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KAUDIT\TEV\DA\NYILV\DKF\2019\2019.10...köv\"/>
    </mc:Choice>
  </mc:AlternateContent>
  <bookViews>
    <workbookView xWindow="0" yWindow="0" windowWidth="28800" windowHeight="11415"/>
  </bookViews>
  <sheets>
    <sheet name="TARTALOM" sheetId="1" r:id="rId1"/>
    <sheet name="KK-01" sheetId="2" r:id="rId2"/>
    <sheet name="KK-02" sheetId="3" r:id="rId3"/>
    <sheet name="KK-03" sheetId="4" r:id="rId4"/>
    <sheet name="KK-04" sheetId="5" r:id="rId5"/>
    <sheet name="KK-05" sheetId="6" r:id="rId6"/>
    <sheet name="KK-06" sheetId="7" r:id="rId7"/>
    <sheet name="KK-07-00" sheetId="8" r:id="rId8"/>
    <sheet name="KK-07-01" sheetId="9" r:id="rId9"/>
    <sheet name="KK-07-02" sheetId="10" r:id="rId10"/>
    <sheet name="KK-07-03" sheetId="11" r:id="rId11"/>
    <sheet name="KK-07-04" sheetId="12" r:id="rId12"/>
    <sheet name="KK-07-05" sheetId="13" r:id="rId13"/>
    <sheet name="KK-07-06" sheetId="14" r:id="rId14"/>
    <sheet name="KK-08" sheetId="15" r:id="rId15"/>
    <sheet name="KK-08-01" sheetId="16" r:id="rId16"/>
    <sheet name="KK-08-02" sheetId="17" r:id="rId17"/>
    <sheet name="KK-08-03" sheetId="18" r:id="rId18"/>
    <sheet name="KK-09" sheetId="19" r:id="rId19"/>
    <sheet name="KK-10" sheetId="20" r:id="rId20"/>
    <sheet name="KK-10-01" sheetId="21" r:id="rId21"/>
    <sheet name="Alapa" sheetId="22" r:id="rId22"/>
    <sheet name="Import_M" sheetId="23" r:id="rId23"/>
    <sheet name="Import_O" sheetId="24" r:id="rId24"/>
    <sheet name="Import_F" sheetId="25" r:id="rId25"/>
    <sheet name="Import_FK" sheetId="26" r:id="rId26"/>
  </sheets>
  <definedNames>
    <definedName name="_xlnm.Print_Titles" localSheetId="1">'KK-01'!$16:$17</definedName>
    <definedName name="_xlnm.Print_Titles" localSheetId="3">'KK-03'!$12:$12</definedName>
    <definedName name="_xlnm.Print_Titles" localSheetId="4">'KK-04'!$13:$13</definedName>
    <definedName name="_xlnm.Print_Titles" localSheetId="5">'KK-05'!$12:$12</definedName>
    <definedName name="_xlnm.Print_Titles" localSheetId="6">'KK-06'!$12:$12</definedName>
    <definedName name="_xlnm.Print_Titles" localSheetId="7">'KK-07-00'!$13:$14</definedName>
    <definedName name="_xlnm.Print_Titles" localSheetId="11">'KK-07-04'!$8:$8</definedName>
    <definedName name="_xlnm.Print_Titles" localSheetId="12">'KK-07-05'!$8:$8</definedName>
    <definedName name="_xlnm.Print_Titles" localSheetId="13">'KK-07-06'!$12:$12</definedName>
    <definedName name="_xlnm.Print_Titles" localSheetId="18">'KK-09'!$3:$5</definedName>
    <definedName name="_xlnm.Print_Titles" localSheetId="19">'KK-10'!$1:$6</definedName>
    <definedName name="_xlnm.Print_Area" localSheetId="1">'KK-01'!$A$1:$H$108</definedName>
    <definedName name="_xlnm.Print_Area" localSheetId="2">'KK-02'!$A$1:$F$43</definedName>
    <definedName name="_xlnm.Print_Area" localSheetId="3">'KK-03'!$A$1:$F$54</definedName>
    <definedName name="_xlnm.Print_Area" localSheetId="4">'KK-04'!$A$1:$F$270</definedName>
    <definedName name="_xlnm.Print_Area" localSheetId="5">'KK-05'!$A$1:$G$72</definedName>
    <definedName name="_xlnm.Print_Area" localSheetId="6">'KK-06'!$A$1:$F$79</definedName>
    <definedName name="_xlnm.Print_Area" localSheetId="7">'KK-07-00'!$A$1:$K$57</definedName>
    <definedName name="_xlnm.Print_Area" localSheetId="8">'KK-07-01'!$A$1:$E$26</definedName>
    <definedName name="_xlnm.Print_Area" localSheetId="9">'KK-07-02'!$A$1:$H$26</definedName>
    <definedName name="_xlnm.Print_Area" localSheetId="10">'KK-07-03'!$A$1:$H$26</definedName>
    <definedName name="_xlnm.Print_Area" localSheetId="11">'KK-07-04'!$A$1:$F$110</definedName>
    <definedName name="_xlnm.Print_Area" localSheetId="12">'KK-07-05'!$A$1:$F$86</definedName>
    <definedName name="_xlnm.Print_Area" localSheetId="13">'KK-07-06'!$A$1:$F$54</definedName>
    <definedName name="_xlnm.Print_Area" localSheetId="14">'KK-08'!$A$1:$D$50</definedName>
    <definedName name="_xlnm.Print_Area" localSheetId="15">'KK-08-01'!$A$1:$F$61</definedName>
    <definedName name="_xlnm.Print_Area" localSheetId="16">'KK-08-02'!$A$1:$F$61</definedName>
    <definedName name="_xlnm.Print_Area" localSheetId="17">'KK-08-03'!$A$1:$F$61</definedName>
    <definedName name="_xlnm.Print_Area" localSheetId="18">'KK-09'!$A$1:$M$119</definedName>
    <definedName name="_xlnm.Print_Area" localSheetId="19">'KK-10'!$A$1:$H$253</definedName>
    <definedName name="_xlnm.Print_Area" localSheetId="20">'KK-10-01'!$A$1:$E$46</definedName>
    <definedName name="_xlnm.Print_Area" localSheetId="0">TARTALOM!$A$1:$D$39</definedName>
    <definedName name="OLE_LINK2" localSheetId="6">'KK-06'!$B$27</definedName>
    <definedName name="TABLE" localSheetId="21">Alapa!$C$27</definedName>
    <definedName name="TABLE_2" localSheetId="21">Alapa!$C$27</definedName>
  </definedNames>
  <calcPr calcId="162913"/>
</workbook>
</file>

<file path=xl/calcChain.xml><?xml version="1.0" encoding="utf-8"?>
<calcChain xmlns="http://schemas.openxmlformats.org/spreadsheetml/2006/main">
  <c r="B17" i="18" l="1"/>
  <c r="C39" i="17" l="1"/>
  <c r="D125" i="22" l="1"/>
  <c r="D124" i="22"/>
  <c r="D122" i="22"/>
  <c r="D121" i="22"/>
  <c r="D120" i="22"/>
  <c r="D119" i="22"/>
  <c r="D118" i="22"/>
  <c r="D116" i="22"/>
  <c r="D115" i="22"/>
  <c r="D114" i="22"/>
  <c r="D113" i="22"/>
  <c r="D112" i="22"/>
  <c r="D111" i="22"/>
  <c r="D110" i="22"/>
  <c r="D109" i="22"/>
  <c r="D108" i="22"/>
  <c r="D107" i="22"/>
  <c r="D106" i="22"/>
  <c r="D105" i="22"/>
  <c r="D104" i="22"/>
  <c r="D103" i="22"/>
  <c r="D102" i="22"/>
  <c r="D101" i="22"/>
  <c r="D100" i="22"/>
  <c r="J117" i="19"/>
  <c r="J116" i="19"/>
  <c r="J115" i="19"/>
  <c r="J114" i="19"/>
  <c r="J113" i="19"/>
  <c r="J112" i="19"/>
  <c r="J111" i="19"/>
  <c r="J110" i="19"/>
  <c r="J109" i="19"/>
  <c r="J108" i="19"/>
  <c r="J107" i="19"/>
  <c r="J106" i="19"/>
  <c r="J105" i="19"/>
  <c r="J104" i="19"/>
  <c r="J103" i="19"/>
  <c r="J102" i="19"/>
  <c r="J101" i="19"/>
  <c r="J100" i="19"/>
  <c r="J99" i="19"/>
  <c r="J98" i="19"/>
  <c r="J97" i="19"/>
  <c r="J96" i="19"/>
  <c r="J95" i="19"/>
  <c r="J94" i="19"/>
  <c r="K84" i="19"/>
  <c r="K83" i="19"/>
  <c r="K82" i="19"/>
  <c r="K81" i="19"/>
  <c r="K80" i="19"/>
  <c r="K79" i="19"/>
  <c r="K78" i="19"/>
  <c r="K77" i="19"/>
  <c r="K76" i="19"/>
  <c r="K75" i="19"/>
  <c r="K74" i="19"/>
  <c r="K73" i="19"/>
  <c r="K72" i="19"/>
  <c r="K71" i="19"/>
  <c r="K70" i="19"/>
  <c r="K69" i="19"/>
  <c r="K68" i="19"/>
  <c r="K67" i="19"/>
  <c r="K66" i="19"/>
  <c r="K65" i="19"/>
  <c r="K64" i="19"/>
  <c r="K63" i="19"/>
  <c r="K62" i="19"/>
  <c r="K61" i="19"/>
  <c r="G49" i="19" l="1"/>
  <c r="D49" i="19"/>
  <c r="E125" i="22" l="1"/>
  <c r="E124" i="22"/>
  <c r="E122" i="22"/>
  <c r="E121" i="22"/>
  <c r="E120" i="22"/>
  <c r="E119" i="22"/>
  <c r="E118" i="22"/>
  <c r="E116" i="22"/>
  <c r="E115" i="22"/>
  <c r="E114" i="22"/>
  <c r="E113" i="22"/>
  <c r="E112" i="22"/>
  <c r="E111" i="22"/>
  <c r="E110" i="22"/>
  <c r="E109" i="22"/>
  <c r="E108" i="22"/>
  <c r="E107" i="22"/>
  <c r="E106" i="22"/>
  <c r="E105" i="22"/>
  <c r="E104" i="22"/>
  <c r="E103" i="22"/>
  <c r="E102" i="22"/>
  <c r="E101" i="22"/>
  <c r="E100" i="22"/>
  <c r="E96" i="22"/>
  <c r="A5" i="1" l="1"/>
  <c r="A6" i="1"/>
  <c r="D2" i="2"/>
  <c r="E2" i="2"/>
  <c r="A4" i="2"/>
  <c r="A5" i="2"/>
  <c r="E5" i="2"/>
  <c r="E6" i="2"/>
  <c r="A18" i="2"/>
  <c r="A19" i="2" s="1"/>
  <c r="C98" i="2"/>
  <c r="D98" i="2"/>
  <c r="E98" i="2"/>
  <c r="C99" i="2"/>
  <c r="D99" i="2"/>
  <c r="D2" i="3"/>
  <c r="E2" i="3"/>
  <c r="A4" i="3"/>
  <c r="A5" i="3"/>
  <c r="E5" i="3"/>
  <c r="E6" i="3"/>
  <c r="A14" i="3"/>
  <c r="C35" i="3"/>
  <c r="C36" i="3" s="1"/>
  <c r="D35" i="3"/>
  <c r="D36" i="3" s="1"/>
  <c r="E35" i="3"/>
  <c r="D2" i="4"/>
  <c r="E2" i="4"/>
  <c r="A4" i="4"/>
  <c r="A5" i="4"/>
  <c r="D5" i="4"/>
  <c r="D6" i="4"/>
  <c r="A13" i="4"/>
  <c r="A14" i="4"/>
  <c r="A15" i="4"/>
  <c r="C45" i="4"/>
  <c r="D45" i="4"/>
  <c r="D46" i="4" s="1"/>
  <c r="E45" i="4"/>
  <c r="D2" i="5"/>
  <c r="F2" i="5"/>
  <c r="A4" i="5"/>
  <c r="A5" i="5"/>
  <c r="D5" i="5"/>
  <c r="D6" i="5"/>
  <c r="A14" i="5"/>
  <c r="A15" i="5"/>
  <c r="A16" i="5"/>
  <c r="A17" i="5" s="1"/>
  <c r="C262" i="5"/>
  <c r="D262" i="5"/>
  <c r="D263" i="5" s="1"/>
  <c r="E262" i="5"/>
  <c r="D2" i="6"/>
  <c r="E2" i="6"/>
  <c r="A4" i="6"/>
  <c r="A5" i="6"/>
  <c r="D5" i="6"/>
  <c r="D6" i="6"/>
  <c r="A14" i="6"/>
  <c r="A15" i="6"/>
  <c r="A16" i="6" s="1"/>
  <c r="C71" i="6"/>
  <c r="D71" i="6"/>
  <c r="E71" i="6"/>
  <c r="C72" i="6"/>
  <c r="D72" i="6"/>
  <c r="D2" i="7"/>
  <c r="E2" i="7"/>
  <c r="A4" i="7"/>
  <c r="A5" i="7"/>
  <c r="E5" i="7"/>
  <c r="E6" i="7"/>
  <c r="A13" i="7"/>
  <c r="C71" i="7"/>
  <c r="E72" i="7" s="1"/>
  <c r="D71" i="7"/>
  <c r="E71" i="7"/>
  <c r="D72" i="7" s="1"/>
  <c r="C72" i="7"/>
  <c r="G2" i="8"/>
  <c r="A4" i="8"/>
  <c r="A5" i="8"/>
  <c r="G5" i="8"/>
  <c r="G6" i="8"/>
  <c r="A15" i="8"/>
  <c r="A4" i="9"/>
  <c r="A5" i="9"/>
  <c r="E5" i="9"/>
  <c r="E6" i="9"/>
  <c r="A4" i="10"/>
  <c r="A5" i="10"/>
  <c r="F5" i="10"/>
  <c r="F6" i="10"/>
  <c r="A4" i="11"/>
  <c r="A5" i="11"/>
  <c r="F5" i="11"/>
  <c r="F6" i="11"/>
  <c r="D2" i="12"/>
  <c r="E2" i="12"/>
  <c r="A4" i="12"/>
  <c r="A5" i="12"/>
  <c r="D5" i="12"/>
  <c r="D6" i="12"/>
  <c r="C100" i="12"/>
  <c r="E101" i="12" s="1"/>
  <c r="D100" i="12"/>
  <c r="E100" i="12"/>
  <c r="D2" i="13"/>
  <c r="E2" i="13"/>
  <c r="A4" i="13"/>
  <c r="A5" i="13"/>
  <c r="D5" i="13"/>
  <c r="D6" i="13"/>
  <c r="C76" i="13"/>
  <c r="D77" i="13" s="1"/>
  <c r="D76" i="13"/>
  <c r="E76" i="13"/>
  <c r="D2" i="14"/>
  <c r="E2" i="14"/>
  <c r="A4" i="14"/>
  <c r="A5" i="14"/>
  <c r="D5" i="14"/>
  <c r="D6" i="14"/>
  <c r="C46" i="14"/>
  <c r="C47" i="14" s="1"/>
  <c r="D46" i="14"/>
  <c r="E46" i="14"/>
  <c r="D47" i="14"/>
  <c r="D2" i="15"/>
  <c r="E2" i="15"/>
  <c r="A4" i="15"/>
  <c r="A5" i="15"/>
  <c r="C5" i="15"/>
  <c r="C6" i="15"/>
  <c r="D11" i="15"/>
  <c r="D12" i="15"/>
  <c r="D13" i="15"/>
  <c r="D16" i="15"/>
  <c r="D17" i="15"/>
  <c r="D18" i="15"/>
  <c r="A4" i="16"/>
  <c r="A5" i="16"/>
  <c r="D5" i="16"/>
  <c r="D6" i="16"/>
  <c r="B12" i="16"/>
  <c r="F12" i="16" s="1"/>
  <c r="B13" i="16"/>
  <c r="F13" i="16" s="1"/>
  <c r="B14" i="16"/>
  <c r="F14" i="16" s="1"/>
  <c r="B15" i="16"/>
  <c r="F15" i="16" s="1"/>
  <c r="F16" i="16"/>
  <c r="C26" i="16"/>
  <c r="E26" i="16" s="1"/>
  <c r="C27" i="16"/>
  <c r="C28" i="16"/>
  <c r="E28" i="16" s="1"/>
  <c r="C29" i="16"/>
  <c r="E29" i="16" s="1"/>
  <c r="C30" i="16"/>
  <c r="E30" i="16" s="1"/>
  <c r="C31" i="16"/>
  <c r="C32" i="16"/>
  <c r="E32" i="16" s="1"/>
  <c r="C33" i="16"/>
  <c r="E33" i="16" s="1"/>
  <c r="C34" i="16"/>
  <c r="E34" i="16" s="1"/>
  <c r="C35" i="16"/>
  <c r="C36" i="16"/>
  <c r="E36" i="16" s="1"/>
  <c r="C37" i="16"/>
  <c r="E37" i="16" s="1"/>
  <c r="C38" i="16"/>
  <c r="E38" i="16" s="1"/>
  <c r="C42" i="16"/>
  <c r="E42" i="16" s="1"/>
  <c r="C43" i="16"/>
  <c r="C44" i="16"/>
  <c r="E44" i="16" s="1"/>
  <c r="C45" i="16"/>
  <c r="E45" i="16" s="1"/>
  <c r="C49" i="16"/>
  <c r="E49" i="16" s="1"/>
  <c r="C50" i="16"/>
  <c r="E50" i="16" s="1"/>
  <c r="C51" i="16"/>
  <c r="E51" i="16" s="1"/>
  <c r="C52" i="16"/>
  <c r="E52" i="16" s="1"/>
  <c r="C53" i="16"/>
  <c r="E53" i="16" s="1"/>
  <c r="A57" i="16"/>
  <c r="B57" i="16"/>
  <c r="E57" i="16" s="1"/>
  <c r="C57" i="16"/>
  <c r="D57" i="16" s="1"/>
  <c r="A58" i="16"/>
  <c r="B58" i="16"/>
  <c r="E58" i="16" s="1"/>
  <c r="C58" i="16"/>
  <c r="D58" i="16" s="1"/>
  <c r="A4" i="17"/>
  <c r="A5" i="17"/>
  <c r="D5" i="17"/>
  <c r="D6" i="17"/>
  <c r="F12" i="17"/>
  <c r="F13" i="17"/>
  <c r="F14" i="17"/>
  <c r="F15" i="17"/>
  <c r="F16" i="17"/>
  <c r="E26" i="17"/>
  <c r="D27" i="17"/>
  <c r="E27" i="17"/>
  <c r="E28" i="17"/>
  <c r="E29" i="17"/>
  <c r="E30" i="17"/>
  <c r="E31" i="17"/>
  <c r="E32" i="17"/>
  <c r="E33" i="17"/>
  <c r="E34" i="17"/>
  <c r="D35" i="17"/>
  <c r="E35" i="17"/>
  <c r="E36" i="17"/>
  <c r="E37" i="17"/>
  <c r="E38" i="17"/>
  <c r="E42" i="17"/>
  <c r="E43" i="17"/>
  <c r="E44" i="17"/>
  <c r="E45" i="17"/>
  <c r="C46" i="17"/>
  <c r="D42" i="17" s="1"/>
  <c r="E49" i="17"/>
  <c r="E50" i="17"/>
  <c r="E51" i="17"/>
  <c r="E52" i="17"/>
  <c r="D53" i="17"/>
  <c r="E53" i="17"/>
  <c r="C54" i="17"/>
  <c r="D49" i="17" s="1"/>
  <c r="A57" i="17"/>
  <c r="C57" i="17"/>
  <c r="D57" i="17" s="1"/>
  <c r="E57" i="17"/>
  <c r="A58" i="17"/>
  <c r="C58" i="17"/>
  <c r="D58" i="17" s="1"/>
  <c r="E58" i="17"/>
  <c r="A4" i="18"/>
  <c r="A5" i="18"/>
  <c r="D5" i="18"/>
  <c r="D6" i="18"/>
  <c r="B12" i="18"/>
  <c r="B13" i="18"/>
  <c r="B14" i="18"/>
  <c r="B15" i="18"/>
  <c r="C26" i="18"/>
  <c r="E26" i="18"/>
  <c r="C27" i="18"/>
  <c r="C28" i="18"/>
  <c r="E28" i="18"/>
  <c r="C29" i="18"/>
  <c r="C30" i="18"/>
  <c r="E30" i="18"/>
  <c r="C31" i="18"/>
  <c r="C32" i="18"/>
  <c r="E32" i="18"/>
  <c r="C33" i="18"/>
  <c r="C34" i="18"/>
  <c r="E34" i="18"/>
  <c r="C35" i="18"/>
  <c r="C36" i="18"/>
  <c r="E36" i="18"/>
  <c r="C37" i="18"/>
  <c r="C38" i="18"/>
  <c r="E38" i="18"/>
  <c r="C42" i="18"/>
  <c r="E42" i="18" s="1"/>
  <c r="C43" i="18"/>
  <c r="C46" i="18" s="1"/>
  <c r="D42" i="18" s="1"/>
  <c r="C44" i="18"/>
  <c r="E44" i="18" s="1"/>
  <c r="C45" i="18"/>
  <c r="E45" i="18"/>
  <c r="C49" i="18"/>
  <c r="E49" i="18"/>
  <c r="C50" i="18"/>
  <c r="E50" i="18" s="1"/>
  <c r="C51" i="18"/>
  <c r="C52" i="18"/>
  <c r="E52" i="18"/>
  <c r="C53" i="18"/>
  <c r="E53" i="18" s="1"/>
  <c r="A57" i="18"/>
  <c r="B57" i="18"/>
  <c r="E57" i="18" s="1"/>
  <c r="C57" i="18"/>
  <c r="D57" i="18" s="1"/>
  <c r="A58" i="18"/>
  <c r="B58" i="18"/>
  <c r="E58" i="18" s="1"/>
  <c r="C58" i="18"/>
  <c r="D58" i="18" s="1"/>
  <c r="A3" i="19"/>
  <c r="A4" i="19"/>
  <c r="I4" i="19"/>
  <c r="I5" i="19"/>
  <c r="J12" i="19"/>
  <c r="K12" i="19" s="1"/>
  <c r="E150" i="20" s="1"/>
  <c r="D151" i="20" s="1"/>
  <c r="D24" i="19"/>
  <c r="G24" i="19"/>
  <c r="D25" i="19"/>
  <c r="D33" i="19" s="1"/>
  <c r="F25" i="19"/>
  <c r="C61" i="19" s="1"/>
  <c r="G25" i="19"/>
  <c r="I25" i="19"/>
  <c r="J25" i="19"/>
  <c r="K25" i="19" s="1"/>
  <c r="D26" i="19"/>
  <c r="G26" i="19"/>
  <c r="I26" i="19"/>
  <c r="D27" i="19"/>
  <c r="F27" i="19"/>
  <c r="C63" i="19" s="1"/>
  <c r="J63" i="19" s="1"/>
  <c r="D96" i="19" s="1"/>
  <c r="G27" i="19"/>
  <c r="I27" i="19"/>
  <c r="J27" i="19"/>
  <c r="K27" i="19" s="1"/>
  <c r="D28" i="19"/>
  <c r="F28" i="19"/>
  <c r="G28" i="19"/>
  <c r="I28" i="19"/>
  <c r="J28" i="19"/>
  <c r="K28" i="19" s="1"/>
  <c r="N28" i="19"/>
  <c r="D29" i="19"/>
  <c r="G29" i="19"/>
  <c r="N29" i="19"/>
  <c r="D30" i="19"/>
  <c r="J30" i="19" s="1"/>
  <c r="K30" i="19" s="1"/>
  <c r="G30" i="19"/>
  <c r="I30" i="19" s="1"/>
  <c r="N30" i="19"/>
  <c r="D31" i="19"/>
  <c r="F31" i="19"/>
  <c r="G31" i="19"/>
  <c r="I31" i="19"/>
  <c r="J31" i="19"/>
  <c r="K31" i="19"/>
  <c r="D32" i="19"/>
  <c r="G32" i="19"/>
  <c r="I32" i="19"/>
  <c r="D34" i="19"/>
  <c r="F34" i="19"/>
  <c r="G34" i="19"/>
  <c r="I34" i="19" s="1"/>
  <c r="H34" i="19"/>
  <c r="J34" i="19"/>
  <c r="K34" i="19"/>
  <c r="D35" i="19"/>
  <c r="F35" i="19"/>
  <c r="C70" i="19" s="1"/>
  <c r="J70" i="19" s="1"/>
  <c r="D103" i="19" s="1"/>
  <c r="G35" i="19"/>
  <c r="I35" i="19" s="1"/>
  <c r="J35" i="19"/>
  <c r="K35" i="19"/>
  <c r="D36" i="19"/>
  <c r="F36" i="19"/>
  <c r="C71" i="19" s="1"/>
  <c r="J71" i="19" s="1"/>
  <c r="D104" i="19" s="1"/>
  <c r="G36" i="19"/>
  <c r="I36" i="19" s="1"/>
  <c r="J36" i="19"/>
  <c r="K36" i="19"/>
  <c r="D37" i="19"/>
  <c r="F37" i="19"/>
  <c r="G37" i="19"/>
  <c r="I37" i="19" s="1"/>
  <c r="J37" i="19"/>
  <c r="K37" i="19"/>
  <c r="D38" i="19"/>
  <c r="F38" i="19"/>
  <c r="G38" i="19"/>
  <c r="I38" i="19" s="1"/>
  <c r="J38" i="19"/>
  <c r="K38" i="19"/>
  <c r="D39" i="19"/>
  <c r="E39" i="19" s="1"/>
  <c r="G39" i="19"/>
  <c r="D40" i="19"/>
  <c r="F40" i="19"/>
  <c r="G40" i="19"/>
  <c r="I40" i="19"/>
  <c r="J40" i="19"/>
  <c r="K40" i="19" s="1"/>
  <c r="D41" i="19"/>
  <c r="F41" i="19"/>
  <c r="C75" i="19" s="1"/>
  <c r="J75" i="19" s="1"/>
  <c r="D108" i="19" s="1"/>
  <c r="G41" i="19"/>
  <c r="I41" i="19"/>
  <c r="J41" i="19"/>
  <c r="K41" i="19"/>
  <c r="D42" i="19"/>
  <c r="F42" i="19"/>
  <c r="G42" i="19"/>
  <c r="J42" i="19"/>
  <c r="K42" i="19"/>
  <c r="D43" i="19"/>
  <c r="G43" i="19"/>
  <c r="I43" i="19" s="1"/>
  <c r="D45" i="19"/>
  <c r="F45" i="19"/>
  <c r="C78" i="19" s="1"/>
  <c r="J78" i="19" s="1"/>
  <c r="G45" i="19"/>
  <c r="J45" i="19"/>
  <c r="K45" i="19"/>
  <c r="D46" i="19"/>
  <c r="F46" i="19"/>
  <c r="C79" i="19" s="1"/>
  <c r="J79" i="19" s="1"/>
  <c r="D112" i="19" s="1"/>
  <c r="G46" i="19"/>
  <c r="J46" i="19"/>
  <c r="K46" i="19"/>
  <c r="D47" i="19"/>
  <c r="F47" i="19"/>
  <c r="G47" i="19"/>
  <c r="J47" i="19"/>
  <c r="K47" i="19"/>
  <c r="D48" i="19"/>
  <c r="F48" i="19"/>
  <c r="C81" i="19" s="1"/>
  <c r="J81" i="19" s="1"/>
  <c r="D114" i="19" s="1"/>
  <c r="G48" i="19"/>
  <c r="J48" i="19"/>
  <c r="K48" i="19"/>
  <c r="F49" i="19"/>
  <c r="C82" i="19" s="1"/>
  <c r="J82" i="19" s="1"/>
  <c r="J49" i="19"/>
  <c r="K49" i="19" s="1"/>
  <c r="D50" i="19"/>
  <c r="E46" i="19" s="1"/>
  <c r="E54" i="19"/>
  <c r="F54" i="19"/>
  <c r="C83" i="19" s="1"/>
  <c r="J83" i="19" s="1"/>
  <c r="H54" i="19"/>
  <c r="I54" i="19"/>
  <c r="J54" i="19"/>
  <c r="K54" i="19"/>
  <c r="E55" i="19"/>
  <c r="F55" i="19"/>
  <c r="H55" i="19"/>
  <c r="I55" i="19"/>
  <c r="J55" i="19"/>
  <c r="K55" i="19" s="1"/>
  <c r="C60" i="19"/>
  <c r="J61" i="19"/>
  <c r="D94" i="19" s="1"/>
  <c r="C64" i="19"/>
  <c r="J64" i="19" s="1"/>
  <c r="C67" i="19"/>
  <c r="J67" i="19"/>
  <c r="C69" i="19"/>
  <c r="J69" i="19"/>
  <c r="D102" i="19" s="1"/>
  <c r="C72" i="19"/>
  <c r="J72" i="19" s="1"/>
  <c r="C73" i="19"/>
  <c r="J73" i="19"/>
  <c r="D106" i="19" s="1"/>
  <c r="C74" i="19"/>
  <c r="J74" i="19"/>
  <c r="D107" i="19"/>
  <c r="C76" i="19"/>
  <c r="J76" i="19" s="1"/>
  <c r="D109" i="19" s="1"/>
  <c r="D111" i="19"/>
  <c r="C80" i="19"/>
  <c r="J80" i="19" s="1"/>
  <c r="D115" i="19"/>
  <c r="B83" i="19"/>
  <c r="D116" i="19"/>
  <c r="B84" i="19"/>
  <c r="C84" i="19"/>
  <c r="J84" i="19" s="1"/>
  <c r="D117" i="19"/>
  <c r="K95" i="19"/>
  <c r="K96" i="19"/>
  <c r="D97" i="19"/>
  <c r="K97" i="19"/>
  <c r="K99" i="19"/>
  <c r="D100" i="19"/>
  <c r="K100" i="19"/>
  <c r="K101" i="19"/>
  <c r="K103" i="19"/>
  <c r="D105" i="19"/>
  <c r="E172" i="20"/>
  <c r="K105" i="19"/>
  <c r="K107" i="19"/>
  <c r="E177" i="20"/>
  <c r="K109" i="19"/>
  <c r="K110" i="19"/>
  <c r="K111" i="19"/>
  <c r="D113" i="19"/>
  <c r="K115" i="19"/>
  <c r="B116" i="19"/>
  <c r="K116" i="19"/>
  <c r="B117" i="19"/>
  <c r="K117" i="19"/>
  <c r="A4" i="20"/>
  <c r="A5" i="20"/>
  <c r="E5" i="20"/>
  <c r="E6" i="20"/>
  <c r="B13" i="20"/>
  <c r="B14" i="20"/>
  <c r="B15" i="20"/>
  <c r="B16" i="20"/>
  <c r="B17" i="20"/>
  <c r="B18" i="20"/>
  <c r="B19" i="20"/>
  <c r="B20" i="20"/>
  <c r="B21" i="20"/>
  <c r="B22" i="20"/>
  <c r="B23" i="20"/>
  <c r="B24" i="20"/>
  <c r="B25" i="20"/>
  <c r="B26" i="20"/>
  <c r="B27" i="20"/>
  <c r="B28" i="20"/>
  <c r="A31" i="20"/>
  <c r="A104" i="20"/>
  <c r="E122" i="20"/>
  <c r="F122" i="20"/>
  <c r="E123" i="20"/>
  <c r="F123" i="20"/>
  <c r="E124" i="20"/>
  <c r="F124" i="20"/>
  <c r="E125" i="20"/>
  <c r="F125" i="20"/>
  <c r="E126" i="20"/>
  <c r="F126" i="20"/>
  <c r="E127" i="20"/>
  <c r="F127" i="20"/>
  <c r="E128" i="20"/>
  <c r="F128" i="20"/>
  <c r="E129" i="20"/>
  <c r="F129" i="20"/>
  <c r="D159" i="20"/>
  <c r="D161" i="20"/>
  <c r="E161" i="20"/>
  <c r="D162" i="20"/>
  <c r="E162" i="20"/>
  <c r="D163" i="20"/>
  <c r="E163" i="20"/>
  <c r="D164" i="20"/>
  <c r="D165" i="20"/>
  <c r="E165" i="20"/>
  <c r="D166" i="20"/>
  <c r="E166" i="20"/>
  <c r="D167" i="20"/>
  <c r="E167" i="20"/>
  <c r="D169" i="20"/>
  <c r="D170" i="20"/>
  <c r="E170" i="20"/>
  <c r="D171" i="20"/>
  <c r="D172" i="20"/>
  <c r="D173" i="20"/>
  <c r="D174" i="20"/>
  <c r="D175" i="20"/>
  <c r="E175" i="20"/>
  <c r="D176" i="20"/>
  <c r="D177" i="20"/>
  <c r="E178" i="20"/>
  <c r="D180" i="20"/>
  <c r="E180" i="20"/>
  <c r="D181" i="20"/>
  <c r="D182" i="20"/>
  <c r="D183" i="20"/>
  <c r="D184" i="20"/>
  <c r="E184" i="20"/>
  <c r="C186" i="20"/>
  <c r="D186" i="20"/>
  <c r="E186" i="20"/>
  <c r="C187" i="20"/>
  <c r="D187" i="20"/>
  <c r="E187" i="20"/>
  <c r="A4" i="21"/>
  <c r="A5" i="21"/>
  <c r="C5" i="21"/>
  <c r="C6"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6" i="17" l="1"/>
  <c r="F18" i="17"/>
  <c r="F21" i="17" s="1"/>
  <c r="C12" i="18" s="1"/>
  <c r="D44" i="17"/>
  <c r="D54" i="17"/>
  <c r="D45" i="17"/>
  <c r="D43" i="17"/>
  <c r="F43" i="17" s="1"/>
  <c r="C39" i="18"/>
  <c r="D39" i="18" s="1"/>
  <c r="C54" i="18"/>
  <c r="D54" i="18" s="1"/>
  <c r="E37" i="18"/>
  <c r="E35" i="18"/>
  <c r="E33" i="18"/>
  <c r="E31" i="18"/>
  <c r="E29" i="18"/>
  <c r="E27" i="18"/>
  <c r="E35" i="16"/>
  <c r="E31" i="16"/>
  <c r="E27" i="16"/>
  <c r="C54" i="16"/>
  <c r="D54" i="16" s="1"/>
  <c r="C39" i="16"/>
  <c r="D39" i="16" s="1"/>
  <c r="E47" i="19"/>
  <c r="D185" i="20"/>
  <c r="E50" i="19"/>
  <c r="E49" i="19"/>
  <c r="E45" i="19"/>
  <c r="J50" i="19"/>
  <c r="E48" i="19"/>
  <c r="K114" i="19"/>
  <c r="E183" i="20"/>
  <c r="K94" i="19"/>
  <c r="E160" i="20"/>
  <c r="I48" i="19"/>
  <c r="I46" i="19"/>
  <c r="H35" i="19"/>
  <c r="H37" i="19"/>
  <c r="H39" i="19"/>
  <c r="H38" i="19"/>
  <c r="H42" i="19"/>
  <c r="G44" i="19"/>
  <c r="I42" i="19"/>
  <c r="E26" i="19"/>
  <c r="E28" i="19"/>
  <c r="E33" i="19"/>
  <c r="E31" i="19"/>
  <c r="E32" i="19"/>
  <c r="E29" i="19"/>
  <c r="D168" i="20"/>
  <c r="E27" i="19"/>
  <c r="K98" i="19"/>
  <c r="E164" i="20"/>
  <c r="I49" i="19"/>
  <c r="I47" i="19"/>
  <c r="I45" i="19"/>
  <c r="G50" i="19"/>
  <c r="H50" i="19" s="1"/>
  <c r="F43" i="19"/>
  <c r="C77" i="19" s="1"/>
  <c r="J77" i="19" s="1"/>
  <c r="D110" i="19" s="1"/>
  <c r="J43" i="19"/>
  <c r="K43" i="19" s="1"/>
  <c r="D178" i="20"/>
  <c r="J33" i="19"/>
  <c r="A14" i="20"/>
  <c r="A118" i="20"/>
  <c r="K106" i="19"/>
  <c r="E173" i="20"/>
  <c r="D44" i="19"/>
  <c r="E43" i="19" s="1"/>
  <c r="H36" i="19"/>
  <c r="E37" i="19"/>
  <c r="E35" i="19"/>
  <c r="F32" i="19"/>
  <c r="C68" i="19" s="1"/>
  <c r="J68" i="19" s="1"/>
  <c r="D101" i="19" s="1"/>
  <c r="J32" i="19"/>
  <c r="K32" i="19" s="1"/>
  <c r="D52" i="18"/>
  <c r="E43" i="16"/>
  <c r="C46" i="16"/>
  <c r="D160" i="20"/>
  <c r="H41" i="19"/>
  <c r="E38" i="19"/>
  <c r="E36" i="19"/>
  <c r="E34" i="19"/>
  <c r="F26" i="19"/>
  <c r="C62" i="19" s="1"/>
  <c r="J62" i="19" s="1"/>
  <c r="D95" i="19" s="1"/>
  <c r="J26" i="19"/>
  <c r="K26" i="19" s="1"/>
  <c r="E43" i="18"/>
  <c r="D43" i="18"/>
  <c r="A16" i="3"/>
  <c r="A15" i="3"/>
  <c r="F18" i="16"/>
  <c r="F21" i="16" s="1"/>
  <c r="A13" i="20"/>
  <c r="E25" i="19"/>
  <c r="D45" i="18"/>
  <c r="D46" i="18"/>
  <c r="D44" i="18"/>
  <c r="D101" i="12"/>
  <c r="H40" i="19"/>
  <c r="J39" i="19"/>
  <c r="E30" i="19"/>
  <c r="F30" i="19"/>
  <c r="C66" i="19" s="1"/>
  <c r="J66" i="19" s="1"/>
  <c r="D99" i="19" s="1"/>
  <c r="I29" i="19"/>
  <c r="G33" i="19"/>
  <c r="D51" i="18"/>
  <c r="E51" i="18"/>
  <c r="D26" i="17"/>
  <c r="D30" i="17"/>
  <c r="D34" i="17"/>
  <c r="D38" i="17"/>
  <c r="D39" i="17"/>
  <c r="D29" i="17"/>
  <c r="F29" i="17" s="1"/>
  <c r="D33" i="17"/>
  <c r="D37" i="17"/>
  <c r="D28" i="17"/>
  <c r="D32" i="17"/>
  <c r="F32" i="17" s="1"/>
  <c r="D36" i="17"/>
  <c r="D31" i="17"/>
  <c r="E77" i="13"/>
  <c r="C77" i="13"/>
  <c r="C101" i="12"/>
  <c r="F29" i="19"/>
  <c r="C65" i="19" s="1"/>
  <c r="J65" i="19" s="1"/>
  <c r="D98" i="19" s="1"/>
  <c r="J29" i="19"/>
  <c r="K29" i="19" s="1"/>
  <c r="D50" i="18"/>
  <c r="A16" i="8"/>
  <c r="A17" i="8"/>
  <c r="A14" i="7"/>
  <c r="A15" i="7"/>
  <c r="D53" i="18"/>
  <c r="D49" i="18"/>
  <c r="F57" i="17"/>
  <c r="D52" i="17"/>
  <c r="D51" i="17"/>
  <c r="D50" i="17"/>
  <c r="F44" i="17"/>
  <c r="C263" i="5"/>
  <c r="A18" i="5"/>
  <c r="A17" i="6"/>
  <c r="A16" i="4"/>
  <c r="C46" i="4"/>
  <c r="A20" i="2"/>
  <c r="A22" i="2" s="1"/>
  <c r="A21" i="2"/>
  <c r="F30" i="17" l="1"/>
  <c r="F45" i="17"/>
  <c r="F35" i="17"/>
  <c r="E109" i="20"/>
  <c r="C14" i="18"/>
  <c r="F58" i="17"/>
  <c r="F52" i="17"/>
  <c r="F36" i="17"/>
  <c r="F33" i="17"/>
  <c r="F34" i="17"/>
  <c r="F53" i="17"/>
  <c r="F27" i="17"/>
  <c r="E12" i="18"/>
  <c r="F12" i="18" s="1"/>
  <c r="C15" i="18"/>
  <c r="C16" i="18"/>
  <c r="F22" i="17"/>
  <c r="B17" i="15" s="1"/>
  <c r="B12" i="15"/>
  <c r="F50" i="17"/>
  <c r="F28" i="17"/>
  <c r="F26" i="17"/>
  <c r="F49" i="17"/>
  <c r="E15" i="18"/>
  <c r="F15" i="18" s="1"/>
  <c r="E13" i="18"/>
  <c r="F13" i="18" s="1"/>
  <c r="C13" i="18"/>
  <c r="F51" i="17"/>
  <c r="F31" i="17"/>
  <c r="F37" i="17"/>
  <c r="F38" i="17"/>
  <c r="F42" i="17"/>
  <c r="E22" i="18"/>
  <c r="E14" i="18"/>
  <c r="F14" i="18" s="1"/>
  <c r="E16" i="18"/>
  <c r="F16" i="18" s="1"/>
  <c r="F18" i="18" s="1"/>
  <c r="F21" i="18" s="1"/>
  <c r="F49" i="18" s="1"/>
  <c r="F118" i="22" s="1"/>
  <c r="D26" i="18"/>
  <c r="D38" i="18"/>
  <c r="D33" i="18"/>
  <c r="D31" i="18"/>
  <c r="D28" i="18"/>
  <c r="D30" i="18"/>
  <c r="D27" i="18"/>
  <c r="D35" i="18"/>
  <c r="D34" i="18"/>
  <c r="D36" i="18"/>
  <c r="D32" i="18"/>
  <c r="D29" i="18"/>
  <c r="D37" i="18"/>
  <c r="D50" i="16"/>
  <c r="D49" i="16"/>
  <c r="D26" i="16"/>
  <c r="F26" i="16" s="1"/>
  <c r="C100" i="22" s="1"/>
  <c r="D34" i="16"/>
  <c r="F34" i="16" s="1"/>
  <c r="C108" i="22" s="1"/>
  <c r="D51" i="16"/>
  <c r="F51" i="16" s="1"/>
  <c r="C120" i="22" s="1"/>
  <c r="D31" i="16"/>
  <c r="D30" i="16"/>
  <c r="F30" i="16" s="1"/>
  <c r="C104" i="22" s="1"/>
  <c r="D38" i="16"/>
  <c r="F38" i="16" s="1"/>
  <c r="C112" i="22" s="1"/>
  <c r="D33" i="16"/>
  <c r="D52" i="16"/>
  <c r="F52" i="16" s="1"/>
  <c r="C121" i="22" s="1"/>
  <c r="D32" i="16"/>
  <c r="F32" i="16" s="1"/>
  <c r="C106" i="22" s="1"/>
  <c r="D37" i="16"/>
  <c r="F37" i="16" s="1"/>
  <c r="C111" i="22" s="1"/>
  <c r="D27" i="16"/>
  <c r="F27" i="16" s="1"/>
  <c r="C101" i="22" s="1"/>
  <c r="D28" i="16"/>
  <c r="D36" i="16"/>
  <c r="F36" i="16" s="1"/>
  <c r="C110" i="22" s="1"/>
  <c r="D29" i="16"/>
  <c r="F29" i="16" s="1"/>
  <c r="C103" i="22" s="1"/>
  <c r="D53" i="16"/>
  <c r="D35" i="16"/>
  <c r="H45" i="19"/>
  <c r="H49" i="19"/>
  <c r="H47" i="19"/>
  <c r="C96" i="22"/>
  <c r="F58" i="16"/>
  <c r="C125" i="22" s="1"/>
  <c r="F53" i="16"/>
  <c r="C122" i="22" s="1"/>
  <c r="A18" i="6"/>
  <c r="A16" i="7"/>
  <c r="A18" i="8"/>
  <c r="E171" i="20"/>
  <c r="K104" i="19"/>
  <c r="F35" i="16"/>
  <c r="C109" i="22" s="1"/>
  <c r="F49" i="16"/>
  <c r="C118" i="22" s="1"/>
  <c r="A19" i="3"/>
  <c r="H46" i="19"/>
  <c r="K108" i="19"/>
  <c r="E176" i="20"/>
  <c r="E42" i="19"/>
  <c r="E41" i="19"/>
  <c r="E44" i="19"/>
  <c r="D179" i="20"/>
  <c r="E40" i="19"/>
  <c r="J44" i="19"/>
  <c r="E181" i="20"/>
  <c r="K112" i="19"/>
  <c r="A23" i="2"/>
  <c r="A19" i="5"/>
  <c r="A17" i="4"/>
  <c r="A17" i="7"/>
  <c r="A18" i="7"/>
  <c r="H28" i="19"/>
  <c r="H25" i="19"/>
  <c r="H27" i="19"/>
  <c r="H32" i="19"/>
  <c r="H26" i="19"/>
  <c r="H30" i="19"/>
  <c r="H29" i="19"/>
  <c r="H31" i="19"/>
  <c r="H33" i="19"/>
  <c r="A18" i="3"/>
  <c r="A17" i="3"/>
  <c r="F28" i="16"/>
  <c r="C102" i="22" s="1"/>
  <c r="H44" i="19"/>
  <c r="H43" i="19"/>
  <c r="H48" i="19"/>
  <c r="B11" i="15"/>
  <c r="E94" i="19"/>
  <c r="G94" i="19" s="1"/>
  <c r="E98" i="19"/>
  <c r="G98" i="19" s="1"/>
  <c r="E102" i="19"/>
  <c r="G102" i="19" s="1"/>
  <c r="E106" i="19"/>
  <c r="G106" i="19" s="1"/>
  <c r="E110" i="19"/>
  <c r="G110" i="19" s="1"/>
  <c r="E114" i="19"/>
  <c r="G114" i="19" s="1"/>
  <c r="F22" i="16"/>
  <c r="C97" i="22" s="1"/>
  <c r="F33" i="16"/>
  <c r="C107" i="22" s="1"/>
  <c r="E95" i="19"/>
  <c r="G95" i="19" s="1"/>
  <c r="E99" i="19"/>
  <c r="G99" i="19" s="1"/>
  <c r="E103" i="19"/>
  <c r="G103" i="19" s="1"/>
  <c r="E111" i="19"/>
  <c r="G111" i="19" s="1"/>
  <c r="E117" i="19"/>
  <c r="G117" i="19" s="1"/>
  <c r="E97" i="19"/>
  <c r="G97" i="19" s="1"/>
  <c r="E101" i="19"/>
  <c r="G101" i="19" s="1"/>
  <c r="E105" i="19"/>
  <c r="G105" i="19" s="1"/>
  <c r="E109" i="19"/>
  <c r="G109" i="19" s="1"/>
  <c r="E113" i="19"/>
  <c r="G113" i="19" s="1"/>
  <c r="E116" i="19"/>
  <c r="G116" i="19" s="1"/>
  <c r="E108" i="20"/>
  <c r="E107" i="19"/>
  <c r="G107" i="19" s="1"/>
  <c r="E115" i="19"/>
  <c r="G115" i="19" s="1"/>
  <c r="F50" i="16"/>
  <c r="C119" i="22" s="1"/>
  <c r="F57" i="16"/>
  <c r="C124" i="22" s="1"/>
  <c r="E104" i="19"/>
  <c r="G104" i="19" s="1"/>
  <c r="E108" i="19"/>
  <c r="G108" i="19" s="1"/>
  <c r="E112" i="19"/>
  <c r="G112" i="19" s="1"/>
  <c r="E100" i="19"/>
  <c r="G100" i="19" s="1"/>
  <c r="E96" i="19"/>
  <c r="G96" i="19" s="1"/>
  <c r="F31" i="16"/>
  <c r="C105" i="22" s="1"/>
  <c r="D42" i="16"/>
  <c r="F42" i="16" s="1"/>
  <c r="C113" i="22" s="1"/>
  <c r="D44" i="16"/>
  <c r="F44" i="16" s="1"/>
  <c r="C115" i="22" s="1"/>
  <c r="D46" i="16"/>
  <c r="D45" i="16"/>
  <c r="F45" i="16" s="1"/>
  <c r="C116" i="22" s="1"/>
  <c r="D43" i="16"/>
  <c r="F43" i="16" s="1"/>
  <c r="C114" i="22" s="1"/>
  <c r="K102" i="19"/>
  <c r="E169" i="20"/>
  <c r="A15" i="20"/>
  <c r="A133" i="20"/>
  <c r="E114" i="20" l="1"/>
  <c r="F52" i="18"/>
  <c r="F121" i="22" s="1"/>
  <c r="F50" i="18"/>
  <c r="F119" i="22" s="1"/>
  <c r="F96" i="22"/>
  <c r="G96" i="22" s="1"/>
  <c r="F44" i="18"/>
  <c r="F115" i="22" s="1"/>
  <c r="B16" i="15"/>
  <c r="E113" i="20"/>
  <c r="E182" i="20"/>
  <c r="K113" i="19"/>
  <c r="F53" i="18"/>
  <c r="F122" i="22" s="1"/>
  <c r="A16" i="20"/>
  <c r="A19" i="7"/>
  <c r="F51" i="18"/>
  <c r="F120" i="22" s="1"/>
  <c r="A134" i="20"/>
  <c r="A19" i="8"/>
  <c r="A20" i="5"/>
  <c r="A18" i="4"/>
  <c r="A20" i="3"/>
  <c r="A19" i="6"/>
  <c r="A24" i="2"/>
  <c r="F22" i="18"/>
  <c r="F97" i="22" s="1"/>
  <c r="F27" i="18"/>
  <c r="F101" i="22" s="1"/>
  <c r="F35" i="18"/>
  <c r="F109" i="22" s="1"/>
  <c r="B13" i="15"/>
  <c r="F31" i="18"/>
  <c r="F105" i="22" s="1"/>
  <c r="F30" i="18"/>
  <c r="F104" i="22" s="1"/>
  <c r="F38" i="18"/>
  <c r="F112" i="22" s="1"/>
  <c r="F26" i="18"/>
  <c r="F100" i="22" s="1"/>
  <c r="F34" i="18"/>
  <c r="F108" i="22" s="1"/>
  <c r="E110" i="20"/>
  <c r="F37" i="18"/>
  <c r="F111" i="22" s="1"/>
  <c r="F36" i="18"/>
  <c r="F110" i="22" s="1"/>
  <c r="F32" i="18"/>
  <c r="F106" i="22" s="1"/>
  <c r="F28" i="18"/>
  <c r="F102" i="22" s="1"/>
  <c r="F29" i="18"/>
  <c r="F103" i="22" s="1"/>
  <c r="F42" i="18"/>
  <c r="F113" i="22" s="1"/>
  <c r="F33" i="18"/>
  <c r="F107" i="22" s="1"/>
  <c r="F58" i="18"/>
  <c r="F125" i="22" s="1"/>
  <c r="F57" i="18"/>
  <c r="F124" i="22" s="1"/>
  <c r="F43" i="18"/>
  <c r="F114" i="22" s="1"/>
  <c r="F45" i="18"/>
  <c r="F116" i="22" s="1"/>
  <c r="A20" i="8"/>
  <c r="B105" i="20" l="1"/>
  <c r="A8" i="15"/>
  <c r="A17" i="20"/>
  <c r="A19" i="4"/>
  <c r="A21" i="5"/>
  <c r="A21" i="8"/>
  <c r="A20" i="6"/>
  <c r="A25" i="2"/>
  <c r="A21" i="3"/>
  <c r="B18" i="15"/>
  <c r="E115" i="20"/>
  <c r="A135" i="20"/>
  <c r="A22" i="3"/>
  <c r="A23" i="3" s="1"/>
  <c r="A20" i="7"/>
  <c r="A18" i="20" l="1"/>
  <c r="A137" i="20"/>
  <c r="A19" i="20" s="1"/>
  <c r="A146" i="20"/>
  <c r="A20" i="20" s="1"/>
  <c r="A25" i="3"/>
  <c r="A20" i="4"/>
  <c r="A24" i="3"/>
  <c r="A21" i="7"/>
  <c r="A22" i="7"/>
  <c r="A26" i="2"/>
  <c r="A27" i="2"/>
  <c r="A23" i="7"/>
  <c r="A22" i="8"/>
  <c r="A149" i="20"/>
  <c r="A21" i="20" s="1"/>
  <c r="A21" i="6"/>
  <c r="A22" i="5"/>
  <c r="A27" i="3" l="1"/>
  <c r="A28" i="3" s="1"/>
  <c r="A23" i="8"/>
  <c r="A24" i="8"/>
  <c r="A26" i="3"/>
  <c r="A24" i="7"/>
  <c r="A24" i="5"/>
  <c r="A23" i="5"/>
  <c r="A22" i="6"/>
  <c r="A21" i="4"/>
  <c r="A22" i="4" s="1"/>
  <c r="A189" i="20"/>
  <c r="A28" i="2"/>
  <c r="A23" i="4" l="1"/>
  <c r="A24" i="4" s="1"/>
  <c r="A25" i="4" s="1"/>
  <c r="A26" i="4" s="1"/>
  <c r="A27" i="4" s="1"/>
  <c r="A28" i="4" s="1"/>
  <c r="A29" i="4" s="1"/>
  <c r="A30" i="4" s="1"/>
  <c r="A31" i="4" s="1"/>
  <c r="A32" i="4" s="1"/>
  <c r="A33" i="4" s="1"/>
  <c r="A34" i="4" s="1"/>
  <c r="A35" i="4" s="1"/>
  <c r="A36" i="4" s="1"/>
  <c r="A37" i="4" s="1"/>
  <c r="A38" i="4" s="1"/>
  <c r="A39" i="4" s="1"/>
  <c r="A40" i="4" s="1"/>
  <c r="A41" i="4" s="1"/>
  <c r="A199" i="20"/>
  <c r="A23" i="20" s="1"/>
  <c r="A29" i="2"/>
  <c r="A25" i="5"/>
  <c r="A23" i="6"/>
  <c r="A31" i="3"/>
  <c r="A32" i="3" s="1"/>
  <c r="A29" i="3"/>
  <c r="A30" i="3" s="1"/>
  <c r="A22" i="20"/>
  <c r="A207" i="20"/>
  <c r="A24" i="20" s="1"/>
  <c r="A30" i="2"/>
  <c r="A31" i="2" s="1"/>
  <c r="A25" i="7"/>
  <c r="A25" i="8"/>
  <c r="A26" i="7" l="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26" i="8"/>
  <c r="A27" i="8"/>
  <c r="A28" i="8" s="1"/>
  <c r="A29" i="8" s="1"/>
  <c r="A26" i="5"/>
  <c r="A24" i="6"/>
  <c r="A32" i="2"/>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217" i="20"/>
  <c r="A30" i="8" l="1"/>
  <c r="A31" i="8" s="1"/>
  <c r="A32" i="8" s="1"/>
  <c r="A33" i="8" s="1"/>
  <c r="A34" i="8" s="1"/>
  <c r="A35" i="8" s="1"/>
  <c r="A36" i="8" s="1"/>
  <c r="A37" i="8" s="1"/>
  <c r="A38" i="8" s="1"/>
  <c r="A39" i="8" s="1"/>
  <c r="A40" i="8" s="1"/>
  <c r="A41" i="8" s="1"/>
  <c r="A42" i="8" s="1"/>
  <c r="A43" i="8" s="1"/>
  <c r="A44" i="8" s="1"/>
  <c r="A45" i="8" s="1"/>
  <c r="A46" i="8" s="1"/>
  <c r="A47" i="8" s="1"/>
  <c r="A48" i="8" s="1"/>
  <c r="A25" i="20"/>
  <c r="A225" i="20"/>
  <c r="A27" i="5"/>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 i="6"/>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26" i="20" l="1"/>
  <c r="A237" i="20"/>
  <c r="A27" i="20" l="1"/>
  <c r="A247" i="20"/>
  <c r="A28" i="20" s="1"/>
</calcChain>
</file>

<file path=xl/comments1.xml><?xml version="1.0" encoding="utf-8"?>
<comments xmlns="http://schemas.openxmlformats.org/spreadsheetml/2006/main">
  <authors>
    <author/>
  </authors>
  <commentList>
    <comment ref="C12" authorId="0" shapeId="0">
      <text>
        <r>
          <rPr>
            <b/>
            <sz val="8"/>
            <rFont val="Tahoma"/>
            <family val="2"/>
            <charset val="238"/>
          </rPr>
          <t>KÖNYVVIZSGÁLÓ JAVASLATA</t>
        </r>
      </text>
    </comment>
  </commentList>
</comments>
</file>

<file path=xl/sharedStrings.xml><?xml version="1.0" encoding="utf-8"?>
<sst xmlns="http://schemas.openxmlformats.org/spreadsheetml/2006/main" count="2833" uniqueCount="1651">
  <si>
    <t>TARTALOMJEGYZÉK</t>
  </si>
  <si>
    <t>Kapcsolódó standardok</t>
  </si>
  <si>
    <t>300 A pénzügyi kimutatások könyvvizsgálatának tervezése</t>
  </si>
  <si>
    <t>KOCKÁZATFELTÁRÁS - TERVEZÉS</t>
  </si>
  <si>
    <t>315 A lényeges hibás állítás kockázatának azonosítása és felmérése a gazdálkodó egység és</t>
  </si>
  <si>
    <t xml:space="preserve">       környezetének megismerésén keresztül</t>
  </si>
  <si>
    <t>320 Lényegesség a könyvvizsgálat tervezésében és végrehajtásában</t>
  </si>
  <si>
    <t>330 A könyvvizsgáló válaszai a becsült kockázatokra</t>
  </si>
  <si>
    <t>450 A könyvvizsgálat során azonosított hibás állítások értékelése</t>
  </si>
  <si>
    <t>500 Könyvvizsgálati bizonyítékok</t>
  </si>
  <si>
    <t>Fejezet</t>
  </si>
  <si>
    <t>Témakör</t>
  </si>
  <si>
    <t>Cím</t>
  </si>
  <si>
    <t>Referencia</t>
  </si>
  <si>
    <t>520 Elemző eljárások</t>
  </si>
  <si>
    <t>A ÁLLANDÓ DOKUMENTUMOK</t>
  </si>
  <si>
    <t>A</t>
  </si>
  <si>
    <t>530 Könyvvizsgálati mintavételezés</t>
  </si>
  <si>
    <t>B BESZÁMOLÓ ÉS ELEMZÉS</t>
  </si>
  <si>
    <t>B</t>
  </si>
  <si>
    <t>K KÖNYVVIZSGÁLAT VÉGREHAJTÁSA</t>
  </si>
  <si>
    <t>K</t>
  </si>
  <si>
    <t>KK Kockázatfeltárás-tervezés, kommunikáció</t>
  </si>
  <si>
    <t>KK</t>
  </si>
  <si>
    <t>Lényeges hibás állítás kockázatainak azonosítása</t>
  </si>
  <si>
    <t>Vállalkozó és környezetének megismerése, kockázatok felmérése.</t>
  </si>
  <si>
    <t>KK-01</t>
  </si>
  <si>
    <t>Kapcsolt vállalkozások felmérése.</t>
  </si>
  <si>
    <t>KK-02</t>
  </si>
  <si>
    <t>Szabályozottság ellenőrzési teszt.</t>
  </si>
  <si>
    <t>KK-03</t>
  </si>
  <si>
    <t>Számviteli politika teszt.</t>
  </si>
  <si>
    <t>KK-04</t>
  </si>
  <si>
    <t>Csalás, hamisítás kockázatának becslése.</t>
  </si>
  <si>
    <t>KK-05</t>
  </si>
  <si>
    <t>Belső ellenőrzési rendszer felmérése, megismerése.</t>
  </si>
  <si>
    <t>KK-06</t>
  </si>
  <si>
    <t>Releváns információs rendszer, és a kapcsolódó üzleti folyamatok bemutatása</t>
  </si>
  <si>
    <t>KK-07-00</t>
  </si>
  <si>
    <t>Hálózati hardver topológia felmérése.</t>
  </si>
  <si>
    <t>KK-07-01</t>
  </si>
  <si>
    <t>Hardverek és a hozzájuk tartozó rendszer szoftverek.</t>
  </si>
  <si>
    <t xml:space="preserve">KK-07-02 </t>
  </si>
  <si>
    <t>Alkalmazások felmérése.</t>
  </si>
  <si>
    <t>KK-07-03</t>
  </si>
  <si>
    <t>Kérdőív az alkalmazások tesztelésére.</t>
  </si>
  <si>
    <t>KK-07-04</t>
  </si>
  <si>
    <t>Kérdőív az informatikai rendszer felmérésére.</t>
  </si>
  <si>
    <t xml:space="preserve">KK-07-05 </t>
  </si>
  <si>
    <t>Adatbiztonság felmérése - Interjú a felelős vezetővel</t>
  </si>
  <si>
    <t>KK-07-06</t>
  </si>
  <si>
    <t>Lényegesség nyomonkövetése a vizsgálat során</t>
  </si>
  <si>
    <t>Lényegességi küszöbérték meghatározása.</t>
  </si>
  <si>
    <t xml:space="preserve">KK-08 </t>
  </si>
  <si>
    <t>Előző évi adatok alapján számított lényegességi küszöbérték</t>
  </si>
  <si>
    <t xml:space="preserve">KK-08-01 </t>
  </si>
  <si>
    <t>Tervezett adatok alapján számított lényegességi küszübérték</t>
  </si>
  <si>
    <t xml:space="preserve">KK-08-02 </t>
  </si>
  <si>
    <t>Tárgyévi adatok alapján számított lényegességi küszübérték</t>
  </si>
  <si>
    <t xml:space="preserve">KK-08-03 </t>
  </si>
  <si>
    <t>Eredendő kockázat és a lényeges hibás állítás kockázatának becslése.</t>
  </si>
  <si>
    <t>KK-09</t>
  </si>
  <si>
    <t>Tervezési dokumentáció összefoglaló.</t>
  </si>
  <si>
    <t>KK-10</t>
  </si>
  <si>
    <t>Zárási ütemterv.</t>
  </si>
  <si>
    <t>KK-10-01</t>
  </si>
  <si>
    <t>Szakértő munkájának igénybe vétele</t>
  </si>
  <si>
    <t>A könyvvizsgáló által igénybe vett szakértő munkájának felhasználása</t>
  </si>
  <si>
    <t>KK-11-01</t>
  </si>
  <si>
    <r>
      <t xml:space="preserve">A munkalap a </t>
    </r>
    <r>
      <rPr>
        <b/>
        <sz val="10"/>
        <color rgb="FF000000"/>
        <rFont val="Arial Narrow"/>
        <family val="2"/>
        <charset val="238"/>
      </rPr>
      <t>Dokumentumkezelő/Iktató/Munkalapok</t>
    </r>
    <r>
      <rPr>
        <sz val="10"/>
        <color rgb="FF000000"/>
        <rFont val="Arial Narrow"/>
        <family val="2"/>
        <charset val="238"/>
      </rPr>
      <t xml:space="preserve"> fejezetben található.</t>
    </r>
  </si>
  <si>
    <t>A szakértő értékelése</t>
  </si>
  <si>
    <t>KK-11-02</t>
  </si>
  <si>
    <t xml:space="preserve">O ÖSSZEGZÉS </t>
  </si>
  <si>
    <t>O</t>
  </si>
  <si>
    <t xml:space="preserve"> &lt; Tartalom</t>
  </si>
  <si>
    <t>◄◄ NEM SZERKESZTHETŐ SOR !!</t>
  </si>
  <si>
    <t>A lényeges hibás állítás kockázatának azonosítása és felmérése a gazdálkodó egység és környezetének megismerésén keresztül.</t>
  </si>
  <si>
    <t>315. Standard</t>
  </si>
  <si>
    <t xml:space="preserve">Dátum: </t>
  </si>
  <si>
    <t xml:space="preserve">Készítette: </t>
  </si>
  <si>
    <t>Készítette:</t>
  </si>
  <si>
    <t>Ellenőrizte:</t>
  </si>
  <si>
    <t>Cél:</t>
  </si>
  <si>
    <t xml:space="preserve">Akár csalásból, akár hibából eredő, a pénzügyi kimutatások és az állítások szintjén fennálló lényeges hibás állítás kockázatainak azonosítása és felmérése, </t>
  </si>
  <si>
    <t>a gazdálkodó egység és környezetének – a gazdálkodó egység belső kontrollját is beleértve – megismerésén keresztül.</t>
  </si>
  <si>
    <t>A lényeges hibás állítások becsült kockázataira adott válaszok megtervezésének és végrehajtásának megalapozása.</t>
  </si>
  <si>
    <t>Módszer:</t>
  </si>
  <si>
    <t>A vezetéssel és a gazdálkodó egység munkatársaival folytatott interjúk.</t>
  </si>
  <si>
    <t>Elemző eljárások.</t>
  </si>
  <si>
    <t>Megfigyelés, szemrevételezés.</t>
  </si>
  <si>
    <t>A kockázatok felmérése és a vizsgálati módszerek meghatározására.</t>
  </si>
  <si>
    <t>Használati útmutató</t>
  </si>
  <si>
    <t>KK-10'!A118</t>
  </si>
  <si>
    <t>Sorsz.:</t>
  </si>
  <si>
    <t>Vizsgálat</t>
  </si>
  <si>
    <t>Rendezett</t>
  </si>
  <si>
    <t>Jelentős kockázat*</t>
  </si>
  <si>
    <t>N/É</t>
  </si>
  <si>
    <t>Azonosított jelentős kockázat</t>
  </si>
  <si>
    <t>X</t>
  </si>
  <si>
    <t>Információ forrása
a jelentős kockázatoknál</t>
  </si>
  <si>
    <t>Pénzügyi kimutatás szintjén**</t>
  </si>
  <si>
    <t>Állítások szintjén**
(ügyletcsoport, számlaegyenleg, közzététel)</t>
  </si>
  <si>
    <t>**Jelentős kockázat esetén meg kell nevezni kockázat jellegét és mértékét.</t>
  </si>
  <si>
    <t>ISA 315 11. (a) Releváns ágazati, szabályozási és egyéb külső tényezők hatása a vállalkozásra.</t>
  </si>
  <si>
    <r>
      <rPr>
        <b/>
        <sz val="10"/>
        <rFont val="Arial Narrow"/>
        <family val="2"/>
        <charset val="238"/>
      </rPr>
      <t xml:space="preserve">A vállalkozás fő célkitűzései </t>
    </r>
    <r>
      <rPr>
        <sz val="10"/>
        <rFont val="Arial Narrow"/>
        <family val="2"/>
        <charset val="238"/>
      </rPr>
      <t>összhangban vannak a törvények előírásaival és a törvényalkotói szándékokkal?</t>
    </r>
  </si>
  <si>
    <t>Az információ forrása</t>
  </si>
  <si>
    <t>Jelentős kockázat esetén annak jellege és mértéke</t>
  </si>
  <si>
    <r>
      <t xml:space="preserve">A vállalkozás által </t>
    </r>
    <r>
      <rPr>
        <b/>
        <sz val="10"/>
        <rFont val="Arial Narrow"/>
        <family val="2"/>
        <charset val="238"/>
      </rPr>
      <t>végzett tevékenység ágazati kockázatai</t>
    </r>
    <r>
      <rPr>
        <sz val="10"/>
        <rFont val="Arial Narrow"/>
        <family val="2"/>
        <charset val="238"/>
      </rPr>
      <t xml:space="preserve"> növelik a könyvvizsgálati ellenőrzések kockázatát?</t>
    </r>
  </si>
  <si>
    <r>
      <t xml:space="preserve">A vállakozás képes </t>
    </r>
    <r>
      <rPr>
        <b/>
        <sz val="10"/>
        <rFont val="Arial Narrow"/>
        <family val="2"/>
        <charset val="238"/>
      </rPr>
      <t>átlátható eszközökkel</t>
    </r>
    <r>
      <rPr>
        <sz val="10"/>
        <rFont val="Arial Narrow"/>
        <family val="2"/>
        <charset val="238"/>
      </rPr>
      <t xml:space="preserve"> kezelni az </t>
    </r>
    <r>
      <rPr>
        <b/>
        <sz val="10"/>
        <rFont val="Arial Narrow"/>
        <family val="2"/>
        <charset val="238"/>
      </rPr>
      <t>ágazati kockázatokat</t>
    </r>
    <r>
      <rPr>
        <sz val="10"/>
        <rFont val="Arial Narrow"/>
        <family val="2"/>
        <charset val="238"/>
      </rPr>
      <t>?</t>
    </r>
  </si>
  <si>
    <r>
      <t xml:space="preserve">Várhatóak-e az ágazatban </t>
    </r>
    <r>
      <rPr>
        <b/>
        <sz val="10"/>
        <rFont val="Arial Narrow"/>
        <family val="2"/>
        <charset val="238"/>
      </rPr>
      <t>kedvezőtlen tendenciák</t>
    </r>
    <r>
      <rPr>
        <sz val="10"/>
        <rFont val="Arial Narrow"/>
        <family val="2"/>
        <charset val="238"/>
      </rPr>
      <t xml:space="preserve"> (csökkenő kereslet, többletkapacitások, erős árverseny, ágazati adók)?</t>
    </r>
  </si>
  <si>
    <r>
      <t>A válallkozás teljesíti a</t>
    </r>
    <r>
      <rPr>
        <b/>
        <sz val="10"/>
        <rFont val="Arial Narrow"/>
        <family val="2"/>
        <charset val="238"/>
      </rPr>
      <t xml:space="preserve"> környezetvédelmi </t>
    </r>
    <r>
      <rPr>
        <sz val="10"/>
        <rFont val="Arial Narrow"/>
        <family val="2"/>
        <charset val="238"/>
      </rPr>
      <t>előírásokat?</t>
    </r>
  </si>
  <si>
    <r>
      <t xml:space="preserve">A társaság megfelel a számviteli jogszabályokon kívül egyéb, </t>
    </r>
    <r>
      <rPr>
        <b/>
        <sz val="10"/>
        <rFont val="Arial Narrow"/>
        <family val="2"/>
        <charset val="238"/>
      </rPr>
      <t>az ágazatra</t>
    </r>
    <r>
      <rPr>
        <sz val="10"/>
        <rFont val="Arial Narrow"/>
        <family val="2"/>
        <charset val="238"/>
      </rPr>
      <t xml:space="preserve"> vagy a vállalkozásra </t>
    </r>
    <r>
      <rPr>
        <b/>
        <sz val="10"/>
        <rFont val="Arial Narrow"/>
        <family val="2"/>
        <charset val="238"/>
      </rPr>
      <t>vonatkozó jogszabályoknak</t>
    </r>
    <r>
      <rPr>
        <sz val="10"/>
        <rFont val="Arial Narrow"/>
        <family val="2"/>
        <charset val="238"/>
      </rPr>
      <t xml:space="preserve">? </t>
    </r>
  </si>
  <si>
    <t>Azonosított kockázatra adott válasz, vizsgálati módszer.</t>
  </si>
  <si>
    <t>Az összegzés megjelenik a KK-10-s lapon!</t>
  </si>
  <si>
    <t>válasz, vizsgálati módszer</t>
  </si>
  <si>
    <t>KK-10'!A122</t>
  </si>
  <si>
    <t>ISA 315 11. (b) (i) A gazdálkodó egység működése</t>
  </si>
  <si>
    <r>
      <t>A</t>
    </r>
    <r>
      <rPr>
        <b/>
        <sz val="10"/>
        <rFont val="Arial Narrow"/>
        <family val="2"/>
        <charset val="238"/>
      </rPr>
      <t xml:space="preserve"> bevételforrások jellege, a termékek, szolgáltatások és a piacok</t>
    </r>
    <r>
      <rPr>
        <sz val="10"/>
        <rFont val="Arial Narrow"/>
        <family val="2"/>
        <charset val="238"/>
      </rPr>
      <t>, beleértve az elektronikus kereskedelemben való részvételt, mint például az internetes eladások és marketingtevékenységek kockázatának megítélése.</t>
    </r>
  </si>
  <si>
    <r>
      <rPr>
        <b/>
        <sz val="10"/>
        <rFont val="Arial Narrow"/>
        <family val="2"/>
        <charset val="238"/>
      </rPr>
      <t>A</t>
    </r>
    <r>
      <rPr>
        <sz val="10"/>
        <rFont val="Arial Narrow"/>
        <family val="2"/>
        <charset val="238"/>
      </rPr>
      <t xml:space="preserve"> </t>
    </r>
    <r>
      <rPr>
        <b/>
        <sz val="10"/>
        <rFont val="Arial Narrow"/>
        <family val="2"/>
        <charset val="238"/>
      </rPr>
      <t>tevékenységek végzése</t>
    </r>
    <r>
      <rPr>
        <sz val="10"/>
        <rFont val="Arial Narrow"/>
        <family val="2"/>
        <charset val="238"/>
      </rPr>
      <t xml:space="preserve"> (például a termelés szakaszai és módszerei, vagy a környezeti kockázatoknak kitett tevékenységek) megítélése.</t>
    </r>
  </si>
  <si>
    <r>
      <rPr>
        <b/>
        <sz val="10"/>
        <rFont val="Arial Narrow"/>
        <family val="2"/>
        <charset val="238"/>
      </rPr>
      <t>A szövetségek</t>
    </r>
    <r>
      <rPr>
        <sz val="10"/>
        <rFont val="Arial Narrow"/>
        <family val="2"/>
        <charset val="238"/>
      </rPr>
      <t>,</t>
    </r>
    <r>
      <rPr>
        <b/>
        <sz val="10"/>
        <rFont val="Arial Narrow"/>
        <family val="2"/>
        <charset val="238"/>
      </rPr>
      <t xml:space="preserve"> a közös vállalkozások és a kiszervezett tevékenységek </t>
    </r>
    <r>
      <rPr>
        <sz val="10"/>
        <rFont val="Arial Narrow"/>
        <family val="2"/>
        <charset val="238"/>
      </rPr>
      <t>mérlegelése.</t>
    </r>
  </si>
  <si>
    <r>
      <rPr>
        <b/>
        <sz val="10"/>
        <rFont val="Arial Narrow"/>
        <family val="2"/>
        <charset val="238"/>
      </rPr>
      <t>A földrajzi eloszlás és ágazati szegmentációból</t>
    </r>
    <r>
      <rPr>
        <sz val="10"/>
        <rFont val="Arial Narrow"/>
        <family val="2"/>
        <charset val="238"/>
      </rPr>
      <t xml:space="preserve"> eredő kockázatok megítélése.</t>
    </r>
  </si>
  <si>
    <r>
      <t xml:space="preserve">A termelő létesítményekből, </t>
    </r>
    <r>
      <rPr>
        <b/>
        <sz val="10"/>
        <rFont val="Arial Narrow"/>
        <family val="2"/>
        <charset val="238"/>
      </rPr>
      <t>raktárak és irodák elhelyezkedéséből</t>
    </r>
    <r>
      <rPr>
        <sz val="10"/>
        <rFont val="Arial Narrow"/>
        <family val="2"/>
        <charset val="238"/>
      </rPr>
      <t xml:space="preserve">, valamint </t>
    </r>
    <r>
      <rPr>
        <b/>
        <sz val="10"/>
        <rFont val="Arial Narrow"/>
        <family val="2"/>
        <charset val="238"/>
      </rPr>
      <t xml:space="preserve">a készletekből és mennyiségekből </t>
    </r>
    <r>
      <rPr>
        <sz val="10"/>
        <rFont val="Arial Narrow"/>
        <family val="2"/>
        <charset val="238"/>
      </rPr>
      <t>származó kockázatok mérlegelése.</t>
    </r>
  </si>
  <si>
    <r>
      <t>A</t>
    </r>
    <r>
      <rPr>
        <b/>
        <sz val="10"/>
        <rFont val="Arial Narrow"/>
        <family val="2"/>
        <charset val="238"/>
      </rPr>
      <t xml:space="preserve"> főbb vevők és a fontos áruszállítók és szolgáltatásnyújtók, a munkaügyi megállapodások</t>
    </r>
    <r>
      <rPr>
        <sz val="10"/>
        <rFont val="Arial Narrow"/>
        <family val="2"/>
        <charset val="238"/>
      </rPr>
      <t xml:space="preserve"> (beleértve a szakszervezeti szerződések meglétét, a nyugdíjat és egyéb, munkaviszony megszűnése utáni juttatásokat, részvényopciókat vagy ösztönző bónusz-megállapodásokat, valamint a foglalkoztatás kérdéseihez kapcsolódó kormányzati szabályozást) által okozott kockázatok mérlegelése.</t>
    </r>
  </si>
  <si>
    <r>
      <rPr>
        <b/>
        <sz val="10"/>
        <rFont val="Arial Narrow"/>
        <family val="2"/>
        <charset val="238"/>
      </rPr>
      <t>A kutatási és fejlesztési tevékenységek és ráfordítások</t>
    </r>
    <r>
      <rPr>
        <sz val="10"/>
        <rFont val="Arial Narrow"/>
        <family val="2"/>
        <charset val="238"/>
      </rPr>
      <t xml:space="preserve"> kockázatának mérlegelése.</t>
    </r>
  </si>
  <si>
    <r>
      <rPr>
        <b/>
        <sz val="10"/>
        <rFont val="Arial Narrow"/>
        <family val="2"/>
        <charset val="238"/>
      </rPr>
      <t xml:space="preserve">A kapcsolt felekkel folytatott ügyletek </t>
    </r>
    <r>
      <rPr>
        <sz val="10"/>
        <rFont val="Arial Narrow"/>
        <family val="2"/>
        <charset val="238"/>
      </rPr>
      <t>módosító hatásának mérlegelése.</t>
    </r>
  </si>
  <si>
    <t>Azonosított kockázatra adott válasz, vizsgálati módszer:</t>
  </si>
  <si>
    <t>KK-10'!A123</t>
  </si>
  <si>
    <t>ISA 315 11. (b) (ii) Tulajdonosi és irányítási szerkezet</t>
  </si>
  <si>
    <r>
      <rPr>
        <b/>
        <sz val="10"/>
        <rFont val="Arial Narrow"/>
        <family val="2"/>
        <charset val="238"/>
      </rPr>
      <t>A társaság tulajdonosai</t>
    </r>
    <r>
      <rPr>
        <sz val="10"/>
        <rFont val="Arial Narrow"/>
        <family val="2"/>
        <charset val="238"/>
      </rPr>
      <t xml:space="preserve"> ismert személyek?</t>
    </r>
  </si>
  <si>
    <r>
      <t xml:space="preserve">Ismert </t>
    </r>
    <r>
      <rPr>
        <b/>
        <sz val="10"/>
        <rFont val="Arial Narrow"/>
        <family val="2"/>
        <charset val="238"/>
      </rPr>
      <t xml:space="preserve">a társaság tulajdonosainak valós célja </t>
    </r>
    <r>
      <rPr>
        <sz val="10"/>
        <rFont val="Arial Narrow"/>
        <family val="2"/>
        <charset val="238"/>
      </rPr>
      <t>a vállakozás rövid-, és hosszútávú tevékenységének fenntartására?</t>
    </r>
  </si>
  <si>
    <r>
      <t>Vannak olyan</t>
    </r>
    <r>
      <rPr>
        <b/>
        <sz val="10"/>
        <rFont val="Arial Narrow"/>
        <family val="2"/>
        <charset val="238"/>
      </rPr>
      <t xml:space="preserve"> tulajdonosi elvárások</t>
    </r>
    <r>
      <rPr>
        <sz val="10"/>
        <rFont val="Arial Narrow"/>
        <family val="2"/>
        <charset val="238"/>
      </rPr>
      <t>, melyek negatívan befolyásolják a társaság gazdálkodását, a hitelezővédelmi előírásokat és érdekeket?</t>
    </r>
  </si>
  <si>
    <r>
      <rPr>
        <b/>
        <sz val="10"/>
        <rFont val="Arial Narrow"/>
        <family val="2"/>
        <charset val="238"/>
      </rPr>
      <t xml:space="preserve">Várható a tulajdonosok személyében változás </t>
    </r>
    <r>
      <rPr>
        <sz val="10"/>
        <rFont val="Arial Narrow"/>
        <family val="2"/>
        <charset val="238"/>
      </rPr>
      <t>mely hatással lehet a társaság gazdasági tevékenységének folytatására?</t>
    </r>
  </si>
  <si>
    <r>
      <t xml:space="preserve">A társaság képes teljesíteni </t>
    </r>
    <r>
      <rPr>
        <b/>
        <sz val="10"/>
        <rFont val="Arial Narrow"/>
        <family val="2"/>
        <charset val="238"/>
      </rPr>
      <t>a tulajdonosok által elvárt gazdasági célokat</t>
    </r>
    <r>
      <rPr>
        <sz val="10"/>
        <rFont val="Arial Narrow"/>
        <family val="2"/>
        <charset val="238"/>
      </rPr>
      <t>?</t>
    </r>
  </si>
  <si>
    <r>
      <rPr>
        <b/>
        <sz val="10"/>
        <rFont val="Arial Narrow"/>
        <family val="2"/>
        <charset val="238"/>
      </rPr>
      <t xml:space="preserve">Telephelyek, leányvállalatok, egyéb komponensek struktúrájából </t>
    </r>
    <r>
      <rPr>
        <sz val="10"/>
        <rFont val="Arial Narrow"/>
        <family val="2"/>
        <charset val="238"/>
      </rPr>
      <t>származó kockázatok mérlegelése.</t>
    </r>
  </si>
  <si>
    <r>
      <t xml:space="preserve">A tulajdonviszonyok és a tulajdonosok és egyéb személyek vagy gazdálkodó egységek közötti </t>
    </r>
    <r>
      <rPr>
        <b/>
        <sz val="10"/>
        <rFont val="Arial Narrow"/>
        <family val="2"/>
        <charset val="238"/>
      </rPr>
      <t>kapcsolatok</t>
    </r>
    <r>
      <rPr>
        <sz val="10"/>
        <rFont val="Arial Narrow"/>
        <family val="2"/>
        <charset val="238"/>
      </rPr>
      <t xml:space="preserve"> mérlegelése.</t>
    </r>
  </si>
  <si>
    <r>
      <rPr>
        <b/>
        <sz val="10"/>
        <rFont val="Arial Narrow"/>
        <family val="2"/>
        <charset val="238"/>
      </rPr>
      <t>A vállalkozás vezetése</t>
    </r>
    <r>
      <rPr>
        <sz val="10"/>
        <rFont val="Arial Narrow"/>
        <family val="2"/>
        <charset val="238"/>
      </rPr>
      <t xml:space="preserve"> - a vonatkozó törvényben előírt nyilatkozatnak megfelelően - a vállalkozás érdekében jár el?</t>
    </r>
  </si>
  <si>
    <t>KK-10'!A124</t>
  </si>
  <si>
    <t>ISA 315 11. (b) (iii) Befektetések és befektetési tevékenység</t>
  </si>
  <si>
    <r>
      <t xml:space="preserve">A tervezett vagy közelmúltbeli </t>
    </r>
    <r>
      <rPr>
        <b/>
        <sz val="10"/>
        <rFont val="Arial Narrow"/>
        <family val="2"/>
        <charset val="238"/>
      </rPr>
      <t>felvásárlások vagy részesedés-elidegenítések</t>
    </r>
    <r>
      <rPr>
        <sz val="10"/>
        <rFont val="Arial Narrow"/>
        <family val="2"/>
        <charset val="238"/>
      </rPr>
      <t xml:space="preserve"> kockázata elfogadható?</t>
    </r>
  </si>
  <si>
    <r>
      <t xml:space="preserve">Az </t>
    </r>
    <r>
      <rPr>
        <b/>
        <sz val="10"/>
        <rFont val="Arial Narrow"/>
        <family val="2"/>
        <charset val="238"/>
      </rPr>
      <t>értékpapírokba vagy hitelekbe történt befektetések</t>
    </r>
    <r>
      <rPr>
        <sz val="10"/>
        <rFont val="Arial Narrow"/>
        <family val="2"/>
        <charset val="238"/>
      </rPr>
      <t xml:space="preserve"> és azok elidegenítéseinek kockázatának mérlegelése.</t>
    </r>
  </si>
  <si>
    <r>
      <rPr>
        <b/>
        <sz val="10"/>
        <rFont val="Arial Narrow"/>
        <family val="2"/>
        <charset val="238"/>
      </rPr>
      <t>A tőkebefektetési tevékenységek hatása</t>
    </r>
    <r>
      <rPr>
        <sz val="10"/>
        <rFont val="Arial Narrow"/>
        <family val="2"/>
        <charset val="238"/>
      </rPr>
      <t xml:space="preserve"> a vállalkozás gazdálkodására nem okoz túlzott kockázatot?</t>
    </r>
  </si>
  <si>
    <r>
      <rPr>
        <b/>
        <sz val="10"/>
        <rFont val="Arial Narrow"/>
        <family val="2"/>
        <charset val="238"/>
      </rPr>
      <t>A nem konszolidált gazdálkodó egységekbe</t>
    </r>
    <r>
      <rPr>
        <sz val="10"/>
        <rFont val="Arial Narrow"/>
        <family val="2"/>
        <charset val="238"/>
      </rPr>
      <t xml:space="preserve"> történő befektetések, beleértve a társulások, közös vállalkozások és speciális célú gazdálkodó egységek befolyásának mérlegelése.</t>
    </r>
  </si>
  <si>
    <t>KK-10'!A125</t>
  </si>
  <si>
    <t>ISA 315 11. (b) (iv) A gazdálkodó felépülésének módja és finanszírozása.</t>
  </si>
  <si>
    <r>
      <rPr>
        <b/>
        <sz val="10"/>
        <rFont val="Arial Narrow"/>
        <family val="2"/>
        <charset val="238"/>
      </rPr>
      <t>A főbb leányvállalatok és a társult vállalkozások</t>
    </r>
    <r>
      <rPr>
        <sz val="10"/>
        <rFont val="Arial Narrow"/>
        <family val="2"/>
        <charset val="238"/>
      </rPr>
      <t xml:space="preserve"> (beleértve a konszolidált és nem konszolidált struktúrákat) felé vállalt, vagy teljesített finanszírozásból adódó kockázatok megítélése.</t>
    </r>
  </si>
  <si>
    <r>
      <rPr>
        <b/>
        <sz val="10"/>
        <rFont val="Arial Narrow"/>
        <family val="2"/>
        <charset val="238"/>
      </rPr>
      <t>Az adósság struktúra és a kapcsolódó feltételek</t>
    </r>
    <r>
      <rPr>
        <sz val="10"/>
        <rFont val="Arial Narrow"/>
        <family val="2"/>
        <charset val="238"/>
      </rPr>
      <t xml:space="preserve"> (beleértve a mérlegen kívüli finanszírozási megállapodásokat és az </t>
    </r>
    <r>
      <rPr>
        <i/>
        <sz val="10"/>
        <rFont val="Arial Narrow"/>
        <family val="2"/>
        <charset val="238"/>
      </rPr>
      <t>operatív</t>
    </r>
    <r>
      <rPr>
        <sz val="10"/>
        <rFont val="Arial Narrow"/>
        <family val="2"/>
        <charset val="238"/>
      </rPr>
      <t xml:space="preserve"> lízing-megállapodásokat) értékelése.</t>
    </r>
  </si>
  <si>
    <t>KK-10'!A126</t>
  </si>
  <si>
    <t>ISA 315 11. (c) A számviteli politika kiválasztása</t>
  </si>
  <si>
    <r>
      <rPr>
        <b/>
        <sz val="10"/>
        <rFont val="Arial Narrow"/>
        <family val="2"/>
        <charset val="238"/>
      </rPr>
      <t>A számviteli alapelvek és az ágazatspecifikus gyakorlat</t>
    </r>
    <r>
      <rPr>
        <sz val="10"/>
        <rFont val="Arial Narrow"/>
        <family val="2"/>
        <charset val="238"/>
      </rPr>
      <t>, beleértve a jelentős ágazatspecifikus kategóriákat (például: hitelek és befektetések a bankoknál, vagy kutatás és fejlesztés a gyógyszergyártóknál) mérlegelése.</t>
    </r>
  </si>
  <si>
    <r>
      <rPr>
        <b/>
        <sz val="10"/>
        <rFont val="Arial Narrow"/>
        <family val="2"/>
        <charset val="238"/>
      </rPr>
      <t>A bevételek elszámolási gyakorlatának</t>
    </r>
    <r>
      <rPr>
        <sz val="10"/>
        <rFont val="Arial Narrow"/>
        <family val="2"/>
        <charset val="238"/>
      </rPr>
      <t xml:space="preserve"> megítélése.</t>
    </r>
  </si>
  <si>
    <r>
      <rPr>
        <b/>
        <sz val="10"/>
        <rFont val="Arial Narrow"/>
        <family val="2"/>
        <charset val="238"/>
      </rPr>
      <t>A valós értékek</t>
    </r>
    <r>
      <rPr>
        <sz val="10"/>
        <rFont val="Arial Narrow"/>
        <family val="2"/>
        <charset val="238"/>
      </rPr>
      <t xml:space="preserve"> elszámolásának mérlegelése.</t>
    </r>
  </si>
  <si>
    <r>
      <rPr>
        <b/>
        <sz val="10"/>
        <rFont val="Arial Narrow"/>
        <family val="2"/>
        <charset val="238"/>
      </rPr>
      <t>A külföldi pénznemben</t>
    </r>
    <r>
      <rPr>
        <sz val="10"/>
        <rFont val="Arial Narrow"/>
        <family val="2"/>
        <charset val="238"/>
      </rPr>
      <t xml:space="preserve"> lévő eszközök, kötelezettségek, és ügyletek elszámolási gyakorlatának mérlegelése.</t>
    </r>
  </si>
  <si>
    <r>
      <rPr>
        <b/>
        <sz val="10"/>
        <rFont val="Arial Narrow"/>
        <family val="2"/>
        <charset val="238"/>
      </rPr>
      <t>A szokatlan vagy összetett ügyletek</t>
    </r>
    <r>
      <rPr>
        <sz val="10"/>
        <rFont val="Arial Narrow"/>
        <family val="2"/>
        <charset val="238"/>
      </rPr>
      <t xml:space="preserve"> elszámolási módjának (beleértve a vitás vagy újonnan felmerülő területek, például a részvényalapú kompenzáció elszámolás) mérlegelése.</t>
    </r>
  </si>
  <si>
    <r>
      <t>A  korábbi időszakokhoz képest bekövetkező</t>
    </r>
    <r>
      <rPr>
        <b/>
        <sz val="10"/>
        <rFont val="Arial Narrow"/>
        <family val="2"/>
        <charset val="238"/>
      </rPr>
      <t xml:space="preserve"> jelentős változások </t>
    </r>
    <r>
      <rPr>
        <sz val="10"/>
        <rFont val="Arial Narrow"/>
        <family val="2"/>
        <charset val="238"/>
      </rPr>
      <t>mérlegelése.</t>
    </r>
  </si>
  <si>
    <r>
      <rPr>
        <b/>
        <sz val="10"/>
        <rFont val="Arial Narrow"/>
        <family val="2"/>
        <charset val="238"/>
      </rPr>
      <t>A speciális</t>
    </r>
    <r>
      <rPr>
        <sz val="10"/>
        <rFont val="Arial Narrow"/>
        <family val="2"/>
        <charset val="238"/>
      </rPr>
      <t xml:space="preserve"> célú gazdálkodó egységekhez kapcsolódó</t>
    </r>
    <r>
      <rPr>
        <b/>
        <sz val="10"/>
        <rFont val="Arial Narrow"/>
        <family val="2"/>
        <charset val="238"/>
      </rPr>
      <t xml:space="preserve"> keretelvek </t>
    </r>
    <r>
      <rPr>
        <sz val="10"/>
        <rFont val="Arial Narrow"/>
        <family val="2"/>
        <charset val="238"/>
      </rPr>
      <t>követelményeinek értelmezéséhez szükséges  speciális célú gazdálkodó egységet érintő releváns megállapodások mérlegelése.</t>
    </r>
  </si>
  <si>
    <r>
      <rPr>
        <b/>
        <sz val="10"/>
        <rFont val="Arial Narrow"/>
        <family val="2"/>
        <charset val="238"/>
      </rPr>
      <t>A jelentős számviteli politikai döntések</t>
    </r>
    <r>
      <rPr>
        <sz val="10"/>
        <rFont val="Arial Narrow"/>
        <family val="2"/>
        <charset val="238"/>
      </rPr>
      <t xml:space="preserve"> hatásának kockázati mérlegelése az olyan </t>
    </r>
    <r>
      <rPr>
        <b/>
        <sz val="10"/>
        <rFont val="Arial Narrow"/>
        <family val="2"/>
        <charset val="238"/>
      </rPr>
      <t>ellentmondásos vagy újonnan felmerülő területeken</t>
    </r>
    <r>
      <rPr>
        <sz val="10"/>
        <rFont val="Arial Narrow"/>
        <family val="2"/>
        <charset val="238"/>
      </rPr>
      <t>, amely területekre vonatkozóan nincs irányadó útmutatás vagy konszenzus.</t>
    </r>
  </si>
  <si>
    <r>
      <t xml:space="preserve">A gazdálkodó egység </t>
    </r>
    <r>
      <rPr>
        <b/>
        <sz val="10"/>
        <rFont val="Arial Narrow"/>
        <family val="2"/>
        <charset val="238"/>
      </rPr>
      <t>számviteli politikája változásainak</t>
    </r>
    <r>
      <rPr>
        <sz val="10"/>
        <rFont val="Arial Narrow"/>
        <family val="2"/>
        <charset val="238"/>
      </rPr>
      <t xml:space="preserve"> mérlegelése.</t>
    </r>
  </si>
  <si>
    <r>
      <t xml:space="preserve">A gazdálkodó egység számára </t>
    </r>
    <r>
      <rPr>
        <b/>
        <sz val="10"/>
        <rFont val="Arial Narrow"/>
        <family val="2"/>
        <charset val="238"/>
      </rPr>
      <t>új pénzügyi beszámolási standardok</t>
    </r>
    <r>
      <rPr>
        <sz val="10"/>
        <rFont val="Arial Narrow"/>
        <family val="2"/>
        <charset val="238"/>
      </rPr>
      <t>, jogszabályok és szabályozások alkalmazásának átvétele megtörtént?</t>
    </r>
  </si>
  <si>
    <t>KK-10'!A127</t>
  </si>
  <si>
    <t>ISA 315 11. (d) Célok, stratégiák és a kapcsolódó üzleti kockázatok</t>
  </si>
  <si>
    <r>
      <rPr>
        <b/>
        <sz val="10"/>
        <rFont val="Arial Narrow"/>
        <family val="2"/>
        <charset val="238"/>
      </rPr>
      <t>A vezetés céljainak elérését szolgáló stratégiák</t>
    </r>
    <r>
      <rPr>
        <sz val="10"/>
        <rFont val="Arial Narrow"/>
        <family val="2"/>
        <charset val="238"/>
      </rPr>
      <t xml:space="preserve"> és azok változásának mérlegelése.</t>
    </r>
  </si>
  <si>
    <r>
      <rPr>
        <b/>
        <sz val="10"/>
        <rFont val="Arial Narrow"/>
        <family val="2"/>
        <charset val="238"/>
      </rPr>
      <t>Új termékek vagy szolgáltatások kifejlesztésének sikertelenségéből</t>
    </r>
    <r>
      <rPr>
        <sz val="10"/>
        <rFont val="Arial Narrow"/>
        <family val="2"/>
        <charset val="238"/>
      </rPr>
      <t xml:space="preserve"> származó üzleti kockázatok mérlegelése.</t>
    </r>
  </si>
  <si>
    <r>
      <rPr>
        <b/>
        <sz val="10"/>
        <rFont val="Arial Narrow"/>
        <family val="2"/>
        <charset val="238"/>
      </rPr>
      <t xml:space="preserve">Az új termék vagy szolgáltatás bevezetésének, piaci </t>
    </r>
    <r>
      <rPr>
        <sz val="10"/>
        <rFont val="Arial Narrow"/>
        <family val="2"/>
        <charset val="238"/>
      </rPr>
      <t>kockázatainak mérlegelése.</t>
    </r>
  </si>
  <si>
    <r>
      <t xml:space="preserve">A termék vagy szolgáltatás hibáiból származó </t>
    </r>
    <r>
      <rPr>
        <b/>
        <sz val="10"/>
        <rFont val="Arial Narrow"/>
        <family val="2"/>
        <charset val="238"/>
      </rPr>
      <t>hírnevet rontó kockázatok</t>
    </r>
    <r>
      <rPr>
        <sz val="10"/>
        <rFont val="Arial Narrow"/>
        <family val="2"/>
        <charset val="238"/>
      </rPr>
      <t xml:space="preserve"> mérlegelése.</t>
    </r>
  </si>
  <si>
    <r>
      <rPr>
        <b/>
        <sz val="10"/>
        <rFont val="Arial Narrow"/>
        <family val="2"/>
        <charset val="238"/>
      </rPr>
      <t xml:space="preserve">A munkaerő, vagy szakértelem </t>
    </r>
    <r>
      <rPr>
        <sz val="10"/>
        <rFont val="Arial Narrow"/>
        <family val="2"/>
        <charset val="238"/>
      </rPr>
      <t>hiányából fakadó üzleti kockázatok mérlegelése.</t>
    </r>
  </si>
  <si>
    <r>
      <t xml:space="preserve">Az új termékeknél és szolgáltatásoknál jelentkező </t>
    </r>
    <r>
      <rPr>
        <b/>
        <sz val="10"/>
        <rFont val="Arial Narrow"/>
        <family val="2"/>
        <charset val="238"/>
      </rPr>
      <t xml:space="preserve">termékfelelősség </t>
    </r>
    <r>
      <rPr>
        <sz val="10"/>
        <rFont val="Arial Narrow"/>
        <family val="2"/>
        <charset val="238"/>
      </rPr>
      <t>miatti üzleti kockázatok mérlegelése.</t>
    </r>
  </si>
  <si>
    <r>
      <rPr>
        <b/>
        <sz val="10"/>
        <rFont val="Arial Narrow"/>
        <family val="2"/>
        <charset val="238"/>
      </rPr>
      <t>A kereslet pontatlan becslése</t>
    </r>
    <r>
      <rPr>
        <sz val="10"/>
        <rFont val="Arial Narrow"/>
        <family val="2"/>
        <charset val="238"/>
      </rPr>
      <t xml:space="preserve"> miatti üzleti kockázatok hatásának mérlegelése.</t>
    </r>
  </si>
  <si>
    <r>
      <rPr>
        <b/>
        <sz val="10"/>
        <rFont val="Arial Narrow"/>
        <family val="2"/>
        <charset val="238"/>
      </rPr>
      <t>Az új számviteli követelmények</t>
    </r>
    <r>
      <rPr>
        <sz val="10"/>
        <rFont val="Arial Narrow"/>
        <family val="2"/>
        <charset val="238"/>
      </rPr>
      <t xml:space="preserve"> miatt jelentkező üzleti kockázatok mérlegelése.</t>
    </r>
  </si>
  <si>
    <r>
      <rPr>
        <b/>
        <sz val="10"/>
        <rFont val="Arial Narrow"/>
        <family val="2"/>
        <charset val="238"/>
      </rPr>
      <t xml:space="preserve">A szabályozási követelmények </t>
    </r>
    <r>
      <rPr>
        <sz val="10"/>
        <rFont val="Arial Narrow"/>
        <family val="2"/>
        <charset val="238"/>
      </rPr>
      <t>üzleti kockázatainak mérlegelése.</t>
    </r>
  </si>
  <si>
    <r>
      <t xml:space="preserve">A jelenlegi és jövőbeni </t>
    </r>
    <r>
      <rPr>
        <b/>
        <sz val="10"/>
        <rFont val="Arial Narrow"/>
        <family val="2"/>
        <charset val="238"/>
      </rPr>
      <t>finanszírozási követelmények</t>
    </r>
    <r>
      <rPr>
        <sz val="10"/>
        <rFont val="Arial Narrow"/>
        <family val="2"/>
        <charset val="238"/>
      </rPr>
      <t xml:space="preserve"> üzleti kockázatainak mérlegelése.</t>
    </r>
  </si>
  <si>
    <r>
      <rPr>
        <b/>
        <sz val="10"/>
        <rFont val="Arial Narrow"/>
        <family val="2"/>
        <charset val="238"/>
      </rPr>
      <t>Az informatika alkalmazások</t>
    </r>
    <r>
      <rPr>
        <sz val="10"/>
        <rFont val="Arial Narrow"/>
        <family val="2"/>
        <charset val="238"/>
      </rPr>
      <t xml:space="preserve"> kompatibilitásának hiánya miatt jelentkező kockázatok mérlegelése.</t>
    </r>
  </si>
  <si>
    <t>KK-10'!A128</t>
  </si>
  <si>
    <t>ISA 315 11. (e) A gazdálkodó egység pénzügyi teljesítményének értékelése és áttekintése.</t>
  </si>
  <si>
    <r>
      <t xml:space="preserve">A társaság </t>
    </r>
    <r>
      <rPr>
        <b/>
        <sz val="10"/>
        <rFont val="Arial Narrow"/>
        <family val="2"/>
        <charset val="238"/>
      </rPr>
      <t xml:space="preserve">üzemi tevékenységének bevételei fedezik </t>
    </r>
    <r>
      <rPr>
        <sz val="10"/>
        <rFont val="Arial Narrow"/>
        <family val="2"/>
        <charset val="238"/>
      </rPr>
      <t>az üzemi tevékenység költségeit és ráfordításait ?</t>
    </r>
  </si>
  <si>
    <r>
      <t>A társaság üzemi tevékenységének finanszírozásához szükséges</t>
    </r>
    <r>
      <rPr>
        <b/>
        <sz val="10"/>
        <rFont val="Arial Narrow"/>
        <family val="2"/>
        <charset val="238"/>
      </rPr>
      <t xml:space="preserve"> külső források terheit </t>
    </r>
    <r>
      <rPr>
        <sz val="10"/>
        <rFont val="Arial Narrow"/>
        <family val="2"/>
        <charset val="238"/>
      </rPr>
      <t>fedezi az üzemi tevékenység eredménye?</t>
    </r>
  </si>
  <si>
    <r>
      <rPr>
        <b/>
        <sz val="10"/>
        <rFont val="Arial Narrow"/>
        <family val="2"/>
        <charset val="238"/>
      </rPr>
      <t>A tevékenység idényjellegéhez</t>
    </r>
    <r>
      <rPr>
        <sz val="10"/>
        <rFont val="Arial Narrow"/>
        <family val="2"/>
        <charset val="238"/>
      </rPr>
      <t xml:space="preserve"> igazodó finanszírozási eszközök elérhetők a vállalkozás számára?</t>
    </r>
  </si>
  <si>
    <r>
      <rPr>
        <b/>
        <sz val="10"/>
        <rFont val="Arial Narrow"/>
        <family val="2"/>
        <charset val="238"/>
      </rPr>
      <t>A pénzügyi műveletek</t>
    </r>
    <r>
      <rPr>
        <sz val="10"/>
        <rFont val="Arial Narrow"/>
        <family val="2"/>
        <charset val="238"/>
      </rPr>
      <t xml:space="preserve"> körébe tartozó ügyletek várható</t>
    </r>
    <r>
      <rPr>
        <b/>
        <sz val="10"/>
        <rFont val="Arial Narrow"/>
        <family val="2"/>
        <charset val="238"/>
      </rPr>
      <t xml:space="preserve"> hatásai</t>
    </r>
    <r>
      <rPr>
        <sz val="10"/>
        <rFont val="Arial Narrow"/>
        <family val="2"/>
        <charset val="238"/>
      </rPr>
      <t xml:space="preserve"> veszélyeztetik a vállalkozás jövőbeni működését?</t>
    </r>
  </si>
  <si>
    <r>
      <t xml:space="preserve">A vállakozás eszközeit és jövőbeni eredményét </t>
    </r>
    <r>
      <rPr>
        <b/>
        <sz val="10"/>
        <rFont val="Arial Narrow"/>
        <family val="2"/>
        <charset val="238"/>
      </rPr>
      <t xml:space="preserve">csökkenthetik vállalkozáson kívüli terhek </t>
    </r>
    <r>
      <rPr>
        <sz val="10"/>
        <rFont val="Arial Narrow"/>
        <family val="2"/>
        <charset val="238"/>
      </rPr>
      <t>(nyújtott garanciák, függő kötelezettségek, előnytelen, vagy nem avállakozás célját szolgáló szerződéses kötelezettségek)?</t>
    </r>
  </si>
  <si>
    <r>
      <t xml:space="preserve">Az üzleti teljesítmény javítását célzó intézkedések teljesítmény-értékelései és a </t>
    </r>
    <r>
      <rPr>
        <b/>
        <sz val="10"/>
        <rFont val="Arial Narrow"/>
        <family val="2"/>
        <charset val="238"/>
      </rPr>
      <t xml:space="preserve">teljesítménycélok elérésére irányuló nyomás </t>
    </r>
    <r>
      <rPr>
        <sz val="10"/>
        <rFont val="Arial Narrow"/>
        <family val="2"/>
        <charset val="238"/>
      </rPr>
      <t>eredményezhetik-e a vezetés olyan lépéseit, amelyek növelik a lényeges hibás állítás kockázatait, beleértve a csalás miatti kockázatokat is?</t>
    </r>
  </si>
  <si>
    <r>
      <rPr>
        <b/>
        <sz val="10"/>
        <rFont val="Arial Narrow"/>
        <family val="2"/>
        <charset val="238"/>
      </rPr>
      <t>A kulcsfontosságú teljesítménymutatók</t>
    </r>
    <r>
      <rPr>
        <sz val="10"/>
        <rFont val="Arial Narrow"/>
        <family val="2"/>
        <charset val="238"/>
      </rPr>
      <t xml:space="preserve"> és más kulcsfontosságú mutatók (pénzügyi és nem pénzügyi), valamint ezek tendenciájából levonható következteések értékelése.</t>
    </r>
  </si>
  <si>
    <r>
      <rPr>
        <b/>
        <sz val="10"/>
        <rFont val="Arial Narrow"/>
        <family val="2"/>
        <charset val="238"/>
      </rPr>
      <t>A tervek, az előrejelzések,</t>
    </r>
    <r>
      <rPr>
        <sz val="10"/>
        <rFont val="Arial Narrow"/>
        <family val="2"/>
        <charset val="238"/>
      </rPr>
      <t xml:space="preserve"> az eltéréselemzések, a szegmensenkénti információk, a divíziók, a részlegek szintjén vagy egyéb szinteken készült teljesítmény-beszámolók értékelése.</t>
    </r>
  </si>
  <si>
    <r>
      <rPr>
        <b/>
        <sz val="10"/>
        <rFont val="Arial Narrow"/>
        <family val="2"/>
        <charset val="238"/>
      </rPr>
      <t>A munkavállalói teljesítmény-értékelések</t>
    </r>
    <r>
      <rPr>
        <sz val="10"/>
        <rFont val="Arial Narrow"/>
        <family val="2"/>
        <charset val="238"/>
      </rPr>
      <t xml:space="preserve"> és az ösztönző javadalmazási politikák értékelése.</t>
    </r>
  </si>
  <si>
    <r>
      <t xml:space="preserve">A gazdálkodó egység és </t>
    </r>
    <r>
      <rPr>
        <b/>
        <sz val="10"/>
        <rFont val="Arial Narrow"/>
        <family val="2"/>
        <charset val="238"/>
      </rPr>
      <t>a versenytársak teljesítményének</t>
    </r>
    <r>
      <rPr>
        <sz val="10"/>
        <rFont val="Arial Narrow"/>
        <family val="2"/>
        <charset val="238"/>
      </rPr>
      <t xml:space="preserve"> összehasonlításának értékelése rendelkezésre áll?</t>
    </r>
  </si>
  <si>
    <r>
      <rPr>
        <b/>
        <sz val="10"/>
        <rFont val="Arial Narrow"/>
        <family val="2"/>
        <charset val="238"/>
      </rPr>
      <t>Külső információk</t>
    </r>
    <r>
      <rPr>
        <sz val="10"/>
        <rFont val="Arial Narrow"/>
        <family val="2"/>
        <charset val="238"/>
      </rPr>
      <t>, elemzői jelentések és hitelminősítő ügynökségek jelentéseinek mérlegelése.</t>
    </r>
  </si>
  <si>
    <r>
      <rPr>
        <b/>
        <sz val="10"/>
        <rFont val="Arial Narrow"/>
        <family val="2"/>
        <charset val="238"/>
      </rPr>
      <t>A teljesítmény értékelésének vagy áttekintésének hiánya</t>
    </r>
    <r>
      <rPr>
        <sz val="10"/>
        <rFont val="Arial Narrow"/>
        <family val="2"/>
        <charset val="238"/>
      </rPr>
      <t xml:space="preserve"> miatt fel nem tárt hibás állításokat mérlegelése (kisebb gazdálkodó egységekre jellemző).</t>
    </r>
  </si>
  <si>
    <t>KK-10'!A129</t>
  </si>
  <si>
    <t>KIÉRTÉKELÉS:</t>
  </si>
  <si>
    <t>ÖSSZESEN</t>
  </si>
  <si>
    <t>Igen</t>
  </si>
  <si>
    <t>Nem</t>
  </si>
  <si>
    <t>„n/a”</t>
  </si>
  <si>
    <t>DARAB</t>
  </si>
  <si>
    <t>MEGOSZLÁS</t>
  </si>
  <si>
    <t>Eredmény:</t>
  </si>
  <si>
    <t>Következtetés:</t>
  </si>
  <si>
    <t>*Jelentős kockázat megítélése ISA315</t>
  </si>
  <si>
    <t>VISSZA</t>
  </si>
  <si>
    <t>Fogalma</t>
  </si>
  <si>
    <t xml:space="preserve">4. (e) </t>
  </si>
  <si>
    <t>Jelentős kockázat – a lényeges hibás állítás olyan azonosított és felmért kockázata, amely a könyvvizsgáló megítélése szerint különleges könyvvizsgálati megfontolást igényel</t>
  </si>
  <si>
    <t>28.</t>
  </si>
  <si>
    <t>Az arra vonatkozó megítélés gyakorlásakor, hogy mely kockázatok jelentős kockázatok, a könyvvizsgálónak legalább a következőket kell mérlegelnie:</t>
  </si>
  <si>
    <t>(a)</t>
  </si>
  <si>
    <t>azt, hogy a kockázat csalási kockázat-e;</t>
  </si>
  <si>
    <t>(b)</t>
  </si>
  <si>
    <t>azt, hogy a kockázat jelentős közelmúltbeli gazdasági, számviteli vagy egyéb fejleményekhez kapcsolódik-e, és ezért külön figyelmet igényel-e;</t>
  </si>
  <si>
    <t>(c)</t>
  </si>
  <si>
    <t>az ügyletek összetettségét;</t>
  </si>
  <si>
    <t>(d)</t>
  </si>
  <si>
    <t>azt, hogy a kockázat magában foglal-e kapcsolt felekkel folytatott jelentős ügyleteket;</t>
  </si>
  <si>
    <t>(e)</t>
  </si>
  <si>
    <t xml:space="preserve">a szubjektivitás mértékét a kockázathoz kapcsolódó pénzügyi információ értékelésében, különösen azokban az értékelésekben, amelyek széles körű értékelési bizonytalansággal járnak, valamint </t>
  </si>
  <si>
    <t>(f)</t>
  </si>
  <si>
    <t>azt, hogy a kockázat foglal-e magában olyan jelentős ügyleteket, amelyek kívül esnek a gazdálkodó egység szokásos üzletmenetén, vagy amelyek más okból szokatlannak tűnnek. (Hiv.: A119-A123. bekezdés.)</t>
  </si>
  <si>
    <t>Használati útmutató:</t>
  </si>
  <si>
    <t>A KK-01 táblázat a KK-10 Tervezési dokumentum "5. A lényeges hibás állítás kockázatának azonosítása a gazdálkodó környezete alapján, a vizsgálati módszerek." ponthoz kapcsolódik.</t>
  </si>
  <si>
    <t>A B oszlop kérdéseire vagy a C, vagy a D, vagy az E oszlopokban kell X beírásával a választ megadni.</t>
  </si>
  <si>
    <t>Amennyiben az X jelölés a D  "Jelentős kockázat" oszlopba kerül, akkor az F;G;H oszlopok szürke kitöltése zöldre vált és a fejléc alapján kell beírni az információ forrását,  a jelentős kockázat jellegét és mértékét.</t>
  </si>
  <si>
    <t>Az egyedi válaszokból fakadó vizsgálati módszert minden fejezet "Azonosított kockázatra adott válasz, vizsgálati módszer:" sorában kell összegezni a G és H oszlopokban.</t>
  </si>
  <si>
    <t>Az "Azonosított kockázatra adott válasz, vizsgálati módszer:" sorok G és H oszlopába beírt összegzések megjelennek a KK-10 Tervezési dokumentum 5. pontjának megfelelő cellájában.</t>
  </si>
  <si>
    <t xml:space="preserve"> </t>
  </si>
  <si>
    <t>KAPCSOLT VÁLLALKOZÁSOK ELLENŐRZŐ LISTÁJA</t>
  </si>
  <si>
    <t>Kapcsolt viszonyból fakadó könyvvizsgálati kockázatok mérlegelése.</t>
  </si>
  <si>
    <r>
      <rPr>
        <b/>
        <sz val="10"/>
        <rFont val="Arial Narrow"/>
        <family val="2"/>
        <charset val="238"/>
      </rPr>
      <t xml:space="preserve">Módszer: </t>
    </r>
    <r>
      <rPr>
        <sz val="10"/>
        <rFont val="Arial Narrow"/>
        <family val="2"/>
        <charset val="238"/>
      </rPr>
      <t>Társasági dokumentumok áttekintése, kapcsolt felekkel folytatott trancakziók tesztelése, interjúk a vállalt vezetéssel,</t>
    </r>
  </si>
  <si>
    <t xml:space="preserve"> jogi nyilatkozat kérése.</t>
  </si>
  <si>
    <t>Kapcsolt viszony leírása</t>
  </si>
  <si>
    <t>Megjegyzés / Hivatkozás</t>
  </si>
  <si>
    <t>Adótörvény szerinti kapcsolt vállalkozás</t>
  </si>
  <si>
    <t>A vállalkozásnak van-e közvetlen vagy közvetett többségi irányítást biztosító részesedése más vállalkozásban?</t>
  </si>
  <si>
    <t>A vállalkozásban van-e közvetlen vagy közvetett többségi irányítással bíró tulajdonos (magánszemély is)?</t>
  </si>
  <si>
    <t>A közvetlen vagy közvetett többségi irányítással bíró tulajdonos (magánszemély is) rendelkezik-e más vállalkozásokban közvetlen vagy közvetett többségi irányítással?</t>
  </si>
  <si>
    <t>Jogosult-e a vállalkozás részesedésétől függetlenül a vezető tisztségviselők és felügyelőbizottsági tagok többségének kinevezésére és visszahívására?</t>
  </si>
  <si>
    <t>Jogosult-e bárki a vállalkozás vezető tisztségviselőinek és felügyelőbizottsági tagjainak kinevezésére és visszahívására?</t>
  </si>
  <si>
    <t>Számviteli kapcsolt vállalkozások</t>
  </si>
  <si>
    <t>Fennáll-e számviteli törvény szerinti kapcsolt vállalkozási viszony más vállalkozóval kapcsolatban (tulajdonos, befektetés)</t>
  </si>
  <si>
    <t>Részt vesz-e más vállalkozás irányításban, ellenőrzésben közvetlenül vagy közvetve a vállalkozó?</t>
  </si>
  <si>
    <t>Könyvvizsgálati kapcsolt vállalkozások</t>
  </si>
  <si>
    <t>Ismer-e a vállalkozásra egyéb módon befolyással bíró magánszemélyeket (hozzátartozóikat is ideértve)?</t>
  </si>
  <si>
    <t>A vállalkozás vezető tisztségviselői (azok hozzátartozói) más vállalkozásban részt vesznek-e az irányításban, ellenőrzésben?</t>
  </si>
  <si>
    <t>Kapcsolt ügyletek minősítése</t>
  </si>
  <si>
    <t>Kötött-e a vállalkozás a fenti kapcsolt viszonyt feltételező vállalkozásokkal (magánszemélyekkel) ügyleteket a tárgyévben:</t>
  </si>
  <si>
    <t>A vezető tisztségviselők eleget tettek-e  a gazdasági társaságokról szóló törvény szerinti bejelentési kötelezettségeknek:</t>
  </si>
  <si>
    <t>Kötött-e a vállalkozás a vezető tisztségviselőivel ügyleteket a tárgyévben.</t>
  </si>
  <si>
    <t>Ismert-e a vezetés részére biztosított érdekeltségi rendszer: részvényopció, nyereségfüggő jövedelemérdekeltség, egyéb javadalmazási forma (bonus, stb.)</t>
  </si>
  <si>
    <t>Egyéb szempontok a vizsgálathoz</t>
  </si>
  <si>
    <t>Könyvvizsgáló aláírása</t>
  </si>
  <si>
    <t>SZABÁLYOZOTTSÁG ELLENŐRZÉSI TESZT / JOGSZABÁLYOK, SZABÁLYOZÁS</t>
  </si>
  <si>
    <t>Jogszabályokban foglalt követelmények teljesítésének hiányából fakadó könyvvizsgálói kockázatok felmérése.</t>
  </si>
  <si>
    <r>
      <rPr>
        <b/>
        <sz val="10"/>
        <rFont val="Arial Narrow"/>
        <family val="2"/>
        <charset val="238"/>
      </rPr>
      <t xml:space="preserve">Módszer: </t>
    </r>
    <r>
      <rPr>
        <sz val="10"/>
        <rFont val="Arial Narrow"/>
        <family val="2"/>
        <charset val="238"/>
      </rPr>
      <t>Releváns jogsazbályi környezet azonosítása, hatósági levelezés áttekintése, határozatok egyéb bizonyítékok begyűjtése, interjú a vezetésssel,</t>
    </r>
  </si>
  <si>
    <t>Sorsz.</t>
  </si>
  <si>
    <t>VIZSGÁLAT</t>
  </si>
  <si>
    <t>Kockázatos</t>
  </si>
  <si>
    <t>Jogszabályoknak való megfelelés</t>
  </si>
  <si>
    <t>A gazdálkodó egységre, ágazatra vonatkozó jogszabályok azonosítása, megismerése.</t>
  </si>
  <si>
    <t>A gazdálkodó egység teljesíti a jogszabályokban előírt követelményeket?</t>
  </si>
  <si>
    <t>A pénzügyi kimutatásokra közvetlen hatással bíró jogszabályok azonosítása, a követelmények teljesítése ellenőrzésének bemutatása.</t>
  </si>
  <si>
    <t>Interjú készítése a vezetéssel (az irányítással megbízott személyekkel) arról, hogy a gazdálkodó egység megfelel-e az egyéb jogszabályoknak és szabályozásoknak.</t>
  </si>
  <si>
    <t>A releváns engedélyező vagy felügyeleti szervekkel folytatott levelezés vizsgálata, ha van ilyen.</t>
  </si>
  <si>
    <t xml:space="preserve">Írásbeli nyilatkozat bekérése a vezetéstől (az irányítással megbízott személyektől )arról, hogy a könyvvizsgálóval közölték a jogszabályoknak és szabályozásoknak való meg nem felelés vagy gyanított meg nem felelés minden olyan ismert esetét, amelyek hatásait figyelembe kellene venni a pénzügyi kimutatások elkészítésekor.  </t>
  </si>
  <si>
    <t>Hatósággal folytatott levelezés, jognyilatkozatok, határozatok</t>
  </si>
  <si>
    <t>Hatósági levelezés megállapításai</t>
  </si>
  <si>
    <t>A gazdálkodó egységre vonatkozóan kötelezést tartalmazó határozatok áttekintése.</t>
  </si>
  <si>
    <t xml:space="preserve">Eljárások az azonosított vagy gyanított meg nem felelés esetén </t>
  </si>
  <si>
    <t>Ismeretek beszerzése a tett jellegéről és az előfordulásának a körülményeiről,</t>
  </si>
  <si>
    <t>További információk beszerzése a pénzügyi kimutatásokra gyakorolt lehetséges hatás értékelése céljából.</t>
  </si>
  <si>
    <t>A kérdés vezetéssel történő megvitatása.</t>
  </si>
  <si>
    <t>Mérlegelni kell jogi tanácsadás igénybevételét, ha a  vezetés  ( az irányítással megbízott személyek) nem adnak elegendő információt arra, hogy a gazdálkodó a jogszabályoknak megfelel, és a gyanított meg nem felelés hatása a pénzügyi kimutatásokra lényeges lehet.</t>
  </si>
  <si>
    <t>Egyéb szempontok a vizsgálat lefolytatására</t>
  </si>
  <si>
    <t xml:space="preserve">A lényeges meg nem felelés a könyvvizsgálói jelentésben </t>
  </si>
  <si>
    <t>Korlátozott véleményt vagy ellenvéleményt kell kiadni, ha a meg nem felelés hatása a pénzügyi kimutatásokra lényeges, és a pénzügyi kimutatásokban nem megfelelően tükröződik</t>
  </si>
  <si>
    <t xml:space="preserve">Korlátozott vélemény vagy a véleménynyilvánítás visszautsítása szükséges, </t>
  </si>
  <si>
    <t>- ha a vezetés ( az irányítással megbízott személyek) megakadályozzák a könyvvizsgálót abban, hogy az elegendő megfelelő bizonyítékot megszerezze, ha a hatás lényeges lehet a pénzügyi kimutatásokra.</t>
  </si>
  <si>
    <t>- ha a körülmények szabta korlátok miatt nem tudja a könyvvizsgáló megállapítani, hogy történt-e meg nem felelés, értékelni kell annak hatását a jelentésre.</t>
  </si>
  <si>
    <t xml:space="preserve">A meg nem felelés jelentése a felügyeleti és a végrehajtó szervek felé </t>
  </si>
  <si>
    <t>Tisztázni kell, hogy van-e a könyvvizsgálnak jelentés tételi felelőssége a felügyeleti és végrehajtó szervek felé.</t>
  </si>
  <si>
    <t>Könyvvizsgálati felelősség esetén a jelentéstételt teljesíteni kell.</t>
  </si>
  <si>
    <t xml:space="preserve">Következtetés: </t>
  </si>
  <si>
    <t>SZÁMVITELI POLITIKA ELLENŐRZŐ LISTA</t>
  </si>
  <si>
    <t>Dátum:</t>
  </si>
  <si>
    <t>Számviteli jogszabályban foglalt követelmények teljesítésének hiányából fakadó könyvvizsgálói kockázatok felmérése.</t>
  </si>
  <si>
    <r>
      <rPr>
        <b/>
        <sz val="10"/>
        <rFont val="Arial Narrow"/>
        <family val="2"/>
        <charset val="238"/>
      </rPr>
      <t xml:space="preserve">Módszer: </t>
    </r>
    <r>
      <rPr>
        <sz val="10"/>
        <rFont val="Arial Narrow"/>
        <family val="2"/>
        <charset val="238"/>
      </rPr>
      <t xml:space="preserve">Kötelező számviteli szabályozásban foglalt követelmények azonosítása, a szbályozás hiányából fakadó könyvvizsgálói </t>
    </r>
  </si>
  <si>
    <t>kockázatok értékelése.</t>
  </si>
  <si>
    <t xml:space="preserve">Kockázatos </t>
  </si>
  <si>
    <t>Számviteli szabályozás részletes áttekintése</t>
  </si>
  <si>
    <t>A társaság rendelkezik-e értékelési szabályzattal</t>
  </si>
  <si>
    <t>számlarenddel</t>
  </si>
  <si>
    <t>leltározási és selejtezési szabályzattal</t>
  </si>
  <si>
    <t>pénztárkezelési szabályzattal</t>
  </si>
  <si>
    <t>önköltségszámítási szabályzattal</t>
  </si>
  <si>
    <t>bizonylati renddel</t>
  </si>
  <si>
    <t>Kitérnek az alábbi kérdések szabályozására</t>
  </si>
  <si>
    <t>jellemző tevékenység</t>
  </si>
  <si>
    <t>üzleti év meghatározása</t>
  </si>
  <si>
    <t>könyvvezetés</t>
  </si>
  <si>
    <t>beszámoló fajtája</t>
  </si>
  <si>
    <t xml:space="preserve">-éves besz. -egyszerűsített éves besz., </t>
  </si>
  <si>
    <t>-„A” típus, „B” típus</t>
  </si>
  <si>
    <t>eredmény megállapítás módja, eredménykimutatás fajtája</t>
  </si>
  <si>
    <t>-összköltség -forgalmi költség</t>
  </si>
  <si>
    <t>eltérés a tv-től a beszámolóban, összevonás, továbbtagolás, üres tételek elhagyása</t>
  </si>
  <si>
    <t>alkalmazott mértékegység (EFt, MFt -- Mfő n 100 Md, )</t>
  </si>
  <si>
    <t>fordulónap</t>
  </si>
  <si>
    <t>mérlegkészítés napja (el lehet és el kell végezni az értékeléseket)</t>
  </si>
  <si>
    <t>beszámoló összeállításának ütemezése, zárás ütemezése</t>
  </si>
  <si>
    <t>beszámoló elfogadásának napja</t>
  </si>
  <si>
    <t>közbenső mérleg, illetve beszámoló készítése osztalékelőleg fizetésekor ennek gyakorisága</t>
  </si>
  <si>
    <t>beszámoló leltári alátámasztása szabályzat szerint</t>
  </si>
  <si>
    <t xml:space="preserve">mit, mikor, milyen módon leltároz </t>
  </si>
  <si>
    <t>tárgyi eszközök</t>
  </si>
  <si>
    <t>készletek</t>
  </si>
  <si>
    <t>egyenlegközlők</t>
  </si>
  <si>
    <t xml:space="preserve">adófolyószámla egyeztetés </t>
  </si>
  <si>
    <t>banki folyószámla</t>
  </si>
  <si>
    <t>egyéb követelések, kötelezettségek</t>
  </si>
  <si>
    <t>analitika-főkönyv egyeztetés</t>
  </si>
  <si>
    <t>selejtezési javaslat, engedélyezés</t>
  </si>
  <si>
    <t>selejtezés lefolytatása</t>
  </si>
  <si>
    <t>selejtezés dokumentálása )</t>
  </si>
  <si>
    <t>selejtezés feldolgozása, könyvelése</t>
  </si>
  <si>
    <t>Befektetett és forgóeszközök besorolása, minősítése</t>
  </si>
  <si>
    <t xml:space="preserve">bekerülési érték </t>
  </si>
  <si>
    <t>lényeges eltérés a bekerülési értéknél</t>
  </si>
  <si>
    <t>vállalkozási és nem vállalkozási célú besorolás</t>
  </si>
  <si>
    <t>műszaki és egyéb eszközök besorolásának szempontjai</t>
  </si>
  <si>
    <t>amortizásciós politika</t>
  </si>
  <si>
    <t>körülmények lényeges megváltozása</t>
  </si>
  <si>
    <t>terven felüli leírás és visszaírás</t>
  </si>
  <si>
    <t>piaci értékelés- lényeges és tartós</t>
  </si>
  <si>
    <t>állomány változás</t>
  </si>
  <si>
    <t>maradványérték elérése</t>
  </si>
  <si>
    <t>visszaírás</t>
  </si>
  <si>
    <t>értékhelyesbítés- értékelési tartalék</t>
  </si>
  <si>
    <t>jelentős</t>
  </si>
  <si>
    <t>értékbecslő, könyvvizsgáló</t>
  </si>
  <si>
    <t>készletek és értékpapírok elszámolása</t>
  </si>
  <si>
    <t>választott nyilvántartási ár</t>
  </si>
  <si>
    <t>bekerülési ár része</t>
  </si>
  <si>
    <t>devizás tételek értékelése</t>
  </si>
  <si>
    <t>választott árfolyam</t>
  </si>
  <si>
    <t>mi hogyan kerül be a könyvekbe</t>
  </si>
  <si>
    <t>év közben mi kerül elszámolásra</t>
  </si>
  <si>
    <t>év végi értékelés menete</t>
  </si>
  <si>
    <t>értékvesztés és visszaírás elszámolása</t>
  </si>
  <si>
    <t>mit érint</t>
  </si>
  <si>
    <t>lényeges és tartós</t>
  </si>
  <si>
    <t>egyedi értékelés köre</t>
  </si>
  <si>
    <t>visszaírást mikor alkalmaz (alkalmaz-e, ha választhat)</t>
  </si>
  <si>
    <t>céltartalék képzése</t>
  </si>
  <si>
    <t>kötelező</t>
  </si>
  <si>
    <t>lehetségesből választ-e</t>
  </si>
  <si>
    <t>aktív és passzív időbeli elhatárolások</t>
  </si>
  <si>
    <t>pénzügyi bevételek és ráfordítások</t>
  </si>
  <si>
    <t>KM-ben a jelentős hatású tételek bemutatása</t>
  </si>
  <si>
    <t>mikor jelentős az eredményre gyak. hatás</t>
  </si>
  <si>
    <t>jelentős és lényeges nagyságrend</t>
  </si>
  <si>
    <t>jelentős hiba</t>
  </si>
  <si>
    <t>saját tőkét lényegesen befolyásoló hiba</t>
  </si>
  <si>
    <t>kiegészítő melléklet tartalma</t>
  </si>
  <si>
    <t>általános kiegészítések</t>
  </si>
  <si>
    <t>vállalkozás bemutatása</t>
  </si>
  <si>
    <t>szv-i alapelvektől való eltérés</t>
  </si>
  <si>
    <t>valós vagyoni, pénzügyi, jövedelmi helyzet</t>
  </si>
  <si>
    <t>állandó mutatók</t>
  </si>
  <si>
    <t>mérleghez kapcsolódó kiegészítések</t>
  </si>
  <si>
    <t>befektetési tükör</t>
  </si>
  <si>
    <t>értékvesztések, visszaírások</t>
  </si>
  <si>
    <t>lekötött tartalék</t>
  </si>
  <si>
    <t>céltartalék</t>
  </si>
  <si>
    <t>megállapítások, hibák javítása</t>
  </si>
  <si>
    <t>eredménykimutatáshoz kapcsolódó kiegészítések</t>
  </si>
  <si>
    <t>kapcsolt vállalkozásokkal összefüggő tételek</t>
  </si>
  <si>
    <t>belföldi és export árbevétel</t>
  </si>
  <si>
    <t>támogatások</t>
  </si>
  <si>
    <t>TAO alap növelő, csökkentő tételek</t>
  </si>
  <si>
    <t>tájékoztató kiegészítések</t>
  </si>
  <si>
    <t>5 éven túli kötelezettség</t>
  </si>
  <si>
    <t>mérlegben nem szereplő kötelezettségek</t>
  </si>
  <si>
    <t>visszavásárolt üzletrész</t>
  </si>
  <si>
    <t>cég képviselői</t>
  </si>
  <si>
    <t>foglalkoztatottak juttatásai</t>
  </si>
  <si>
    <t>tagok jutttatásai</t>
  </si>
  <si>
    <t>tőke emelés, leszállítás</t>
  </si>
  <si>
    <t>egyéb lényeges kérdések</t>
  </si>
  <si>
    <t>Értékelési szabályok</t>
  </si>
  <si>
    <t>- az értékben figyelembevett tényezők</t>
  </si>
  <si>
    <t>- beruházási hitel kamata (-)előleg kamata milyen módszerrel</t>
  </si>
  <si>
    <t>- bérleti jogért fizetett díj beszámítása</t>
  </si>
  <si>
    <t>- beruházási hitel árfolyam különbözete milyen módszerrel</t>
  </si>
  <si>
    <t>- kalkulált tételek, a kalkuláció alapja, módosítás esetei - nem visszamenőleges</t>
  </si>
  <si>
    <t>- az értéket csökkentő tényezők, próbaüzem során előállított érték megállapítása</t>
  </si>
  <si>
    <t>- későbbi érték változások: bővítés, rendelt. váltás, élettartam növelés, felújítás</t>
  </si>
  <si>
    <t>- értékpapír esetén része-e az opciós díj, bizományi díj</t>
  </si>
  <si>
    <t>- importbeszerzés értéke termék és szolgáltatás esetén</t>
  </si>
  <si>
    <t>- nem része a beszerzéshez kapcsolódó külföldi útszakaszra eső fuvar, azzal az export értékesítés bevételét kell csökkenteni</t>
  </si>
  <si>
    <t>- tényleges forint, teljesítéskor érvényes árfolyam, barternél az első teljesítés napján érvényes árfolyam</t>
  </si>
  <si>
    <t>- csere esetén szerződés vagy a cserébe adott eszköz</t>
  </si>
  <si>
    <t>- hitelviszonyt megtestesítő értékpapír esetén a kamat nem része</t>
  </si>
  <si>
    <t>- nem ismert érték esetén (többlet, térítés nélkül) piaci érték</t>
  </si>
  <si>
    <t>- pénzügyi lízing meghiúsulása esetén számla helyesbítés</t>
  </si>
  <si>
    <t>- saját előállítású készlet utókalkuláció v. norma szerinti</t>
  </si>
  <si>
    <t>- bizományi díj, opciós díj, ha a forgóeszközök között nyilvántartott értékpapír bekerülési értékének nem része és jelentős összegű</t>
  </si>
  <si>
    <t>- halasztott ráfordításként a devizabetéttel nem fedezett befektetett eszköz beszerzése, kölcsön miatti tartozás árfolyamnyereséggel nem ellentételezett, nem realizált árfolyam vesztesége a pénzügyi teljesítésig, kivezetésig</t>
  </si>
  <si>
    <t>- a negatív üzleti vagy cégértékként kimutatott halasztott bevételt a cég- vásárlást, átalakulást  követő 5 év vagy hosszabb idő alatt lehet az egyéb bevételekkel szemben megszüntetni</t>
  </si>
  <si>
    <t>- alapítás-átszervezés értéke, közvetlen önköltségének megállapítása</t>
  </si>
  <si>
    <t>- műszaki élettartam</t>
  </si>
  <si>
    <t>- hasznos élettartam</t>
  </si>
  <si>
    <t>- maradványérték</t>
  </si>
  <si>
    <t>- értékcsökkenési leírás alapja</t>
  </si>
  <si>
    <t>- egyenletes költségelszámolás alkalmazása, ennek során figyelembevett egyéb költségek (karbantartás, fizetendő hitelkamat, árfolyamveszteség)</t>
  </si>
  <si>
    <t>- terven felüli leírást mely eszközökre alkalmaz, mikor és mi alapján értékeli piaci értékhez viszonyítva, illetve egyéb okból</t>
  </si>
  <si>
    <t>- korlátozottan vagy nem érvényesíthető vagyoni érték</t>
  </si>
  <si>
    <t>- megszűnő vagy eredménytelen befejezett kísérleti fejlesztés</t>
  </si>
  <si>
    <t>- felesleges, hiányzó, megsemmisült, csökkent értékű szellemi termék</t>
  </si>
  <si>
    <t>- felesleges, hiányzó, megsemmisült, csökkent értékű tárgyi eszköz</t>
  </si>
  <si>
    <t>- felesleges, hiányzó, megsemmisült, csökkent értékű beruházás</t>
  </si>
  <si>
    <t>- visszaírás alkalmazása, piaci értékelés alapja</t>
  </si>
  <si>
    <t>- aktiváláskor meghatározott értékcsökk. módosítása (körülmény, élettartam)</t>
  </si>
  <si>
    <t>- döntés, hogy alkalmazza-e</t>
  </si>
  <si>
    <t>- ha egyszer piaci értékelést végzett, attól kezdve mindig kötelező</t>
  </si>
  <si>
    <t>- mit értékel és milyen módszerrel állapítja meg a piaci értéket</t>
  </si>
  <si>
    <t>vagyoni értékű jogok</t>
  </si>
  <si>
    <t>szellemi termékek</t>
  </si>
  <si>
    <t>ingatlanok a hozzá kapcsolódó jogokkal együtt</t>
  </si>
  <si>
    <t>műszaki és egyéb gépek, berendezések, járművek</t>
  </si>
  <si>
    <t>tenyészállatok</t>
  </si>
  <si>
    <t>befektetett pénzügyi eszközöknél a tulajdoni részesedések</t>
  </si>
  <si>
    <t>kötelező: harmadik féllel szembeni fizetési kötelezettség</t>
  </si>
  <si>
    <t>lehet: időszakonként ismétlődő jövőbeni költségek</t>
  </si>
  <si>
    <t>nem lehet képezni a rendszeres, folyamatos költségekre</t>
  </si>
  <si>
    <t>mérlegkészítés időpontjáig ismert körülmények alapján</t>
  </si>
  <si>
    <t>Választható megoldások</t>
  </si>
  <si>
    <t>(S.tőke 20%)</t>
  </si>
  <si>
    <t>- ellenőrzés, önellenőrzés során (hiba n?2%, n500MFt)</t>
  </si>
  <si>
    <t>- kalkulált és tényleges bekerülési érték különbözetekor</t>
  </si>
  <si>
    <t>- bekerülési érték részét nem képező vételi opció díja (elhat.)</t>
  </si>
  <si>
    <t>- értékvesztésnél és visszaírásnál,</t>
  </si>
  <si>
    <t>- tulajdoni részesedést jelentő befektetésnél</t>
  </si>
  <si>
    <t>társaság tartós piaci megítélése alapján</t>
  </si>
  <si>
    <t>tőzsdei (tőzsdei árf.),</t>
  </si>
  <si>
    <t>tőzsdén kívüli (s. tőke / j. tőke)</t>
  </si>
  <si>
    <t>megszűnő társaságnál várható megtérülés alapjá</t>
  </si>
  <si>
    <t>- hitelviszonyt megtestesítő értékpapírnál</t>
  </si>
  <si>
    <t>kamattal csökkentett tőzsdei árfolyam</t>
  </si>
  <si>
    <t>kamattal csökkentett tőzsdén kívüli árfolyam</t>
  </si>
  <si>
    <t>társaság lejáratkor mit fizet</t>
  </si>
  <si>
    <t>- vevő követelés esetén</t>
  </si>
  <si>
    <t>- készleteknél</t>
  </si>
  <si>
    <t>- terven felüli értékcsökkenés elszámolásakor és visszaírásakor</t>
  </si>
  <si>
    <t>- vagyoni értékű jog</t>
  </si>
  <si>
    <t>- befejezett kísérleti fejlesztés</t>
  </si>
  <si>
    <t>- szellemi termék</t>
  </si>
  <si>
    <t>- tárgyi eszköz</t>
  </si>
  <si>
    <t>- beruházás</t>
  </si>
  <si>
    <t>- értékhelyesbítés és értékelési tartalék képzésekor</t>
  </si>
  <si>
    <t>- vevő és adós minősítése esetén százalékos értékvesztés esetén</t>
  </si>
  <si>
    <t>- a tárgyi eszközök használatának körülményeiben</t>
  </si>
  <si>
    <t>- időbeli elhatárolások</t>
  </si>
  <si>
    <t>Számlarend</t>
  </si>
  <si>
    <t>Tartalmazza a számlarend a gazdálkodóra jellemző számla összefüggéseket</t>
  </si>
  <si>
    <t>Tartalmazza a számlarend a főkönyvi számlákhoz kapcsolódó analitikus nyilvántartásokat</t>
  </si>
  <si>
    <t>Leltározás szabályozása</t>
  </si>
  <si>
    <t>Kitérnek az alábbiak szabályozására</t>
  </si>
  <si>
    <t>leltár felelős</t>
  </si>
  <si>
    <t>leltár utasítás</t>
  </si>
  <si>
    <t>leltározási egységek kijelölése</t>
  </si>
  <si>
    <t>leltározás bizonylati rendje</t>
  </si>
  <si>
    <t>a befektetett eszközök leltározása</t>
  </si>
  <si>
    <t>a forgóeszközök leltározása</t>
  </si>
  <si>
    <t>a források leltározása</t>
  </si>
  <si>
    <t>az aktív-passzív időbeli elhatárolások leltározása</t>
  </si>
  <si>
    <t>a befektetett eszközök értékelése</t>
  </si>
  <si>
    <t>a forgóeszközök értékelése</t>
  </si>
  <si>
    <t>a források értékelése</t>
  </si>
  <si>
    <t>Selejtezés szabályozása</t>
  </si>
  <si>
    <t>Bizonylati rend (A bizonylati elv és a bizonylati fegyelem)</t>
  </si>
  <si>
    <t>Előírták a számviteli bizonylat készítésének kötelezettségét minden gazdasági műveletről, eseményről, amely az eszközök, illetve az eszközök forrásainak állományát vagy összetételét megváltoztatja?</t>
  </si>
  <si>
    <t>Előírták, hogy a gazdasági műveletek (események) folyamatát tükröző összes bizonylat adatait rögzítik a könyvviteli nyilvántartásban</t>
  </si>
  <si>
    <t>Előírták a számviteli bizonylat tartalmi követelményeit.</t>
  </si>
  <si>
    <t>Előírták a számviteli bizonylatok rögzítési rendjét:</t>
  </si>
  <si>
    <t>a pénzeszközöket érintő gazdasági műveletek, események bizonylatainak adatait késedelem nélkül, készpénzforgalom esetén a pénzmozgással egyidejűleg, illetve bankszámla forgalomnál a hitelintézeti értesítés megérkezésekor,</t>
  </si>
  <si>
    <t>az egyéb pénzeszközöket érintő tételeket legkésőbb a tárgyhót követő hó 15-éig a könyvekben rögzíteni kell;</t>
  </si>
  <si>
    <t>az egyéb gazdasági műveletek, események bizonylatainak adatait a gazdasági műveletek, események megtörténte után, legalább negyedévenként, a számviteli politikában meghatározott időpontig (kivéve, ha más jogszabály eltérő rendelkezést nem tartalmaz), legkésőbb a tárgynegyedévet követő hó végéig kell a könyvekben rögzíteni.</t>
  </si>
  <si>
    <t>A főkönyvi könyvelés, az analitikus nyilvántartások és a bizonylatok adatai közötti egyeztetés és ellenőrzés lehetőségét, függetlenül az adathordozók fajtájától, a feldolgozás (kézi vagy gépi) technikájától, logikailag zárt rendszerrel biztosítani kell.</t>
  </si>
  <si>
    <t>Pénzkezelési szabályzat</t>
  </si>
  <si>
    <t>Kitérnek az alábbi szabályozásokra</t>
  </si>
  <si>
    <t>befizetés</t>
  </si>
  <si>
    <t>kifizetés</t>
  </si>
  <si>
    <t>ellenőrzés</t>
  </si>
  <si>
    <t>utalványozás</t>
  </si>
  <si>
    <t>a pénztári bevételek és kiadások bizonylatolása</t>
  </si>
  <si>
    <t>munkabér-kifizetés</t>
  </si>
  <si>
    <t>elszámolásra kiadott összegek nyilvántartása</t>
  </si>
  <si>
    <t>engedélyezés szabályozása</t>
  </si>
  <si>
    <t>engedélyezhető jogcímek és keretek</t>
  </si>
  <si>
    <t>elszámolási határidők</t>
  </si>
  <si>
    <t>elszámolások vezetése</t>
  </si>
  <si>
    <t>személyi nyilvántartás</t>
  </si>
  <si>
    <t>készpénzcsekkek kezelése, nyilvántartása</t>
  </si>
  <si>
    <t>értékpapírok kezelése, nyilvántartása</t>
  </si>
  <si>
    <t>valutakezelés és nyilvántartás</t>
  </si>
  <si>
    <t>Önköltségszámítás szabályozása</t>
  </si>
  <si>
    <t>osztó kalkuláció</t>
  </si>
  <si>
    <t>pótlélkoló kalkuláció</t>
  </si>
  <si>
    <t>norma szerinti kalkuláció</t>
  </si>
  <si>
    <t>= diktált kulcs, mértéke</t>
  </si>
  <si>
    <t>= pótlék kulcs, vetítési alapok</t>
  </si>
  <si>
    <t>ISA 240</t>
  </si>
  <si>
    <t>Rendben</t>
  </si>
  <si>
    <t>Módosult</t>
  </si>
  <si>
    <t>A CSALÁS, HAMISÍTÁS KOCKÁZATÁNAK BECSLÉSE</t>
  </si>
  <si>
    <t>Csalásból fakadó kockázatok felmérése, azonosítása.</t>
  </si>
  <si>
    <r>
      <rPr>
        <b/>
        <sz val="10"/>
        <rFont val="Arial Narrow"/>
        <family val="2"/>
        <charset val="238"/>
      </rPr>
      <t xml:space="preserve">Módszer: </t>
    </r>
    <r>
      <rPr>
        <sz val="10"/>
        <rFont val="Arial Narrow"/>
        <family val="2"/>
        <charset val="238"/>
      </rPr>
      <t>Csalás elkövetését elősegítő külső és belső környezet tényezőinek azonosítása, dokumentumok áttekintése, tranzakciók vizsgálata.</t>
    </r>
  </si>
  <si>
    <t>Interjúk a vezetésssel és a munkatársakkal</t>
  </si>
  <si>
    <t>Csalás kockázatára utaló körülmények</t>
  </si>
  <si>
    <t>Áttekintés*</t>
  </si>
  <si>
    <t>*A vizsgálat végén át kell tekinteni!</t>
  </si>
  <si>
    <t>TERVEZÉSKOR</t>
  </si>
  <si>
    <t>Dátum</t>
  </si>
  <si>
    <t>Olyan feltételek, amelyek a vezetést arra ösztönzik, hogy a beszámolót meghamisítsa</t>
  </si>
  <si>
    <t>A vezetés jövedelmének lényeges része olyan jutalom vagy prémium, amelynek feltételeként a tulajdonosok agresszív módon meghatározott feladatok teljesítését tűzték ki célul (termelés, értékesítés, eredmény, stb.)</t>
  </si>
  <si>
    <t>A vezetés elkötelezte magát a hitelezőkkel (vagy más harmadik felekkel szemben), hogy bizonyos, agresszív módon meghatározott célkitűzést teljesít</t>
  </si>
  <si>
    <t>A vezetés abban érdekelt, hogy akár szabálytalan eszközökkel is minimalizálja a bevételt az adófizetés csökkentése érdekében.</t>
  </si>
  <si>
    <t>A vezetés erőteljesen érdekelt abban, hogy agresszív számviteli elszámolási eszközökkel minden áron növelje az árbevételt és / vagy az eredményt.</t>
  </si>
  <si>
    <t>Más tényezők, amelyek a vezetést a beszámoló hamisítására késztetik…</t>
  </si>
  <si>
    <t xml:space="preserve">
</t>
  </si>
  <si>
    <t>Arra utaló körülmények, hogy a vezetés a belső vezetés kommunikációját, a beszámoló készítés folyamatát nem megfelelő módon kezeli.</t>
  </si>
  <si>
    <t>A vezetés nem kommunikálja megfelelően és nem támogatja a társaság etikai értékeit.</t>
  </si>
  <si>
    <t>A vezetés nem megfelelő értékeket és etikai magatartást kommunikál</t>
  </si>
  <si>
    <t>A nem  tulajdonos által vezetett társaságoknál a vezetésben egy személy dominál, más erős ellenőrzés nélkül (mint pl.: tulajdonos, igazgatóság, audit bizottság, stb.)</t>
  </si>
  <si>
    <t>A vezetés nem javította ki a belső ellenőrzési rendszer tudomására jutott hibáit</t>
  </si>
  <si>
    <t>A vezetés nyíltan figyelmen kívül hagyja a különféle előírásokat, szabályokat</t>
  </si>
  <si>
    <t>Az előző évek tapasztalata alapján a vezetés folyamatosan nem megfelelő számviteli munkatársakat alkalmaz</t>
  </si>
  <si>
    <t>A vezetés a szakmában nem elismert, gyenge a reputációja</t>
  </si>
  <si>
    <t>A nem pénzügyi vezetés vagy alkalmazottak túlzott módon részt vesznek a számviteli becslések kialakításában, a számviteli politika megválasztásában</t>
  </si>
  <si>
    <t>A vezető szintű alkalmazottak többször változtak az utóbbi időben</t>
  </si>
  <si>
    <t>Az alábbi helyzetek miatt feszülté vált a viszony a vezetés és a könyvvizsgáló között:</t>
  </si>
  <si>
    <t>-   Gyakori viták a számviteli, könyvvizsgálati és jelentési kérdéseiben</t>
  </si>
  <si>
    <t>-   Megalapozatlan elvárások (pl.: a könyvvizsgálat határideje) a könyvvizsgálóval szemben</t>
  </si>
  <si>
    <t>-   A könyvvizsgáló tevékenységének formális vagy informális korlátozása (a szükséges információk, munkatársak nem érhetők el)</t>
  </si>
  <si>
    <t>-   A vezetés domináns magatartása, különösen arra tett kísérletek, hogy befolyásolja a könyvvizsgálat hatókörét</t>
  </si>
  <si>
    <t>Az iparági feltételekhez köthető csalási kockázatok</t>
  </si>
  <si>
    <t>A társaságra vonatkozóan új előírásokat léptettek életbe, amelyek veszélyeztetik a társaság jövedelmezőségét vagy pénzügyi stabilitását (számviteli előírások, egyéb törvényi előírások, a szabályozó hatóság előírásai)</t>
  </si>
  <si>
    <t>A társaság piacán erősödött a verseny, csökkennek az árrések</t>
  </si>
  <si>
    <t>A társaság iparágában gyors a technológiai változás, gyors a termékek elavulása, cserélődése</t>
  </si>
  <si>
    <t>A társaság működési jellemzőihez, pénzügyi helyzetéhez köthető csalási kockázatok</t>
  </si>
  <si>
    <t>A társaság nem generál működési cashflow-t annak ellenére, hogy eredményesen gazdálkodik, és az eredmény növekszik</t>
  </si>
  <si>
    <t>A versenyben maradás érdekében a társaságon erős a nyomás, hogy növelje a saját tőkét (kutatás és fejlesztés, beruházási kiadások)</t>
  </si>
  <si>
    <t>A társaságnak olyan, lényeges eszközei, forrásai, bevételei illetve költségei vannak, amelyek a szokottnál is szubjektívabb számviteli becsléseken alapulnak, és amelyek a közel jövőben negatív irányban változhatnak.</t>
  </si>
  <si>
    <t>A társaságnál a napi üzletmenetben jelentősek a kapcsolt vállalkozásokkal folytatott tranzakciók,  és a kapcsolt vállalkozásokat nem vizsgálja könyvvizsgáló vagy más könyvvizsgáló vizsgálja</t>
  </si>
  <si>
    <t>A táraságnál szokatlan, vagy különösen összetett tranzakciók fordulnak elő különösen az évvégéhez közel, amelyekre vonatkozóan nehéz a számviteli becslést elvégezni</t>
  </si>
  <si>
    <t>A társaságnak jelentős bankszámlái (vagy leányvállalatai) vannak adóparadicsomokban, amelyeket a szokásos üzletmenet nem indokol</t>
  </si>
  <si>
    <t>Nehéz eldönteni, hogy melyik szervezeti egység vagy ki irányítja a társaságot.</t>
  </si>
  <si>
    <t>A társaságnál nagyon gyors volt a növekedés, szemben az iparágban tapasztalható átlaggal.</t>
  </si>
  <si>
    <t>A társaság rendkívül érzékenyen reagál a kamatláb változásaira</t>
  </si>
  <si>
    <t>A társaság nagyon nagy mértékben függ a hitelektől, és éppen hogy teljesíteni tudja a törlesztő részleteket</t>
  </si>
  <si>
    <t>A társaságot csőd vagy felszámolás fenyegeti.</t>
  </si>
  <si>
    <t>A társaságnál egy függőben levő tranzakcióra (pl.: megkötendő hitelszerződés, átalakulás, szerződéskötés) kedvezőtlen hatással lehet, ha gyenge eredményt mutatnak ki</t>
  </si>
  <si>
    <t>A társaság rossz pénzügyi helyzetben van, miközben a vezetés (vagy a tulajdonosok) személyesen garantálták a jelentős hiteleket.</t>
  </si>
  <si>
    <t>Az eszközök eltulajdonítása</t>
  </si>
  <si>
    <t>A társaságnál az alábbiakban felsorolta közül utal e valamelyik arra, hogy az eszközök, jellegük miatt fokozottabban ki vannak téve az eltulajdonításnak?</t>
  </si>
  <si>
    <t>A társaság jelentős mennyiségű készpénzt tart, vagy forgalmaz</t>
  </si>
  <si>
    <t>A társaság készletei, tárgyi eszközei jellegük miatt fokozottabban ki vannak téve az eltulajdonításnak: a kis méretű, nagy értékű termékek, amelyek könnyen készpénzzé tehetők (pl.: értékpapírok, gyémánt, számítógépes chipek), tárgyi eszközöknél hordozhatóság, egyedi azonosítás hiánya, stb.</t>
  </si>
  <si>
    <t>A társaság tevékenysége alkalmas arra, hogy a bérelszámoláson vagy a vevő követeléseken keresztül csalással, hamisítással a lényegességet meghaladó nagyságrendű készpénzt fizessenek ki</t>
  </si>
  <si>
    <t>Az eltulajdonításnak fokozottabban kitett eszközök ellenőrzése</t>
  </si>
  <si>
    <t>A társaságnál az alábbiakban felsoroltak közül utal e valamelyik arra, hogy az eltulajdonításnak fokozottabban kitett eszközök felett gyakorlott ellenőrzés nem, megdelelő, a belső ellenőrzési rendszerben hibák vannak?</t>
  </si>
  <si>
    <t>-        A vezetői ellenőrzés hiányos (pl.: a távoli telepek nem megfelelő ellenőrzése)</t>
  </si>
  <si>
    <t>-        Nem megfelelő az ilyen eszközök nyilvántartási rendszere, vagy raktározása, őrzése.</t>
  </si>
  <si>
    <t>-        Nem megfelelő a felelősségi körök szétválasztása, és ezt nem pótolja más eszköz sem (pl.: erőteljesebb vezetői ellenőrzés).</t>
  </si>
  <si>
    <t>-        Nem megfelelő a tranzakció engedélyezésének, jóváhagyásának rendszere (pl.: a beszerzéseknél, vagy a bérfizetéseknél).</t>
  </si>
  <si>
    <t>-        Az ellenőrzést gyakorló alkalmazottak nem mennek szabadságra</t>
  </si>
  <si>
    <t>Egyéb szempontok a vizsgálatban:</t>
  </si>
  <si>
    <t>„N/É”</t>
  </si>
  <si>
    <r>
      <rPr>
        <b/>
        <u/>
        <sz val="10"/>
        <rFont val="Arial Narrow"/>
        <family val="2"/>
        <charset val="238"/>
      </rPr>
      <t>Eredmény:</t>
    </r>
    <r>
      <rPr>
        <u/>
        <sz val="10"/>
        <rFont val="Arial Narrow"/>
        <family val="2"/>
        <charset val="238"/>
      </rPr>
      <t xml:space="preserve"> </t>
    </r>
  </si>
  <si>
    <r>
      <rPr>
        <b/>
        <u/>
        <sz val="10"/>
        <rFont val="Arial Narrow"/>
        <family val="2"/>
        <charset val="238"/>
      </rPr>
      <t>Következtetés:</t>
    </r>
    <r>
      <rPr>
        <b/>
        <sz val="10"/>
        <rFont val="Arial Narrow"/>
        <family val="2"/>
        <charset val="238"/>
      </rPr>
      <t xml:space="preserve"> </t>
    </r>
  </si>
  <si>
    <t>BELSŐ ELLENŐRZÉSI RENDSZER FELMÉRÉSE, MEGISMERÉSE</t>
  </si>
  <si>
    <t>Az ellenőrzési környezet működésének felmérése, kockázatok azonosítása.</t>
  </si>
  <si>
    <r>
      <rPr>
        <b/>
        <sz val="10"/>
        <rFont val="Arial Narrow"/>
        <family val="2"/>
        <charset val="238"/>
      </rPr>
      <t xml:space="preserve">Módszer: </t>
    </r>
    <r>
      <rPr>
        <sz val="10"/>
        <rFont val="Arial Narrow"/>
        <family val="2"/>
        <charset val="238"/>
      </rPr>
      <t>Az ellenőrzési környezet hiányosságainak azonosítása, megítélése. Dokumentumok áttekintése, interjú a vezetéssel és a munkatársakkal</t>
    </r>
  </si>
  <si>
    <t>Infromációs és adatfeldolgozási rendszerek biztonságának megítélése.</t>
  </si>
  <si>
    <t>AZ ELLENŐRZÉSI KÖRNYEZET FELMÉRÉSE</t>
  </si>
  <si>
    <t>N/A</t>
  </si>
  <si>
    <t>A szervezeti felépítés megfelel a vállalkozás méretének és tevékenységének?</t>
  </si>
  <si>
    <t>Elegendő számú alkalmazott van?</t>
  </si>
  <si>
    <t>A tulajdonos-vezető és az alkalmazottak megfelelő szaktudással és tapasztalatokkal rendelkeznek?</t>
  </si>
  <si>
    <t>A vezető elősegíti, hogy alkalmazottai szaktudásukat folyamatosan fejlesszék?</t>
  </si>
  <si>
    <t>A vállalkozásnál alacsony az alkalmazottak fluktuációja?</t>
  </si>
  <si>
    <t>Történt-e változás a felelősségi körökben, hatáskörökben?</t>
  </si>
  <si>
    <t>A vezetés a számviteli-pénzügyi területért felelős alkalmazottal is megvitatva alakítja ki a főbb szerződéseket, ügylettípusokat?</t>
  </si>
  <si>
    <t>A vezetés érdekében áll, hogy a beszámolóban valós állításokat szerepeltessen?</t>
  </si>
  <si>
    <t>Van-e lehetősége ezt megtenni?</t>
  </si>
  <si>
    <t>A vezetést a becsületesség és az etikai értékek kommunikálása jellemzi? Ezeket alkalmazottaitól is elvárja?</t>
  </si>
  <si>
    <t>Azonosítják a releváns üzleti kockázatokat?</t>
  </si>
  <si>
    <t>Vannak becslések a kockázatok jelentősségére?</t>
  </si>
  <si>
    <t>Felmérik a kockázatok előfordulásai valószínűségét?</t>
  </si>
  <si>
    <t>Létezik a  kockázatokat kezelő intézkedésekkel kapcsolatos döntéshozatal.</t>
  </si>
  <si>
    <t>AZ INFORMÁCIÓS RENDSZER FELMÉRÉSE</t>
  </si>
  <si>
    <t>Rendszeresen (legalább az éves beszámoló elkészítésekor) egyeztetik-e a számviteli adatokat a fizikailag létező eszközökkel, nyilvántartásokkal, harmadik felekkel (szállítok, vevők, bank stb.)</t>
  </si>
  <si>
    <t>A vállalkozás által működtetett számviteli rendszer kellően részletes és a főkönyvvel is egyező analitikus nyilvántartásokat tartalmaz?</t>
  </si>
  <si>
    <t>Megfelelő képzettségű és felelősségű személyeket alkalmaznak, bíznak meg a könyveléssel?</t>
  </si>
  <si>
    <t>Megfelelő-e az információáramlás a vállalkozás és a könyvelő között?</t>
  </si>
  <si>
    <t>A vállalkozás alkalmaz-e számviteli szoftvert a könyvvezetésre?</t>
  </si>
  <si>
    <t>Ha igen:</t>
  </si>
  <si>
    <t>A szoftvert megbízható szállítótól szerezte be a vállalkozás?</t>
  </si>
  <si>
    <t>Van-e részletes leírás a programról? (Ha igen, ezt a könyvvizsgálónak célszerű áttekintenie)</t>
  </si>
  <si>
    <t xml:space="preserve">A felhasználóknak nincs módja megváltoztatni a programot? </t>
  </si>
  <si>
    <t>Dokumentáltak-e a programváltoztatások (ki, mikor, milyen változtatást hajtott végre)?</t>
  </si>
  <si>
    <t>Dokumentáltak-e a rendszerbe való belépések időrendben?</t>
  </si>
  <si>
    <t>Van-e jelszóval védve a rendszer?</t>
  </si>
  <si>
    <t>Biztosítja-e a szoftver, hogy ne lehessen az adatokat módosítani anélkül, hogy annak nyoma maradna?</t>
  </si>
  <si>
    <t>Kellő rendszerességgel készítenek mentéseket? A mentések kellő biztonságban vannak elhelyezve?</t>
  </si>
  <si>
    <t>Vannak-e a rendszerben ellenőrzések (pl. csak a vevőanalitikán keresztül lehet a főkönyvre könyvelni)? Sorolja fel ezeket!</t>
  </si>
  <si>
    <t xml:space="preserve">Az esetleges program változásokról vezetnek nyilvántartást?  </t>
  </si>
  <si>
    <t>A MUNKAFOLYAMATOK SZABÁLYOZÁSA</t>
  </si>
  <si>
    <t>A munkafolyamati ellenőrzések megléte, működése</t>
  </si>
  <si>
    <t>A vezetés stílusa, módszere</t>
  </si>
  <si>
    <t>A vezetői ellenőrzések formája, módja, hatékonysága</t>
  </si>
  <si>
    <t>A szerződéses viszonyok teljeskörűsége, aktualitása</t>
  </si>
  <si>
    <t>A szerződéses kapcsolatok teljesítésének mérése</t>
  </si>
  <si>
    <t>A minőség-biztosítás rendszere</t>
  </si>
  <si>
    <t>Elemző-értékelő-kontrolling funkciók megléte, működése</t>
  </si>
  <si>
    <t>Algoritmusok a működési hibák feltárására, kijavítására</t>
  </si>
  <si>
    <t>Visszacsatolási mechanizmusok: tény/bázis; tény/terv</t>
  </si>
  <si>
    <t>A hibák, hiányosságok feltárt tapasztalatainak hasznosítása</t>
  </si>
  <si>
    <t>A vezetés fogékonysága a tapasztalatokra alapozott önfejlesztésre</t>
  </si>
  <si>
    <t>Belső ellenőrzési apparátusok működése</t>
  </si>
  <si>
    <t>Külső ellenőrzési szolgáltatások igénybevétele, hatékonysága</t>
  </si>
  <si>
    <r>
      <t>AZ ELLENŐRZÉSI TEVÉKENYSÉG FELMÉRÉSE</t>
    </r>
    <r>
      <rPr>
        <sz val="10"/>
        <rFont val="Arial Narrow"/>
        <family val="2"/>
        <charset val="238"/>
      </rPr>
      <t xml:space="preserve"> </t>
    </r>
  </si>
  <si>
    <t>A számviteli rendszerben nincsen nagyszámú helyesbítés, a korábbi évek könyvvizsgálata során nem tártak fel jelentős hibákat?</t>
  </si>
  <si>
    <t>A vezetés ellenőrzései rendszeresek, alkalmasak az esetlegesen előforduló hibák feltárására és kijavítására.</t>
  </si>
  <si>
    <r>
      <rPr>
        <b/>
        <u/>
        <sz val="10"/>
        <rFont val="Arial Narrow"/>
        <family val="2"/>
        <charset val="238"/>
      </rPr>
      <t>Eredmény:</t>
    </r>
    <r>
      <rPr>
        <b/>
        <sz val="10"/>
        <rFont val="Arial Narrow"/>
        <family val="2"/>
        <charset val="238"/>
      </rPr>
      <t xml:space="preserve"> </t>
    </r>
  </si>
  <si>
    <t>Né</t>
  </si>
  <si>
    <t>Maunális</t>
  </si>
  <si>
    <t>Elektronikus</t>
  </si>
  <si>
    <t>Releváns információs rendszer, és az üzleti folyamatok kapcsolata</t>
  </si>
  <si>
    <t>ISA 315/18 A89-93</t>
  </si>
  <si>
    <t xml:space="preserve">Releváns információs rendszer, és a kapcsolódó üzleti folyamatok bemutatása. A könyvvizsgáló célja az akár csalásból, akár hibából eredő, a pénzügyi kimutatások és az állítások szintjén fennálló lényeges hibás állítás kockázatainak azonosítása és felmérése, a gazdálkodó egység és környezetének – a gazdálkodó egység belső kontrollját is beleértve – megismerésén keresztül, ezáltal alapozva meg a lényeges hibás állítások becsült kockázataira adott válaszok megtervezését és végrehajtását. </t>
  </si>
  <si>
    <t xml:space="preserve">Módszer: </t>
  </si>
  <si>
    <t>Dokumentumok áttekintése, interjú a vezetéssel és a munkatársakkal, kockázatok feltárása és értékelése.</t>
  </si>
  <si>
    <t>Felelős vezető neve, beosztása:</t>
  </si>
  <si>
    <t>Ügyletcsoportok, kapcsolódó üzleti folyamatok</t>
  </si>
  <si>
    <t>Jelentős ügyletcsoport?</t>
  </si>
  <si>
    <t>Bizonylatszám tartomány</t>
  </si>
  <si>
    <t>Analitikus feldolgozás</t>
  </si>
  <si>
    <t>Főkönyvi kapcsolat</t>
  </si>
  <si>
    <t>Főkönyvi feladás-zárás üteme</t>
  </si>
  <si>
    <t>Ellenőrzés formája és ütemezése</t>
  </si>
  <si>
    <t>Ügyletek riportjának elnevezése</t>
  </si>
  <si>
    <t>Jellemző kontrollpontok</t>
  </si>
  <si>
    <t>Folyamatos/Napi/Heti/Havi/N.éves/Féléves/Éves</t>
  </si>
  <si>
    <t>Naplótételek-Ügyletek feldolgozása</t>
  </si>
  <si>
    <t>Befektetett eszközök beszerzésének felhasználásának és értékelésének folyamata.</t>
  </si>
  <si>
    <t>Készletek beszerzésének, felhasználásának és értékelésének folyamata.</t>
  </si>
  <si>
    <t>Követelések elszámolásának és értékelésének folyamata</t>
  </si>
  <si>
    <t>Értékpapírok elszámolásának és értékelésének folyamata</t>
  </si>
  <si>
    <t>Pénzeszközök elszámolásának és értékelésének folyamata</t>
  </si>
  <si>
    <t>Aktív elhatárolások elszámolásának és értékelésének folyamata</t>
  </si>
  <si>
    <t>Saját tőke elszámolásának és értékelésének folyamata</t>
  </si>
  <si>
    <t>Céltartalékok elszámolásának és értékelésének folyamata</t>
  </si>
  <si>
    <t>Hátrasorolt kötelezettségek elszámolásának és értékelésének folyamata</t>
  </si>
  <si>
    <t>Hosszú lejáratú kötelezettségek elszámolásának és értékelésének folyamata</t>
  </si>
  <si>
    <t>Rövid lejáratú kötelezettségek elszámolásának és értékelésének folyamata</t>
  </si>
  <si>
    <t>Értékesítésített nettó árbevétel elszámolásának folyamata</t>
  </si>
  <si>
    <t>Egyéb bevételek elszámolásánakfolyamata</t>
  </si>
  <si>
    <t>Aktivált saját teljesítmények elszámolásának folyamata</t>
  </si>
  <si>
    <t>Anyagjellegű ráfordítások elszámolásának folyamata</t>
  </si>
  <si>
    <t>Személyi jellegű ráfordítások elszámolásának folyamata</t>
  </si>
  <si>
    <t>Értékcsökkenés elszámolásának folyamata</t>
  </si>
  <si>
    <t>Egyéb ráfordítások elszámolásának folyamata</t>
  </si>
  <si>
    <t>Pénzügyi bevételelek elszámolásának folyamata</t>
  </si>
  <si>
    <t>Társasági eredményt terhelő adók elszámolásának folyamata</t>
  </si>
  <si>
    <t>Általános forgalmi adó elszámolásának folyamata</t>
  </si>
  <si>
    <t>Zárlati feladatok / Beszámolókészítés</t>
  </si>
  <si>
    <r>
      <t xml:space="preserve">Kapcsolódó üzleti folyamatok feldolgozása </t>
    </r>
    <r>
      <rPr>
        <sz val="10"/>
        <rFont val="Arial Narrow"/>
        <family val="2"/>
        <charset val="238"/>
      </rPr>
      <t xml:space="preserve">a termékek és szolgáltatások </t>
    </r>
  </si>
  <si>
    <t>Kifejlesztésére</t>
  </si>
  <si>
    <t>Beszerzésére</t>
  </si>
  <si>
    <t>Előállítására</t>
  </si>
  <si>
    <t>Forgalmazására</t>
  </si>
  <si>
    <t>Ágazati jogszabályokban meghatározott követelmények teljesítése</t>
  </si>
  <si>
    <t>Belső szabályozási követelmények teljesítése</t>
  </si>
  <si>
    <t>Információk rőgzítése</t>
  </si>
  <si>
    <t>1. Hálózati hardver topológia felmérése</t>
  </si>
  <si>
    <t>1.</t>
  </si>
  <si>
    <t xml:space="preserve">Milyen hálózati protokollokat alkalmaznak a belső és külső kapcsolatokra? </t>
  </si>
  <si>
    <t>…………………………...……..</t>
  </si>
  <si>
    <t>2.</t>
  </si>
  <si>
    <t>Rendelkeznek-e a vállalkozás hálózatát bemutató, naprakész topologikus ábrával ?</t>
  </si>
  <si>
    <t>3.</t>
  </si>
  <si>
    <t xml:space="preserve">Ha a vállalkozás nem rendelkezik a 2. szerinti ábrával, akkor az alábbiak szerint kell elkészíteni! </t>
  </si>
  <si>
    <t xml:space="preserve">ábrázolni kell a külvilághoz való csatlakozási pontokat és az azon használt protokollokat (pl. internet bérelt vonal, TCP/IP; modem,) </t>
  </si>
  <si>
    <t>be kell mutatni a pénzügyi-számviteli alkalmazások feldolgozási és felhasználói helyeinek (pl. bérszámfejtés, beszerzés, utalványozás stb.) munkaállomás- vagy terminál- azonosítóit, és az alkalmazás azonosítóját ,</t>
  </si>
  <si>
    <t xml:space="preserve">meg kell határozni a pénzügyi-számviteli alkalmazások output kibocsátási pontjaihoz (pl. pénzügyi beszámoló, bérlista stb. nyomtatása) tartozó munkaállomás- vagy terminál-azonosítókat, és az alkalmazás azonosítóját, </t>
  </si>
  <si>
    <t>főbb hálózati elemeket (pl. gateway-ek, router-ek, switch-ek, hub-ok) ,</t>
  </si>
  <si>
    <t>védelmi rendszereket (pl. tűzfal, behatolásvédelmi rendszer  stb.) .</t>
  </si>
  <si>
    <t>KK-07-02</t>
  </si>
  <si>
    <t>2. Hardverek és a hozzájuk tartozó rendszer szoftverek</t>
  </si>
  <si>
    <t>Munkaállomások, terminálok</t>
  </si>
  <si>
    <t>Típus, gyártó, modell, processzor, memória</t>
  </si>
  <si>
    <t>db</t>
  </si>
  <si>
    <t>helye</t>
  </si>
  <si>
    <t>operációs rendszer és verzió</t>
  </si>
  <si>
    <t>hálózati v. egyéb kommunikációs szoftver és verzió</t>
  </si>
  <si>
    <t>biztonsági szoftver és verzió</t>
  </si>
  <si>
    <t>Szerverek, mainframe-ek</t>
  </si>
  <si>
    <t>Gyártó,     modell</t>
  </si>
  <si>
    <t>biztonsági szofver               és verzió</t>
  </si>
  <si>
    <t>adatbázis-kezelő rendszerek és verzió</t>
  </si>
  <si>
    <t>3. Alkalmazások felmérése</t>
  </si>
  <si>
    <t>Pénzügyi-számviteli alkalmazások</t>
  </si>
  <si>
    <t>Alkalmazás neve, azonosítója, verziószáma</t>
  </si>
  <si>
    <t>Hardver platform és operációs rendszer</t>
  </si>
  <si>
    <t>Az alkalmazást felhasználó szervezeti egységek</t>
  </si>
  <si>
    <t>Alkalmazás szinten milyen védelmet alkalmaz a hozzáférések korlátozására:</t>
  </si>
  <si>
    <t>4. Kérdőív az alkalmazások tesztelésére</t>
  </si>
  <si>
    <t>1. Befektetett eszközök nyilvántartására szolgáló szoftver vizsgálata</t>
  </si>
  <si>
    <t>1.1</t>
  </si>
  <si>
    <t>A számviteli politikában szabályozott módon kerül-e sor a tárgyi eszközök, immateriális javak üzembehelyezésére a nyilvántartó szoftverben?</t>
  </si>
  <si>
    <t>1.2</t>
  </si>
  <si>
    <t>Készül-e üzembehelyezési  okmány az aktiváláshoz?</t>
  </si>
  <si>
    <t>1.3</t>
  </si>
  <si>
    <t>A tárgyi eszközökkel kapcsolatos mozgásokat a számviteli politikában szabályozott módon és időben számolják-e el?</t>
  </si>
  <si>
    <t>1.4</t>
  </si>
  <si>
    <t>A selejtezésről készül-e szabályoknak megfelelő jegyzőkönyv?</t>
  </si>
  <si>
    <t>1.5</t>
  </si>
  <si>
    <t>Alkalmas-e és megfelelően kezeli-e a szoftver az adótörvény szerinti és a számviteli törvény szerinti amortizáció nyilvántartását?</t>
  </si>
  <si>
    <t>1.6</t>
  </si>
  <si>
    <t>A számviteli törvény szerinti amortizációt a bruttó értékig/maradványértékig számolja el a szoftver?</t>
  </si>
  <si>
    <t>1.7</t>
  </si>
  <si>
    <t>Lehetővé teszi-e többféle értékcsökkenési elszámolási mód alkalmazását? ( pl. lineáris, bruttó alapú, nettó alapú, degresszív, progresszív, teljesítményarányos)</t>
  </si>
  <si>
    <t>1.8</t>
  </si>
  <si>
    <t xml:space="preserve"> A ráaktiválást / felújítást követően megfelelő módon számolja-e el az értékcsökkenést?</t>
  </si>
  <si>
    <t>1.9</t>
  </si>
  <si>
    <t>Az  eszközök/ elszámolt értékcsökkenés amortizációs kulcsonként kigyűjthetőek-e?</t>
  </si>
  <si>
    <t>1.10</t>
  </si>
  <si>
    <t>Megfelelően kezeli-e a szoftver az alábbi eseteket?</t>
  </si>
  <si>
    <t>o       Terven felüli értékcsökkenés</t>
  </si>
  <si>
    <t>o       Terven felüli értékcsökkenés visszaírása</t>
  </si>
  <si>
    <t>o       Káresemény, hiány</t>
  </si>
  <si>
    <t>o       Térítés nélküli átadás</t>
  </si>
  <si>
    <t>o       Többlet</t>
  </si>
  <si>
    <t>o       Térítés nélküli átvétel</t>
  </si>
  <si>
    <t>o       Támogatásból finanszírozott eszközök</t>
  </si>
  <si>
    <t>o       Fejlesztési tartalék terhére beszerzett eszközök</t>
  </si>
  <si>
    <t>o       Átminősítések</t>
  </si>
  <si>
    <t>o       Értékhelyesbítés</t>
  </si>
  <si>
    <t>1.11</t>
  </si>
  <si>
    <t>Automatikusan történik-e a feladás a főkönyvi modul felé?</t>
  </si>
  <si>
    <t>Ha igen, ellenőrizni szükséges azt is, hogy az egyes gazdasági eseményekhez megfelelő főkönyvi számot rendeltek-e.</t>
  </si>
  <si>
    <t>Ha nem, akkor azt szükséges vizsgálni, milyen módon történik a befektetett eszközökkel kapcsolatos mozgások főkönyvi modul felé történő feladása, a teljeskörűség biztosítása.</t>
  </si>
  <si>
    <t>1.12</t>
  </si>
  <si>
    <t>Lehet-e „nyom” nélkül törölni a modulban, vagy az esetleges helyesbítések utólag is ellenőrizhető módon végezhetőek csak el?</t>
  </si>
  <si>
    <t>1.13</t>
  </si>
  <si>
    <t>A modul tartalmazza-e az eszköz nyilvántartás szükséges elemeit? (pl. eszköz megnevezése, főkönyvi szám, beszerzés dátuma, aktiválás dátuma, egyedi azonosító szám, szállító megnevezése, adótv. és számviteli tv. szerinti écs kulcs, bruttó érték, tárgyévi écs, felhalmozott écs, nettó érték stb.)</t>
  </si>
  <si>
    <t>1.14</t>
  </si>
  <si>
    <t>A leltározás eredményei rögzíthetőek-e a rendszerben (személy, hely, változás, leltári szám)</t>
  </si>
  <si>
    <t>1.15</t>
  </si>
  <si>
    <t>Alkalmas-e a beruházások analitikus nyilvántartására a szoftver?</t>
  </si>
  <si>
    <t>1.16</t>
  </si>
  <si>
    <t>A tárgyi eszköznyilvántartáshoz hozzáférő személyek köre korlátozott-e?</t>
  </si>
  <si>
    <t>1.17</t>
  </si>
  <si>
    <t>A felhasználók részesültek-e oktatásban annak érdekében, hogy a szoftvert megfelelő módon tudják kezelni?</t>
  </si>
  <si>
    <t>1.18</t>
  </si>
  <si>
    <t>Egyértelműen beazonosíthatóak a rögzítést, helyesbítést, törlést végző személyek?</t>
  </si>
  <si>
    <t>1.19</t>
  </si>
  <si>
    <t>Megfelelő listákkal támogatja-e a program az analitika és főkönyv adatainak egyeztetését?</t>
  </si>
  <si>
    <t>2. Készletnyilvántartó szoftver</t>
  </si>
  <si>
    <t>2.1</t>
  </si>
  <si>
    <t>A számviteli politikában szabályozott értéken veszik-e nyilvántartásba a készleteket ?</t>
  </si>
  <si>
    <t>2.2</t>
  </si>
  <si>
    <t>Ellenőrizni kell a készletre vétel módját. Az utólag számlázott bekerülési érték részét képező tételeket hogyan rögzítik?</t>
  </si>
  <si>
    <t>2.3</t>
  </si>
  <si>
    <t>Kizárólag a megrendelt készletek vételezhetőek-e be a raktárba?</t>
  </si>
  <si>
    <t>2.4</t>
  </si>
  <si>
    <t>Minden készletmozgásról készül-e bizonylat?</t>
  </si>
  <si>
    <t>2.5</t>
  </si>
  <si>
    <t>Az értékvesztés elszámolása a számviteli politikában foglaltaknak megfelelően történik?</t>
  </si>
  <si>
    <t>2.6</t>
  </si>
  <si>
    <t>A készletek értékvesztését készletenként vagy készletcsoportonként nyilvántartja-e a szoftver?</t>
  </si>
  <si>
    <t>2.7</t>
  </si>
  <si>
    <t>Értékvesztett készlet kivezetésekor az értékvesztéssel csökkent érték kerül-e ráfordításként elszámolásra?</t>
  </si>
  <si>
    <t>2.8</t>
  </si>
  <si>
    <t>A készletek nyilvántartása raktáranként történik-e? (ideértve az idegen helyen tárolt, bizományba adott készleteket is)</t>
  </si>
  <si>
    <t>2.9.</t>
  </si>
  <si>
    <t>A selejtezés megfelelően dokumentált-e?</t>
  </si>
  <si>
    <t>2.10</t>
  </si>
  <si>
    <t>A különböző készletmozgások automatikusan kerülnek-e át a főkönyvi rendszerbe? Ebben az esetben annak ellenőrzése szükséges, hogy megfelelően (a számviteli politikában és a számlarendben leírtakat alapul véve)  paraméterezett-e (azaz megfelelő főkönyvi számot rendeltek-e az adott gazdasági eseményhez) minden készlettel összefüggő gazdasági esemény.</t>
  </si>
  <si>
    <t>2.11</t>
  </si>
  <si>
    <t>Ha nem automatikusan kerül át a főkönyvbe a mozgás értéke, akkor hogyan biztosítják, hogy minden mozgásról  időben információt szerezzen  a könyvelés?</t>
  </si>
  <si>
    <t>2.12</t>
  </si>
  <si>
    <t>A visszáru milyen értéken kerül be a rendszerbe?</t>
  </si>
  <si>
    <t>2.13</t>
  </si>
  <si>
    <t>Megfelelő listákkal támogatja-e a rendszer a készlet mozgásokat a bekerüléstől a kivezetésig (értékesítés, selejtezés, hiány, térítés nélküli átadás…)</t>
  </si>
  <si>
    <t>2.14</t>
  </si>
  <si>
    <t>A leltáreredmények rögzítése mikor, hogyan történik a rendszerben?</t>
  </si>
  <si>
    <t>2.15</t>
  </si>
  <si>
    <t>Van-e mód arra, hogy az  év végi készletérték helyességéről a rendszerben tárolt adatok felhasználásával győződhessünk meg?</t>
  </si>
  <si>
    <t>2.16</t>
  </si>
  <si>
    <t>Hogyan előzik meg az adatrögzítési hibákat (cikk kód, mennyiség, egységár) (integrált rendszerek előnye, hogy csak egyszer kell berögzíteni)</t>
  </si>
  <si>
    <t>2.17</t>
  </si>
  <si>
    <t>A szoftvert használók beazonosíthatóak-e, a felhasználók köre megfelelően szabályozott-e.</t>
  </si>
  <si>
    <t>2.18</t>
  </si>
  <si>
    <t>A készlet kezelésében részt vevők megkapták-e a szükséges tájékoztatást annak érdekében, hogy a szoftvert megfelelően használni tudja?</t>
  </si>
  <si>
    <t>2.19</t>
  </si>
  <si>
    <t>Lehetséges-e utólagosan nem ellenőrizhető módon törölni, módosítani a szoftverben?</t>
  </si>
  <si>
    <t>3. Számlázás</t>
  </si>
  <si>
    <t>3.1</t>
  </si>
  <si>
    <t>A kiszámlázásra szállítólevél/teljesítésigazolás alapján kerül-e sor?</t>
  </si>
  <si>
    <t>3.2</t>
  </si>
  <si>
    <t>Biztosított-e, hogy kizárólag teljesítést követően és a vevő visszaigazolása alapján kerül sor számla kiállítására?</t>
  </si>
  <si>
    <t>3.3</t>
  </si>
  <si>
    <t>A szoftver zárt-e a tekintetben, hogy a megrendelés-kiszállítás-számlázás összekapcsolt-e, tehát kizárható-e, hogy nem minden szállítólevél alapján készül számla?</t>
  </si>
  <si>
    <t>3.4</t>
  </si>
  <si>
    <t>A szerződéseknek megfelelően történik-e az engedmények elszámolása, hogyan győződhetünk meg arról, hogy megfelelően alkalmazzák-e?</t>
  </si>
  <si>
    <t>3.5</t>
  </si>
  <si>
    <t>A kiállított számla értéke és a kapcsolódó elábé automatikusan átkerül-e a főkönyvbe?</t>
  </si>
  <si>
    <t>Ha igen, vizsgálni kell, hogy megfelelően paraméterezték-e (megfelelő főkönyvi számlaszámmal látták-e el a gazdasági eseményeket) az értékesítéshez kapcsolódó eseményeket.</t>
  </si>
  <si>
    <t>Ha nem, hogyan biztosítják azt, hogy a kiállított számlák értéke teljeskörűen rögzítésre kerüljön a főkönyvi rendszerben is?</t>
  </si>
  <si>
    <t>3.6</t>
  </si>
  <si>
    <t>A szoftverrel előállított számla megfelel-e a hatályos jogszabályoknak?</t>
  </si>
  <si>
    <t>3.7</t>
  </si>
  <si>
    <t>A számlát előállító szoftverről rendelkezésre áll-e dokumentáció, továbbá szoftverigazolás a fejlesztőtől arra vonatkozóan, hogy megfelel a jogszabályban támasztott követelményeknek.</t>
  </si>
  <si>
    <t>3.8</t>
  </si>
  <si>
    <t>A helyesbítő ill. storno kiállítására csak indokolt esetben kerül-e sor és a számla tartalma megfelel-e az előírásoknak?</t>
  </si>
  <si>
    <t>3.9</t>
  </si>
  <si>
    <t>Felhasználói jogosultságok megfelelően korlátozottak-e?</t>
  </si>
  <si>
    <t>3.10</t>
  </si>
  <si>
    <t>A felhasználók kaptak-e oktatást a számlázással kapcsolatos külső és belső szabályokról?</t>
  </si>
  <si>
    <t>4. Főkönyvi modul</t>
  </si>
  <si>
    <t>4.1</t>
  </si>
  <si>
    <t xml:space="preserve">Nyomon követhető-e, dokumentált-e a könyvelési tételek rögzítése? (felhasználó, dátum, időpont) </t>
  </si>
  <si>
    <t>4.2</t>
  </si>
  <si>
    <t xml:space="preserve">Milyen lehetőség van a könyvelési tételek karbantartására, milyen a javítás lehetősége? </t>
  </si>
  <si>
    <t>4.3</t>
  </si>
  <si>
    <t>Van-e a rendszerben valamilyen elven működő autokontír funkció? Megfelelően vannak-e beállítva az automatikus funkciók?</t>
  </si>
  <si>
    <t>4.4</t>
  </si>
  <si>
    <t>Egy új év nyitásánál a fontos adattörzsek (munkaszám, számlatükör, deviza nemek és árfolyamok, eszközök, stb.) és analitikák az előző évből átvételre kerülnek-e?</t>
  </si>
  <si>
    <t>4.5</t>
  </si>
  <si>
    <t>Van-e lehetőség más programokból adatok importálására?</t>
  </si>
  <si>
    <t>4.6</t>
  </si>
  <si>
    <t>Utólagos ellenőrzéshez megtalálható-e az importált állomány forrás anyaga?</t>
  </si>
  <si>
    <t>4.7</t>
  </si>
  <si>
    <t>A devizás követelések és kötelezettségek értékelése megfelel a Számviteli törvényben rögzített eljárásnak? Mintavételszerűen érdemes átszámolni egy-két tételt!</t>
  </si>
  <si>
    <t xml:space="preserve">Az adatbiztonságot megteremtére érdekében adott időszakonként elvégzik-e az adatok mentését? </t>
  </si>
  <si>
    <t>4.9</t>
  </si>
  <si>
    <t>Az egyes modulok feladása a főkönyvbe automatikusan történik-e?</t>
  </si>
  <si>
    <t>4.10</t>
  </si>
  <si>
    <t>Hogyan biztosított a  főkönyvi könyvelés és az analitikák egyezősége?</t>
  </si>
  <si>
    <t>4.11</t>
  </si>
  <si>
    <t>Képes-e a program minden fontosabb analitikus nyilvántartás készítésére (bér, tárgyi eszköz, folyószámla. stb.)</t>
  </si>
  <si>
    <t>4.12</t>
  </si>
  <si>
    <t>Megfelelő árfolyamon történik-e a devizás tételek ÁFA elszámolása?</t>
  </si>
  <si>
    <t>4.13</t>
  </si>
  <si>
    <t xml:space="preserve">Az adóbevallásokhoz szükséges analitikák automatikusan, elkészülnek-e? Történik-e egyeztetés a bevallásokkal? </t>
  </si>
  <si>
    <t>4.14</t>
  </si>
  <si>
    <t>Automatikusan kapcsolódik a modul az ABEV rendszerhez?</t>
  </si>
  <si>
    <t>4.15</t>
  </si>
  <si>
    <t>Milyen módon biztosítható a rögzített tételek teljeskörű könyvelése a rendszerben?</t>
  </si>
  <si>
    <t>Az eredmény és a következtetés a konkrét vizsgálat alapján módosítandó!</t>
  </si>
  <si>
    <t>Útmutató a  "Kérdőív az alkalmazások tesztelésére" kitöltéséhez</t>
  </si>
  <si>
    <t>A kérdőív által felvetett területek vizsgálatával tud a könyvvizsgáló meggyőződni arról, hogy az adott pénzügyi-számviteli rendszer mennyire megbízható, azaz elfogadható bizonyosságot szerezni annak megállapításához, hogy valamennyi gazdasági művelet jóváhagyásra, nyilvántartásba vételre került, a tranzakciók feldolgozása teljes, pontos és meghatározott időn belül megtörtént. A kérdőív kitöltéséhez célszerű a vállalkozás számviteli munkatársainak, szükség esetén informatikusainak a segítségét igénybevenni. A kérdőív feldolgozása során szerzett bizonyítékok írásba foglalása szükséges.</t>
  </si>
  <si>
    <t>Át kell tekinteni, hogy a számviteli politikában miként szabályozzák a befektetett eszközök besorolását, maradványérték meghatározását, bekerülési értéket, leírási kulcsot és a leírás módját. Össze kell vetni, hogy a nyilvántartó szoftverben rögzített adatok összhangban vannak-e a szabályzatban leírtakkal.   Ennek lehetséges módszere a következő: Szúrópróbaszerűen kiválasztunk néhány eszközt eszközcsoportonként és megvizsgáljuk, hogy az eszközöket a számviteli szabályzat előírásainak megfelelő bekerülési értéken, időpontban, amortizációs kulcs alkalmazásával helyezték-e üzembe ill. megfelelő eszközcsoportba sorolták-e. A vizsgálat eredményét dokumentálni kell.</t>
  </si>
  <si>
    <t>Célszerű elkérni a bizonylati albumot és abban megtekinteni, hogy az adott vállalkozásnál milyen bizonylatot használnak az üzembe helyezés alátámasztására. Ellenőrizni kell, hogy az üzembehelyezési okmány az előírt formának megfelel-e, tartalmazza-e a  szükséges információkat (azonosító adatok, bekerülési érték, beszerzés dátuma, aktiválás dátuma stb.). Javasolt szúrópróbaszerű vizsgálattal eszközcsoportonként meggyőződni arról, hogy minden egyes üzembe helyezett eszközhöz tartozik-e üzembehelyezési okmány és az aktivált eszköz az okmánynak megfelelően került-e rögzítésre.</t>
  </si>
  <si>
    <t>Megnézzük, hogy az adott évben milyen eszközmozgások történtek (beszerzés, ráaktiválás, selejtezés, értékcsökkenés stb.). Szúrópróbaszerűen kiválasztunk mindegyik mozgásból néhány tételt és megvizsgáljuk, hogy az alátámasztó dokumentumoknak (számla, aktiválási jegyzőkönyv, adásvételi szerződés, selejtezési jegyzőkönyv stb) illetve a számviteli politikának megfelelő módon történt-e az elszámolása.</t>
  </si>
  <si>
    <t>A tárgyi eszköz nyilvántartó programból lekérünk egy selejtezett eszköz listát, a listából kiindulva a jelentősebb értékű eszközök kivezetéséhez tartozó selejtezési jegyzőkönyveket ellenőrizzük abból a szempontból, hogy az minden szükséges adatot, aláírást tartalmaz-e. Egyúttal az analitikát összevetjük az egyéb ráfordítások főkönyvi kartonnal abból a célból, hogy a főkönyvi egyezőséget megállapítsuk.</t>
  </si>
  <si>
    <t xml:space="preserve">Egy-egy tétel kiválasztása után manuálisan ki kell számolni az adótörvény-, illetve a számviteli törvény szerinti értékcsökkenés összegét, és azt össze kell hasonlítani a szoftver által kiszámított értékkel.  </t>
  </si>
  <si>
    <t>1.6.</t>
  </si>
  <si>
    <t>A rendszerben a maradványértékig ill. a bruttó értékig amortizált eszközök vonatkozásában vizsgálatot végzünk arra vonatkozóan, hogy a program további értékcsökkenés elszámolást hajt-e végre. Kiválasztunk egy bruttó értékig és egy maradványértékig amortizált eszközt és egy következő időszaki teszt értékcsökkenés elszámolásával ellenőrizzük  a program működését.</t>
  </si>
  <si>
    <t>Néhány tesztadat segítségével leellenőrizzük, hogy a vállalkozásnál alkalmazott, a számviteli politikában rögzített valamennyi értékcsökkenési mód elszámolására alkalmas-e a program.</t>
  </si>
  <si>
    <t>Szúrópróbaszerűen kiválasztunk egy eseményt, manuálisan kiszámoljuk az értékcsökkenés összegét és összevetjük a szoftver által számított értékkel.</t>
  </si>
  <si>
    <t>1.9.</t>
  </si>
  <si>
    <t>Amennyiben a rendszer alkalmas a kért lista lekérésére, az többek között a tárgyévi értékcsökkenés nagyságrendi vizsgálattal történő ellenőrzését támogatja.</t>
  </si>
  <si>
    <t>1.10.</t>
  </si>
  <si>
    <t>A vállalkozásnál a tárgyévben előfordult speciális mozgásnemeket teszteljük, megvizsgálva, hogy a rendszer által elszámolt adatok megfelelnek-e az ellenőrző adatoknak.</t>
  </si>
  <si>
    <t>Amennyiben automatikus főkönyvi feladásra képes a rendszer, lekérdezzük  a szoftverből a modul főkönyvi beállításait. Ezzel meggyőződhetünk arról, hogy az adott eszközcsoportokhoz a megfelelő főkönyvi számokat rendelték-e. A rendszer beállításainak vizsgálatával meg kell győződni arról, hogy az érintett főkönyvi számokra csak az adott analitikán keresztül lehet adatot rögzíteni.( Vizsgálata úgy lehetséges, hogy tesztadatot próbálunk közvetlenül a főkönyvbe rögzíteni és ha ezt a rendszer nem engedi, akkor az megfelelően paraméterezett és biztosítja a főkönyv és analitika egyezőségét.)  Ha nincs automatikus feladási lehetőség  a főkönyvbe, akkor lekérünk a tárgyi eszköz analitikából egy olyan listát, ami tartalmazza legalább a bruttó értéket, halmozott értékcsökkenést és a tárgyévi értékcsökkenés összegét és összevetjük a főkönyvi kivonatban szereplő adatokkal.</t>
  </si>
  <si>
    <t>Tesztadatok rögzítésével próbáljuk ellenőrizni. Rögzítünk egy tesztadatot, majd a véglegesítést követően megpróbáljuk törölni. Folyamatos könyvvizsgálat esetén azt a biztonságot nyújtja, hogy a korábban ellenőrzött időszakok adataiban ilyen jellegű módosítás nem történhetett.</t>
  </si>
  <si>
    <t>Egyedi nyilvántartó karton vizsgálatával győződhetünk meg arról, hogy a modul tartalmazza-e az eszköz nyilvántartás szükséges elemeit.</t>
  </si>
  <si>
    <t>A leltározás eredményeinek rögzíthetősége a könyvvizsgáló létezésre vonatkozó ellenőrzését támogatja.</t>
  </si>
  <si>
    <t>Jelentős beruházási tevékenységet folytató vállalkozásoknál hasznos, ellenőrzése tesztadatokkal lehetséges.</t>
  </si>
  <si>
    <t xml:space="preserve">Az informatikus tud felvilágosítást adni arról, hogy a programot használók köre, felhasználási jogosultságuk mennyiben korlátozott. </t>
  </si>
  <si>
    <t>A kérdésre adott válasz azért fontos, met a szoftver megfelelő működése nagymértékben múlik a felhasználók szoftverismeretén, hozzáértésén is. Elsősorban a számviteli vezetőtől kapott nyilatkozat alapján tudunk meggyőződni arról, hogy a felhasználók megfelelően felkészítettek-e. További lehetőségként a területen dolgozó munkatársakkal folytatott interjú során ellenőrizhetjük az ismereteiket.</t>
  </si>
  <si>
    <t>Erről úgy győződhetünk meg, hogy megnézzük, a szoftver naplózza-e az adatrögzítés folyamatát. Tudunk-e olyan listát kérni, amelyből látható, hogy ki és mikor  rögzítette az adott műveletet.</t>
  </si>
  <si>
    <t>Csak az a program fogadható el megfelelő nyilvántartó programnak, amelyből legalább olyan listák kinyerhetőek, amelyek lehetővé teszik az analitika és a főkönyv egyeztetését. A listának minimálisan tartalmaznia szükséges a bruttó értéket, a felhalmozott értékcsökkenést, az amortizációs kulcsot és a tárgyévi értékcsökkenést eszközcsoportonként.  Értékét növeli, ha speciális eseményekhez kapcsolódó  kimutatások készítésére is alkalmas. Például támogatásból beszerzett eszközök esetén tud-e listát készíteni ezen eszközök tárgyévi értékcsökkenéséről. Ennek akkor van jelentősége, ha nem ad lehetőséget a program arra, hogy automatikusan történjen ezen eszközökhöz kapcsolódó halasztott bevétel elszámolása. Fontos kérdés, hogy támogatja-e az adótörvény szerinti értékcsökkenés elszámolását. Elsősorban nagyobb eszközállománnyal rendelkező vállalkozások esetén nehezen lenne megvalósítható a tárgyi eszközök adótörvény szerinti értékcsökkenésének elszámolása manuálisan.</t>
  </si>
  <si>
    <t>Eredmények értékelése</t>
  </si>
  <si>
    <t xml:space="preserve">A fenti kérdések tisztázása során a könyvvizsgáló választ kaphat arra  a kérdésre, hogy az adott vállalkozás által használt szoftver megfelelő módon, analitikus nyilvántartásokkal alátámasztva kezeli a befektetett eszközök területét. Meggyőződhet arról, hogy az értékcsökkenések elszámolása a számviteli politikában meghatározott módon, beállított paraméterek alapján automatikusan és helyes értékkel történik-e? Meggyőződhet a főkönyv és analitika egyezőségéről. Az információk manipulálásának lehetőségét csökkenti, hogy a rendszerben a véglegesített tételek utólag nyom nélkül nem módosíthatóak, nem törölhetőek. </t>
  </si>
  <si>
    <t>A készletnyilvántartó szoftverből kinyert készletlistából a nagyobb egyedi vagy összértékű készletelemekből kiválasztunk néhányat, és meggyőződünk arról, hogy milyen áron került rögzítésre.</t>
  </si>
  <si>
    <t xml:space="preserve">Meg kell győződni arról mintavételes eljárással, hogy a rendszerben rögzített készletértékek elszámolása a számviteli politikában rögzítetteknek megfelelően történik-e. Amennyiben a rögzítés nem számlák alapján történik, vizsgálni kell, hogy a rögzített érték és a számlákon ill.egyéb bizonylatokon szereplő érték közötti különbözet a számviteli politikában szabályozottak alapján jelentősnek minősül-e. Ha nem minősül jelentősnek a különbözet, akkor vizsgálni kell, hogy az egyéb bevételkénti vagy ráfordításkénti elszámolása megtörtént-e, ha pedig jelentős a különbözet, akkor utólag hogyan kapcsolják ezt az értéket az eszközhöz. </t>
  </si>
  <si>
    <t>Néhány megrendelés tételeit keressük meg a törzsállományban abból a célból, hogy ellenőrizhessük a rögzítés helyességét. Próbáljunk nem megrendelt terméket bevételezni, hogy ellenőrizni tudjuk azt, hogy a szoftver lehetővé teszi-e ezt a műveletet.</t>
  </si>
  <si>
    <t>Tesztadatokkal vagy a rendszerben korábban rögzített készletmozgásokhoz tartozó bizonylatok ellenőrzésével szerezhetünk bizonyosságot a feltett kérdéssel kapcsolatosan.</t>
  </si>
  <si>
    <t>A  kérdés a szabályozottság vizsgálatára irányul.</t>
  </si>
  <si>
    <t>Ha a szoftver alkalmas rá és megfelően paraméterezett, növeli az értékvesztés elszámolásának megbízhatóságát a manuális értékvesztés számítással szemben.</t>
  </si>
  <si>
    <t>Jelentősége elsősorban az eredménykimutatáson belüli megfelelő besorolásban van, másrészről az iparűzési adó alapját torzíthatja a helytelen paraméterezés. Ki kell választani néhány olyan cikket, amelyre korábban értékvesztés került elszámolásra és később értékesítésre került, megkeressük az elábéként elszámolt értéket és összevetjük a készlet nyilvántartási értékével.</t>
  </si>
  <si>
    <t>Jelentősége az, hogy leltározáskor könnyebb azonosítani a készlet fellelhetőségét.</t>
  </si>
  <si>
    <t>2.9</t>
  </si>
  <si>
    <t>A szoftverből lekérünk egy listát, ami a selejtezett termékeket tartalmazza, a listából kiválasztott tételekhez kérünk selejtezési jegyzőkönyveket.</t>
  </si>
  <si>
    <t>2.10.</t>
  </si>
  <si>
    <t xml:space="preserve">Amennyiben automatikus főkönyvi feladásra képes a rendszer, lekérdezzük a szoftverből a modul főkönyvi paraméter beállításait. Ezzel meg tudunk győződni arról, hogy az adott cikkekhez és mozgásokhoz  a megfelelő főkönyvi számokat rendelték-e. A rendszer beállításainak vizsgálatával bizonyosság szerezhető arról, hogy az adott főkönyvi számlaszámokra csak az analitikán keresztül lehet adatot rögzíteni. (Vizsgálata úgy lehetséges, hogy tesztadatot próbálunk közvetlenül a főkönyvbe rögzíteni és ha nem engedi lekönyvelni, akkor a rendszer beállításai megfelelőek, és biztosítja a főkönyv és analitika egyezőségét.) </t>
  </si>
  <si>
    <t>Ha nincs automatikus feladás a könyvelés felé, akkor megvizsgáljuk egy-egy mozgástípushoz tartozó adott minta esetében, hogy a tényleges adatrögzítés folyamata hogyan és mikor történt meg.</t>
  </si>
  <si>
    <t>Visszáruzott készlet értékének szúrópróba szerű ellenőrzésével győződhetünk meg az érték helyességéről.</t>
  </si>
  <si>
    <t>Ellenőrizzük, hogy a szoftver tud-e olyan listákat generálni, amelyek az egyes készletmozgásokhoz tartozó részleteket tartalmazzák.</t>
  </si>
  <si>
    <t>A rendszerbe rögzített leltáradatok vizsgálatával lehet erről meggyőződni.</t>
  </si>
  <si>
    <t>Ha tudunk olyan listát lekérni, ami cikk szerinti bontásban tartalmazza a mennyiségi és egységár adatokat beszerzési dátumonként, akkor a lista felhasználásával ellenőrző számítások végzésével meggyőződhetünk a mintavételben szereplő cikkekre vonatkozóan az év végi készletérték helyességéről.</t>
  </si>
  <si>
    <t>Integrált rendszerek esetében, ahol az adatok jellemzően egyszer kerülnek rögzítésre (pl.megrendeléskor), ugyanakkor a rögzített adatokat a későbbiekben eltérő személyek használják fel, automatikusan megoldódik az adatok különböző személyek által történő ellenőrzése.</t>
  </si>
  <si>
    <t xml:space="preserve">Az informatikus tud felvilágosítást adni a feltett kérdésekre. Jelentősége az ellenőrzésnél, számonkérésnél van, továbbá a csalás, hamisítás, egyéb szabálytalanságok lehetőségének csökkentése érdekében fontos korlátozni a rendszerhez hozzáférő személyek körét. A könyvvizsgáló megvizsgálhatja, hogy a rendszer naplózza-e az adatrögzítés folyamatát. </t>
  </si>
  <si>
    <t>A kérdés nagyon fontos, hiszen a szoftver megfelelő működéséhez jelentős mértékben járul hozzá a felhasználók szakértelme. Elsősorban a vezetéstől kérhetünk nyilatkozatot arról, hogy a felhasználók megfelelő oktatásban részesültek-e. Lehetőség a tesztelésre a területen dolgozó munkatársakkal folytatott interjú során meggyőződni azok felkészültségéről.</t>
  </si>
  <si>
    <t xml:space="preserve">Ellenőrzése tesztadatok rögzítésével lehetséges. Rögzítünk egy tesztadatot, majd a véglegesítést követően megpróbáljuk kitörölni. </t>
  </si>
  <si>
    <t>A fenti kérdések tisztázása során a könyvvizsgáló választ kaphat arra a kérdésre, hogy az adott vállalkozás által használt készletnyilvántartó szoftver megfelelő módon, a törvényi előírásoknak megfelelő módon működik-e. Mintavételes tesztelés útján győződhet meg arról , hogy minden készletmozgás rögzítésre került-e a rendszerben. Bizonyosságot szerezhet arról, hogy az elszámolás utólag is követhető a rendszerben.</t>
  </si>
  <si>
    <t>Szúrópróbaszerűen kiválasztott minta alapján ellenőrizzük le, hogy a kiállított számlához kapcsolódik-e szerződés és teljesítésigazolás (szolgáltatás esetén), valamint megrendelés és szállítólevél (termékértékesítés esetén). Meg kell vizsgálni, hogy az összetartozó dokumentumok összhangban vannak-e (megnevezés, menniség, egységár, összegek, dátum) valamint az illetékes személyek aláírták-e.</t>
  </si>
  <si>
    <t>Össze kell vetni a vevő visszaigazolását és a számlát, ellenőrizni kell a dátumok összhangját.</t>
  </si>
  <si>
    <t>Kérni kell egy olyan listát a rendszerből, amely tartalmazza a szállítóleveleket összekapcsolva a kiállított számlákkal. Amennyiben ilyen lista nem nyerhető ki a rendszerből, akkor mintavételes eljárással szükséges tesztelni a megrendelés-kiszállítás-számlázás egyértelmű megfeleltethetőségét.</t>
  </si>
  <si>
    <t>Szúrópróbaszerűen ellenőrizzük a partnerekkel kötött szerződések adatait a rendszerbe rögzített adatokkal.</t>
  </si>
  <si>
    <t>Amennyiben automatikus főkönyvi feladásra képes a szoftver, lekérdezzük a programból a modul főkönyvi beállításait. Ezzel meg tudunk arról meggyőződni, hogy az  adott mozgásokhoz megfelelő főkönyvi számokat rendeltek-e. A rendszer vizsgálatával meg kell győződni arról, hogy az adott főkönyvi számokra csak az analitikán keresztül lehet adatot rögzíteni. (Vizsgálata úgy lehetséges, hogy  tesztadatot próbálunk közvetlenül a főkönyvbe rögzíteni és ha ez nem lehetséges, akkor a rendszer beállításai megfelelőek, biztosítják a főkönyv és analitika egyezőségét.) Ha nincs automatikus feladási lehetőség, akkor ki kell választani néhány számlát és megvizsgálni, hogy azok a főkönyvben rögzítésre kerültek-e. További ellenőrzési lehetőség a tárgyévi vevőforgalom (ÁFA korrekcióval) összehasonlítása a főkönyvben rögzített árbevétellel.</t>
  </si>
  <si>
    <t>Megvizsgáljuk, hogy milyen típusú számlákat használ a vállalkozás, mindegyikből ki kell választani néhányat és ellenőrizni abból a célból, hogy az megfelel-e a törvényi előírásoknak és  a vállalkozás belső szabályozásának.</t>
  </si>
  <si>
    <t>Gépi számlázás alkalmazása esetén a program használójának rendelkeznie kell a számlázási programra vonatkozóan a szoftverkészítő által a felhasználó részére kiállított azon nyilatkozattal, mely szerint a program megfele a vonatkozó jogszabályi előírásoknak. Rendelkeznie kell továbbá a szoftverkészítő által készített használati utasítással (felhasználói kézikönyvvel), mely tartalmazza a számlák kiállításának módját, az eredeti és másolati példányok kezelésének rendjét, a sorszámozás rendjét, a számlamásolatok készítésének módját, a helyesbítések, sztornózások lehetőségét, végrehajtását.  Az ellenőrzés során a fenti adatok birtokában lehet meggyőződni arról,hogy a jogszabályban előírtaknak megfelel-e a vizsgált program.</t>
  </si>
  <si>
    <t>Vizsgálni kell, hogy  sztornó számla kiállítására  akkor került-e sor, ha a számla lezárását követően észlelt hibát kell javítani, vagy a teljesítés meghiúsult. A számítógéppel előállított hibás számla kijavítását azért kell sztornírozással megoldani, mert biztosítani kell, hogy a számítógép adattartalma és az annak alapján kiállított bizonylat egymással megegyezzen. Számla helyesbítésére akkor kerülhet sor, ha teljesítés történt, de  a számla kiállítását követően az adó alapját vagy az adó mértékét módosítani kell. Ki kell választani néhány sztornó illetve helyesbítő számlát és meg kell vizsgálni, hogy megfelelnek-e a formai és tartalmi követelményeknek.</t>
  </si>
  <si>
    <t>Az informatikai munkatárs tud felvilágosítást adni a felhasználói jogosultságokról.</t>
  </si>
  <si>
    <t>Elsősorban a vezetéstől kapott nyilatkozat alapján tudunk meggyőződni arról, hogy a felhasználók megkapták-e a szükséges oktatást, de további lehetőség az adott területen dolgozó munkatársak kikérdezéses tesztelése.</t>
  </si>
  <si>
    <t>A számlázási rendszer megismerése során a könyvvizsgáló információt szerezhet arról, hogy megvan-e a szabályozottság szükséges mértéke. Amennyiben a szállítólevél, kimenő számlák egyezőségét biztosítja a rendszer, a számla nélküli értékesítés, az árbevétel manipulálásának a kockázata jelentősen csökken. Ha a rögzített, véglegesített adatokat utólag módosítani a rendszerben nem lehet, az árbevétel manipulálásának kockázata jelentősen csökken. Az adókockázatot jelentősen csökkenti, ha a vállalkozás számlázási rendszere megfelel a kapcsolódó törvényi előírásoknak.</t>
  </si>
  <si>
    <t>Meg kell győződni arról, hogy a rendszerben a könyvelési tételek rögzítésekor tárolásra került-e a rögzítő felhasználóneve vagy kódja, illetve a rögzítés időpontja.</t>
  </si>
  <si>
    <t>4.2.</t>
  </si>
  <si>
    <t>Meg kell győződni arról, hogy a korábbi időszakok könyvelési tételei nyom nélkül nem módosíthatóak.</t>
  </si>
  <si>
    <t>4.3.</t>
  </si>
  <si>
    <t>A vállalkozásnál tipikusan előforduló gazdasági események körében ellenőrizzük le az autokontír beállításokat.</t>
  </si>
  <si>
    <t>Vessük össze a záró főkönyvi kivonatot és analitikák adatait a következő évi nyitó főkönyvi kivonat és analitikák adataival.</t>
  </si>
  <si>
    <t>A vállalkozásoknál gyakran előfordul, hogy  a könyvelés és az adminisztráció nem egy helyen található. Ha az alkalmazott könyvelési szoftver képes más állományból adatok fogadására, akkor ez jelentősen meggyorsítja a folyamatot és csökkenti a hibázás lehetőségét.</t>
  </si>
  <si>
    <t>Az importált file-k mentéséről meg kell győződni.</t>
  </si>
  <si>
    <t>Meg kell győződni arról, hogy a rendszerben melyik napi árfolyam alkalmazásával történt meg a devizás tételek forintosítása, ellenőrizni kell, hogy az megfelel-e a számviteli szabályzatban foglaltaknak. Szúrópróbaszerűen ellenőrizni szükséges az alkalmazott devizaárfolyamok helyességét.</t>
  </si>
  <si>
    <t>4.8</t>
  </si>
  <si>
    <t>A könyvvizsgáló a felhasználóktól vagy a rendszergazdától szerzett információk alapján győződhet meg arról, hogy a szükséges mentéseket végrehajtották-e.</t>
  </si>
  <si>
    <t>Az ügyviteli szoftverek több modulból állnak. Pl. pénzügyi, tárgyi eszköz, pénztár, vevő, készlet stb. Ha bármelyi modulból automatikusan történik a feladás a főkönyvbe, fontos a paraméterek beállítása helyességének ellenőrzése.</t>
  </si>
  <si>
    <t>4.10.</t>
  </si>
  <si>
    <t>Meg kell vizsgálni, hogy az analititkához rendelt főkönyvi számokra lehet-e az analitika kihagyásával adatot rögzíteni.</t>
  </si>
  <si>
    <t>Vizsgálni szükséges az analitikus nyilvántartások tartalmát, továbbá kapcsolatát a főkönyvi könyveléssel.</t>
  </si>
  <si>
    <t>A kérdés azért lényeges, mert az ÁFA törvény szerint használandó devizaárfolyam nem biztos,hogy megegyezik a számviteli politikában rögzített árfolyammal, néhány esetben biztosan eltér a speciális ÁFA teljesítési időpont meghatározás miatt. Ellenőrizni kell, hogy ezt a kérdést tudja-e a progrm kezelni. Célszerű néhány tranzakciót teljeskörűen végigkísérni a rendszerben, így ellenőrizve a megfelelő árfolyam használatát.</t>
  </si>
  <si>
    <t>Szükséges egy-egy adóbevallás teljeskörű összevetése a program által előállított analitikával valamint a főkönyvi adatokkal.</t>
  </si>
  <si>
    <t>Az automatizmus az adattévesztés lehetőségét csökkenti. A könyvvizsgáló megtekintéssel győződhet meg az automatizmus működéséről.</t>
  </si>
  <si>
    <t>Abban az esetben, ha  a rendszerből lekérdezhető a könyveletlen tételek listája, akkor a lista ellenőrzésével meggyőződhetünk azon tételekről, melyek a rendszerben rögzítésre kerültek, de könyvelésük nem történt meg. Ellenőrzése oly módon történhet, hogy  rögzítünk egy tesztadatot a rendszerbe, meggyőződünk arról, hogy a könyveletlen tételek listája tartalmazza ezt az adatot, majd az adat lekönyvelését követően meggyőződünk arról, hogy ez a tétel eltűnt-e a könyveletlen tételek listájáról.</t>
  </si>
  <si>
    <t xml:space="preserve">A fenti kérdések tisztázása során a könyvvizsgáló választ kaphat arra a kérdésre, hogy  az adott vállalkozás által használt könyvelési szoftver megfelelően megbízható-e. Főkönyvi modul megismerése során a könyvvizsgáló tájékozódik arról,  hogy az információs rendszer egységesen dolgozza fel a hasonló ügyleteket az azonos feldolgozási utasításoknak megfelelően. Ily módon a kézi feldolgozással rendszerint együtt járó elírási hibákat gyakorlatilag kiküszöböli. Ezzel szemben a programozási hibák azzal a következménnyel járhatnak, hogy  a helytelenül beparaméterezett ügyletek hibásan kerülnek be a főkönyvi rendszerbe. Ha a rögzített, véglegesített tételek utólag nyomtalanul módosíthatók, akkor lehetőség van az információ manipulálására. A rendszerből lekérhető a könyveletlen tételek listája, ezáltal ellenőrizhető, hogy a rendszerbe rögzített összes adat főkönyvbe rögzítése megtörtént-e. Ha az informatikai rendszer közvetlen adóbevallás export funkcióval (ABEV) rendelkezik, akkor a tévedés kockázata kisebb. </t>
  </si>
  <si>
    <t>KK-07-05</t>
  </si>
  <si>
    <t>5. Kérdőív az informatikai rendszer felmérésére</t>
  </si>
  <si>
    <t>Megjegyzés</t>
  </si>
  <si>
    <t>1. Üzemeltetés fejlesztés felmérése</t>
  </si>
  <si>
    <t xml:space="preserve">Igénybe vesz-e a szervezet külső szolgáltatókat/szakértőket informatikai üzemeltetési tevékenységek ellátására (rendszer karbantartás, adatbázis adminisztráció stb.)? </t>
  </si>
  <si>
    <t xml:space="preserve">Ki, milyen módon és milyen gyakorisággal felügyeli a rendszergazdák és az esetleges külső szolgáltatók/szakértők tevékenységét? Milyen eljárásokat alkalmaznak a felügyeletükre? </t>
  </si>
  <si>
    <t>Szabályozott-e a felhasználók informatikai problémáinak jelentése és kezelése?</t>
  </si>
  <si>
    <t xml:space="preserve">Készítenek-e a bejelentett problémákról összesítéseket, statisztikát? </t>
  </si>
  <si>
    <t>Folyamatban van-e olyan új alkalmazói szoftver fejlesztése vagy beszerzése, amely közvetlenül vagy közvetve kapcsolódik a szervezet pénzügyi-számviteli ügymeneteihez?</t>
  </si>
  <si>
    <t>2. Szervezeti keret felmérése</t>
  </si>
  <si>
    <t xml:space="preserve">Ki képviseli az informatikát a felső vezetésben? </t>
  </si>
  <si>
    <t xml:space="preserve">Vannak-e olyan informatikai feladatkörök amelyeket összeférhetelenek, de a vállalkozás ugyanazon dolgozója végzi őket?  </t>
  </si>
  <si>
    <t>3. Szabályrendszer megismerése</t>
  </si>
  <si>
    <t xml:space="preserve">Van-e a vállalkozásnak a felső vezetés által jóváhagyott pénzügyi rendszerekre is kiterjedő IT stratégiája? </t>
  </si>
  <si>
    <t xml:space="preserve">Rendelkezik a szervezet informatikai biztonsági szabályzattal? </t>
  </si>
  <si>
    <t xml:space="preserve">Rendelkezik-e a szervezet a felső vezetés által elfogadott pénzügyi-számviteli rendszerekre is kiterjedő működésfolytonossági tervvel? </t>
  </si>
  <si>
    <t>Van-e naprakész nyilvántartása a szervezetnek arról, hogy mely dolgozó milyen hozzáférésekkel rendelkezik a szervezet informatikai rendszereihez?</t>
  </si>
  <si>
    <t>Csak megfelelő jogosultsági jogokkal rendelkező személy módosíthatja a hozzáférési beállításokat?</t>
  </si>
  <si>
    <t>Rendelkezik-e a szervezet megfelelő IT dokumentációval?</t>
  </si>
  <si>
    <t xml:space="preserve">A dokumentáció kiterjed-e: </t>
  </si>
  <si>
    <t>a)</t>
  </si>
  <si>
    <t>b)</t>
  </si>
  <si>
    <t>c)</t>
  </si>
  <si>
    <t>d)</t>
  </si>
  <si>
    <t xml:space="preserve">Működik-e a vállalkozásnál függetlenített belső ellenőrzés, rendelkeznek-e a belső ellenőrök informatikai képzettséggel / gyakorlattal? </t>
  </si>
  <si>
    <t>4. Feladatkör elkülönítés vizsgálatok</t>
  </si>
  <si>
    <t xml:space="preserve">Az alapvető IT tevékenységeket különböző személyek végzik-e? </t>
  </si>
  <si>
    <t>Vannak-e olyan alkalmazottak, akik olyan tranzakció-feldolgozási feladatokat hajtanak végre, amelyek egymással össze nem egyeztethetőek?</t>
  </si>
  <si>
    <t xml:space="preserve">Van-e működtetési útmutató az egyes - fontosabb - alkalmazásokra vonatkozóan? </t>
  </si>
  <si>
    <t xml:space="preserve">A rendszerek indítását felügyelik-e? Ezt csak az arra jogosultak tudják elvégezni? </t>
  </si>
  <si>
    <t>5. Hozzáférés kontroll vizsgálata</t>
  </si>
  <si>
    <t>5.1</t>
  </si>
  <si>
    <t>A hozzáférés engedélyezések egységes formában dokumentáltak és karbantartottak?</t>
  </si>
  <si>
    <t>5.2</t>
  </si>
  <si>
    <t xml:space="preserve">Áttekintik-e rendszeres időközönként a vezetők a hozzáférési engedélyek nyilvántartását, és megvizsgálják-e hogy megfelelő-e még? </t>
  </si>
  <si>
    <t>5.3</t>
  </si>
  <si>
    <t xml:space="preserve">Módosítják-e a hozzáférési jogosultságok beállítását dolgozó kilépése vagy áthelyezése esetén? </t>
  </si>
  <si>
    <t>5.4</t>
  </si>
  <si>
    <t xml:space="preserve">Az ideiglenes hozzáférési jogosultság érvényét veszíti-e automatikusan egy előre meghatározott idő után? </t>
  </si>
  <si>
    <t>5.5</t>
  </si>
  <si>
    <t>Megfelelően dokumentált, szabályozott-e az adatfile-ok, archiválások, mentések törlések, adatfile megosztások engedélyezése?</t>
  </si>
  <si>
    <t>6. IT rendszer hozzáférések ellenőrzése</t>
  </si>
  <si>
    <t>6.1</t>
  </si>
  <si>
    <t xml:space="preserve">Korlátozzák-e az IT rendszerekhez történő  hozzáférés lehetőségét azokra az alkalmazottakra, akiknek ez a munkájuk ellátásához szükséges? </t>
  </si>
  <si>
    <t>6.2</t>
  </si>
  <si>
    <t xml:space="preserve">Szükséges-e kulcs, kód vagy egyéb eszköz a számítógépes termekbe való belépéshez? </t>
  </si>
  <si>
    <t>6.3</t>
  </si>
  <si>
    <t xml:space="preserve">Biztonságosan tárolják-e a kiosztásra nem került kulcsokat és egyéb beléptető eszközöket? </t>
  </si>
  <si>
    <t>6.4</t>
  </si>
  <si>
    <t xml:space="preserve">Megváltoztatják-e rendszeres időközönként a belépési kódokat? </t>
  </si>
  <si>
    <t>6.5</t>
  </si>
  <si>
    <t xml:space="preserve">Korlátozzák-e a látogatók, szerződéses vállalkozók vagy karbantartók IT rendszerekhez történő hozzáférését azzal, hogy csak előre megbeszélt időpontokban engedélyezik a belépésüket/hozzáférésüket, és személyi azonosítást is alkalmaznak? </t>
  </si>
  <si>
    <t>6.6</t>
  </si>
  <si>
    <t>A felhasználói azonosítók egyediek-e minden felhasználó számára?</t>
  </si>
  <si>
    <t>6.7</t>
  </si>
  <si>
    <t>Kötelező-e a jelszavak megváltoztatása adott időközönként?</t>
  </si>
  <si>
    <t>6.8</t>
  </si>
  <si>
    <t xml:space="preserve">Tiltott-e a régi jelszó használata legalább 6 generáción (utolsó 6 alkalmazott jelszón) keresztül? </t>
  </si>
  <si>
    <t>6.9</t>
  </si>
  <si>
    <t xml:space="preserve">Korlátozza-e a rendszer 3-4 sikertelen próbálkozásra a hozzáférési kísérleteket? </t>
  </si>
  <si>
    <t>6.10</t>
  </si>
  <si>
    <t xml:space="preserve">Kontrollálják-e az adatbázis kezelő programhoz való hozzáférést és a változtatási jogot? </t>
  </si>
  <si>
    <t>6.11</t>
  </si>
  <si>
    <t xml:space="preserve">A fontosabb pénzügyi-számviteli alkalmazások eléréséhez azonosítóra és  jelszóra van szükség? </t>
  </si>
  <si>
    <t>6.12</t>
  </si>
  <si>
    <t xml:space="preserve">A rendszer folyamatosan naplózza (log-olja) a fontosabb tevékenységeket? </t>
  </si>
  <si>
    <t>6.13</t>
  </si>
  <si>
    <t xml:space="preserve">Megfelelő módon gondoskodnak-e az érzékeny adatok és szoftverek letörléséről a leselejtezett, eladott vagy áthelyezett gépek, adathordozó médiák esetében? </t>
  </si>
  <si>
    <t>7. IT rendszer változáskezelés megismerése</t>
  </si>
  <si>
    <t>7.1</t>
  </si>
  <si>
    <t>Megfelelően dokumentáltak-e az IT rendszer hardver, szoftver változtatásai?</t>
  </si>
  <si>
    <t>7.2</t>
  </si>
  <si>
    <t xml:space="preserve">Meghatározzák és értékelik-e a kockázatokat a rendszer változtatási javaslat alapján? </t>
  </si>
  <si>
    <t>7.3</t>
  </si>
  <si>
    <t xml:space="preserve">Készítenek-e visszaállítási tervet a változtatások megkezdése előtt? </t>
  </si>
  <si>
    <t>7.4</t>
  </si>
  <si>
    <t xml:space="preserve">Biztosított-e a változtatások eredményének megfelelő ellenőrzése, tesztelése? </t>
  </si>
  <si>
    <t>7.5</t>
  </si>
  <si>
    <t xml:space="preserve">Végre kell-e hajtani utólag a szokásos változáskezelési eljárásokat a szükséghelyzet miatti változtatások után? </t>
  </si>
  <si>
    <t>8. Működésfolytonosság ellenőrzése</t>
  </si>
  <si>
    <t>8.1</t>
  </si>
  <si>
    <t xml:space="preserve">A mentéseket egy előre meghatározott ütemterv alapján, megfelelő gyakorisággal végzik és rotálják ahhoz, hogy az adatvesztéseket és komolyabb üzemzavarokat meg lehessen előzni. </t>
  </si>
  <si>
    <t>8.2</t>
  </si>
  <si>
    <t>Szünetmentes tápegységekkel vagy áramfejlesztőkkel biztosított a rendszerek szabályos leállítása?</t>
  </si>
  <si>
    <t>8.3</t>
  </si>
  <si>
    <t>Megfelelő tűzvédelmi berendezéseket (pl. füstérzékelő, tűzoltó készülék vagy tűzoltó rendszer) beszereltek, és azok működnek?</t>
  </si>
  <si>
    <t>8.4</t>
  </si>
  <si>
    <t>Az épület közművezetékei nem veszélyeztetik a számítógépes helyiségeket?</t>
  </si>
  <si>
    <t>8.5</t>
  </si>
  <si>
    <t xml:space="preserve">Az informatikai személyzet képzésben részesült, és ismeri is a rendkívüli helyzetben rá háruló feladatokat? </t>
  </si>
  <si>
    <t>8.6</t>
  </si>
  <si>
    <t xml:space="preserve">A rendkívüli helyzetek kezelésével kapcsolatos teendők megfelelően dokumentáltak? </t>
  </si>
  <si>
    <t>8.7</t>
  </si>
  <si>
    <t>A hardver karbantartások megfelelően dokumentáltak, lehető legkisebb mértékben hátráltatják a folyamatos működést?</t>
  </si>
  <si>
    <t>8.8</t>
  </si>
  <si>
    <t xml:space="preserve">A hardver eszközök és szoftverek cseréje előre meghatározott tervek szerint történik, és erről a felhasználókat is értesítik? </t>
  </si>
  <si>
    <t>8.9</t>
  </si>
  <si>
    <t xml:space="preserve">Van-e kialakított működésfolytonossági terv, ami megfelelő eljárásokat tartalmaz arra az esetre, ha a központi adatfeldolgozó vagy egyéb szolgáltató kapacitások nem működnek?  </t>
  </si>
  <si>
    <t>8.10</t>
  </si>
  <si>
    <t>A működésfolytonossági tervet rendszeresen felülvizsgálják, és a bekövetkezett változások (hardver, szoftver, személyzeti) alapján szükség esetén módosítják?</t>
  </si>
  <si>
    <t>Útmutató a kisvállalkozói informatikai rendszer megismerése kérdőívhez</t>
  </si>
  <si>
    <t>A kérdőívet a vállalkozásnál működő informatikai vezető, munkatársak közreműködésével célszerű kitölteni. Hatékony módszer lehet a személyes interjú folyamán történő feldolgozás. A kérdőív célja a vállalkozás informatikai rendszerének, szabályozottságának, kontrolljának megismerése, annak érdekében, hogy a könyvvizsgáló megállapítsa a számítógépes információs rendszer hatását az átfogó, illetve a számlaegyenleg szintjén jelentkező kockázat becslésére. Ennek alapján kialakítsa és elvégezze a megfelelő ellenőrzési rendszerteszteket és az alapvető vizsgálati eljárásokat.</t>
  </si>
  <si>
    <t>A kisvállalkozások a gazdasági megfontolások miatt előszeretettel foglalkoztatnak külső szolgáltatókat informatikai rendszereik működtetésére. Az ellenőrző kérdés annak a tisztázására irányul, hogy az adott vállalkozásnál alkalmaznak-e ilyen külső szolgáltatót, ezen szolgáltatók megfelelő szakmai képzettséggel rendelkeznek-e a feladatok elvégzéséhez?</t>
  </si>
  <si>
    <t>A rendszergazdák, illetve külső szolgáltatók szakmai felügyelete fontos az informatikai rendszer zavartalan biztonságos működtetése érdekében. A szakmai felügyelet, ellenőrzés fontosabb eljárásai: időszakos jelentések kérése, hibabejelentések és elháritásuk dokumentációjának ellenőrzése, az elvégzett rendszer karbantartások dokumentálásának ellenőrzése, a szükséges szakmai továbbképzések elvégzésének ellenőrzése.</t>
  </si>
  <si>
    <t>A vállalkozás felhasználói által jelzett informatikai problémák megfelelő kezeléséhez szabályzatban célszerű rögzíteni a hibabejelentések módját, azok megoldására tett lépéseket és jogosultságokat. Ennek tesztnek a megválaszolása során tisztázni kell a hibabejelentések módját, ennek dokumentálását, azt, hogy a hiba elhárítására kinek mennyi időn belül kell lépéseket tennie, valamint a hiba elhárítás időpontját, módját, a hibát bejelentő felhasználó visszajelzését a probléma megszűnéséről.</t>
  </si>
  <si>
    <t>A bejelentett informatikai problémák összesítése és statisztikai elemzése segítséget nyújt egy vállalkozásnak abban, hogy informatikai folyamatait jobban szervezhesse. Például az átlagos hibaelhárítási idő  a rendszergazda/külső szolgáltató által végzett munka hatékonyságának elemzésére ad megfelelő támpontot, a hibák jellegének elemzése azoknak a területeknek a meghatározásában segít, ahol további fejlesztésre, továbbképzésre van szükség.</t>
  </si>
  <si>
    <t>A folyamatban lévő uj alkalmazói program fejlesztése, beszerzése átmenetileg nagyobb kockázatot rejt magában, mint a korábbi a felhasználó által jól ismert, letesztelt rendszerek üzemeltetése. Az új rendszerek beillesztésekor megfelelő teszteléssel kell meggyőződni az informatikai rendszer megfelelő működéséről, tehát amennyiben ilyen fejlesztések vannak folyamatban az adott vállalkozásnál, akkor a feltárási kockázat csökkentése érdekében növelni kell az alapvető tesztelés körét.</t>
  </si>
  <si>
    <t>Eredmények értékelése:</t>
  </si>
  <si>
    <t>Ezen kérdések tisztázása során a könyvvizsgáló választ kaphat arra a kérdésre, hogy az adott vállalkozásnál gondoskodnak-e az informatikai rendszerek megfelelő üzemben tartásáról annak érdekében, hogy a vállalkozás működését, ezen belül a pénzügyi számviteli rendszerek működését és folyamatos fejlesztését megfelelő módon biztosítják-e.</t>
  </si>
  <si>
    <t>Az informatika szervezetben elfoglalt helye nagymértékben hatással van az informatikai problémák megfelelő kezelésére. Olyan vállalkozásnál, ahol az informatikát képviselő vezető megfelelő befolyással rendelkezik a szervezetben nagyobb valószínűséggel tudja képviselni az informatikai rendszer hatékony fejlesztését, üzemeltetését megvalósító erőforrások megfelelő kezelését.</t>
  </si>
  <si>
    <t>Az informatikai adatrögzítés, feldolgozás, ellenőrzés, rendszerfejlesztés, karbantartás feladatkörei egymással összeférhetetlenek lehetnek. Pl. abban az esetben ha ugyanazon személy feladatkörébe tartozik az adatrögzítés és az ellenőrzés is, akkor nagyobb valószínűsége van a tévedésnek, esetleges csalás, hamisítás eseteinek. Az egymással összeférhetetlen feladatkörök szétválasztása, lehetőség szerint különböző dolgozókkal történő ellátása növeli a rendszer biztonságát.</t>
  </si>
  <si>
    <t>Értékelés:</t>
  </si>
  <si>
    <t>Az informatika vállalkozáson belül betöltött szerepe,helye és irányításának módja befolyásolja, hogy a rendelkezésre álló erőforrásokat megfelelő módon tudják-e kezelni.</t>
  </si>
  <si>
    <t>A könyvvizsgáló képet kaphat arról, hogy a problémák megoldása ütközhet-e szervezeti akadályokba, megállapíthatóak-e felelősségi és feladatkörök. Adottak-e az információ biztonság megteremtésének szervezeti feltételei.</t>
  </si>
  <si>
    <t>A vállalkozás felső vezetése által jóváhagyott informatikai stratégia léte megfelelő bizonyíték lehet arra, hogy az adott vállalkozásnál átgondolt hardver és szoftver rendszerfejlesztés folyik, a pénzügyi-számviteli rendszerek üzemeltető dolgozók megfelelő képzéséről folyamatosan gondoskodnak, az informatikai rendszer folyamatos, biztonságos üzemeltetésének stratégiai háttere megfelelő színvonalú.</t>
  </si>
  <si>
    <t>Az informatikai biztonsági szabályzatban kell meghatározni azokat a feladatokat amelyeket egy esetleges rendkívüli eset bekövetkezésekor el kell végezni a rendszer információvesztésének elkerülése érdekében (pl. áramszünet esetén, tűz esetén követendő eljárások) Ebben a szabályzatban kell meghatározni a feladatokért felelős személyeket is. A biztonsági szabályzat része a megsemmisítendő adathordozókon található információk megsemmisítésének szabályozása is annak érdekében, hogy illetéktelenek ne férhessenek hozzá az adatokhoz.</t>
  </si>
  <si>
    <t>A pénzügyi-számviteli rendszer folyamatos üzemeltetésének biztosítása alapfeltétel a vállalkozás működtetéséhez. A működésfolytonossági terv azokat a lépéseket határozza meg, amivel a folyamatos zavartalan üzemeltetés fenntartható (pl. áramkimaradás esetén követendő eljárások, hálózati problémák fellépésének kezelése, internet hozzáférés kiesése esetén követendő lépések)</t>
  </si>
  <si>
    <t>A több felhasználós rendszerek üzemeltetése során az ellenőrizhetőség, a biztonságos feladatmegosztás  alapfeltétele a megfelelő jogosultsági rendszer üzemeltetése. Az informatikai rendszer jogosultságairól, felhasználóiról, jelszavairól nyilvántartást kell vezetni, amit naprakészen kell tartani (pl. kilépő dolgozó, áthelyezett munkavállaló, lejárt külső vállalkozói szerződés. Stb.)</t>
  </si>
  <si>
    <t>A rendszerhez történő hozzáférési jogosultságokat csak arra felhatalmazott, megfelelő képzettséggel rendelkező személy (pl.rendszergazda) tarthatja karban, egyébként nem biztosítható a biztonságos feladatmegosztás.</t>
  </si>
  <si>
    <t>Az IT rendszerek üzemeltetéséhez olyan dokumentációra van szükség, ami a rendszer áttekintéséhez, kezeléséhez, felhasználói programok kezeléséhez szükséges. Probléma esetén ezek a dokumentumok segítenek a hibák egy részének elhárításában, megoldásában.</t>
  </si>
  <si>
    <t>A rendszer működtetéséhez szükséges dokumentáció teljeskörűségének megismerése.</t>
  </si>
  <si>
    <t xml:space="preserve">A vállalkozásnál esetlegesen működő belső ellenőrzés, és a belső ellenőrzés által elvégzett vizsgálatok dokumentációjának átvizsgálása segíti a könyvvizsgáló munkáját, mert hatékonyan csökkenti a belső ellenőrzési kockázatot. Informatikai rendszereket üzemeltető vállalkozásoknál működő belső ellenőrzésnek megfelelő informatikai képzettséggel, gyakorlattal kell rendelkeznie a vizsgálatok hatékony elvégzéséhez.   </t>
  </si>
  <si>
    <t>A szabályrendszer megismerése során a könyvvizsgáló információt szerezhet arról, hogy megvan-e a szabályozottságnak az a szükséges mértéke, amely számonkérhető módon teszi lehetővé a pénzügyi, ügyviteli folyamatok számítógépesített követését.</t>
  </si>
  <si>
    <t>Azon vállalkozások, amelyek nem rendelkeznek stabil, magasszintű szervezeti kontrollokkal, valószínűleg a részletes, alsóbbszintű kontrollokat sem tudják megfelelő módon kialakítani.</t>
  </si>
  <si>
    <t xml:space="preserve">Az összeférhetetlen IT tevékenységeket különböző személyeknek célszerű végezni annak érdekében, hogy az ellenőrzés hatékony legyen. ( Pl. a rendszer hozzáférés engedélyek kezelését nem célszerű felhasználóra bízni, a karbantartások, javítások ellenőrzését a munkát végzőtől különböző személyre kell bízni)   </t>
  </si>
  <si>
    <t>A pénzügyi-számviteli rendszer üzemeltetése során az input adat rögzítés feladatát célszerű más dolgozó ellenőrzésére bízni, a pénzügyi tranzakciókat végzők és ezen feladatokat ellenőrző személy ugyanaz nem lehet.</t>
  </si>
  <si>
    <t>A felhasználói programok megfelelő kezeléséhez hatékony segítséget nyújtanak a felhasználó kézikönyvek, leírások. Ezen dokumentumok rendelkezésre állása biztonságosabbá teszi a rendszer működtetését.</t>
  </si>
  <si>
    <t>Az informatikai rendszerek leállítása, indítása a több számítógépet tartalmazó hálózatok esetén kiemelt jelentőségű, hiszen tranzakciós folyamat közben bekövetkező rendszerleállítás adatvesztést, szélső esetben rendszer összeomlást okozhat. Ezért fontos, hogy ezeket a feladatokat szabályozottan csak az arra feljogosított személyek végezhessék el.</t>
  </si>
  <si>
    <t>Értékelése:</t>
  </si>
  <si>
    <t>A feladatkörök elkülönítésének vizsgálatával a könyvvizsgáló információt kap arról, hogy a kritikus folyamatok minden szakaszát más személy hajtja-e végre ill. felügyeli-e.</t>
  </si>
  <si>
    <t>Amennyiben ugyanazon személy végez egymással összeférhetetlen feladatokat, akkor fokozottan fennáll a tévedés, csalás, hamisítás lehetősége.</t>
  </si>
  <si>
    <t>Az IT rendszerek hozzáférését egységes formában célszerű dokumentálni annak érdekében, hogy minden pillanatban meghatározott legyen, ki, milyen feltételekkel, milyen jogosultsággal férhet hozzá a rendszerhez. A hozzáférési jogosultságokat folyamatosan napra kész állapotban kell tartani.</t>
  </si>
  <si>
    <t>Az előző pontban taglalt feladatok vezetői ellenőrzésének tesztelése.</t>
  </si>
  <si>
    <t>A hozzáférési jogosultság karbantartásának tesztelése.</t>
  </si>
  <si>
    <t>Az IT rendszerek egy részében lehetőség van olyan ideiglenes hozzáférések megadására amelyek csak adott ideig érvényesek. Ezek működésének ellenőrzésére szolgál.</t>
  </si>
  <si>
    <t>A pénzügyi-számviteli IT rendszerek egyik legfontosabb feladata a rögzített, feldolgozott információ biztonságos, visszakereshető, reprodukálható tárolása. Ezen feladat hatékony elvégzéséhez elengedhetetlenül szükséges az adatok, adatbázisok időszakonként történő mentése, annak érdekében, hogy egy esetleges adatvesztés esetén a korábbi információ visszaállítható legyen. A szükségtelenné vált adathordozókon található adatok törlését is szabályozni szükséges, hogy illetéktelenek ne férhessenek hozzá érzékeny információhoz. Ezeket a feladatokat megfelelő módon szabályozni, a feladatok végrehajtását dokumentálni kell.</t>
  </si>
  <si>
    <t>A fizikai és logikai  hozzáférés kontrollok fő célja, hogy a  feladatkörök szétválasztására vonatkozó előírásokat biztosítsa. A nem megfelelő hozzáféréskontrollok növelhetik az informatikai rendszer sebezhetőségét, növelhetik az adatokba való illetéktelen betekintések vagy módosítások kockázatát és csökkentik a számítógépen tárolt adatok megbízhatóságát.</t>
  </si>
  <si>
    <t>Annak érdekében, hogy illetéktelenek ne férhessenek hozzá a rendszer adataihoz gondoskodni kell arról, hogy minden pillanatban csak az arra feljogosított személyek, csak a feladataik elvégzéséhez szükséges mértékben férhessenek hozzá vállalkozás IT erőforrásaihoz.</t>
  </si>
  <si>
    <t>A vállalkozás IT rendszereihez történő fizikai hozzáférés ellenőrzése.</t>
  </si>
  <si>
    <t>A fizikai hozzáférés eszközeinek biztonságos kezelés ellenőrzése.</t>
  </si>
  <si>
    <t xml:space="preserve">A belépési kódok időszakos megváltoztatási kényszere megoldást jelent arra a problémára, ha valamilyen módon nyilvánosságra került valamelyik dolgozó hozzáférési kódja. Ugyancsak megoldást jelent a kilépő dolgozók hozzáférési kódjának automatikus érvénytelenítésére.  </t>
  </si>
  <si>
    <t>A külső személyek időszakos hozzáférésének ellenőrzése.</t>
  </si>
  <si>
    <t>Az egyedi azonosítók lehetőséget biztosítanak a felhasználók személyének egyértelmű azonosítására.</t>
  </si>
  <si>
    <t>A hozzáférési jelszavak megváltoztatásának kikényszerítésével biztosítható a jelszavak időszakonkénti módosítása.</t>
  </si>
  <si>
    <t>A régi jelszavak adott generáción belüli tiltása nem teszi lehetővé azt, hogy ugyanazon felhasználó csupán néhány korábbi jelszavának cserélgetésével oldja meg a jelszó megváltoztatásának kötelezettségét.</t>
  </si>
  <si>
    <t>Amennyiben az IT rendszer néhány sikertelen próbálkozás után automatikusan letiltja az adott felhasználó hozzáférését, ezzel megelőzhető a jelszó próbálgatással történő kitalálása, és illetéktelenek hozzáférése.</t>
  </si>
  <si>
    <t>Az adatbázis kezelő program minden pénzügyi-számviteli rendszer egyik legfontosabb eleme, amely lehetővé teszi a rögzített, feldolgozott adatok karbantartását, mentését, javítását, esetleges módosítását. Ezért van különösen fontos jelentősége annak, hogy ezen informatikai eszközhöz csak az arra felhatalmazott személyek férjenek hozzá.</t>
  </si>
  <si>
    <t>A fontosabb pénzügyi-számviteli alkalmazások elérésének védelmét ellenőrző teszt.</t>
  </si>
  <si>
    <t>Azok a rendszerek, amelyek a felhasználó által végrehajtott tevékenységeket folyamatosan naplózzák, megbízható módon lehetőséget biztosítanak a korábban végzett tevékenységek utólagos ellenőrzésére, így ezen rendszerek belső ellenőrzési szintje magasabbnak minősíthető.</t>
  </si>
  <si>
    <t>A feleslegessé vált adathordozók megsemmisítés előtti törlését ellenőrző teszt, íly módon megakadályozva azt, hogy érzékeny adatok illetéktelen személyek kezébe kerüljenek.</t>
  </si>
  <si>
    <t>Értékelés</t>
  </si>
  <si>
    <t>Az IT rendszer hozzáférés vizsgálata során a könyvvizsgáló képet kaphat arról, hogy a szoftverek és adatok a megfelelő kontrollok alkalmazásával megvédhetőek-e az illetéktelen hozzáféréstől.</t>
  </si>
  <si>
    <t>Az informatikai rendszerekek hardver és szoftver fejlesztésének előre átgondoltnak, tervezettnek, dokumentáltnak kell lennie annak érdekében, hogy a folyamatos megbízható működés fenntartható maradjon.</t>
  </si>
  <si>
    <t>A rendszerek átalakítása során előre fel kell mérni az átalakítás által okozható kockázatokat és ki kell dolgozni az esetleges probléma esetén alkalmazandó módszert (pl. nem megfelelő hardver átalakítás esetén biztosítani kell a megfelelő elemek pótlásának lehetőségét).</t>
  </si>
  <si>
    <t>A rendszerek átalakításakor mind hardver, mind szoftver vonatkozásban gondoskodni kell a korábbi állapot visszaállításának lehetőségéről arra az esetre felkészülve, ha a módosítás után a rendszer nem megfelelően működne. Ennek a visszaállítási folyamatnak az előre elkészített terve a visszaállítási terv.</t>
  </si>
  <si>
    <t>Az informatikai rendszeren végzett hardver, szoftver módosítást megfelelő módon tesztelve , ellenőrizve lehet éles üzembe állítani, mert csak így biztosítható a rendszerek folyamatos zavartalan működtetése. Erre a vizsgálatra megfelelő személyzetet, időt, körülményeket kell biztosítani.</t>
  </si>
  <si>
    <t>Minden It rendszerben előfordulhatnak olyan rendkívüli események, amik azonnali beavatkozást, változtatást tesznek szükségessé a folyamatos üzem fenntartása érdekében. Ezeket a szükséghelyzet miatti kényszer változtatásokat a szükséghelyzet elmúltával ugyanolyan ellenőrzött módon kell véglegesíteni, mint az előre tervezett változtatásokat.</t>
  </si>
  <si>
    <t>A rosszul kezelt vagy nem kezelt változtatások az alábbi kockázatokat növelhetik:</t>
  </si>
  <si>
    <t>-</t>
  </si>
  <si>
    <t>üzemzavar a rendszerben, amely annak a következménye, hogy a rendszer változtatás után nem szenteltek elegendő figyelmet a tesztelésnek.</t>
  </si>
  <si>
    <t>lehetséges következmény: hibás pénzügyi adatok előfordulása</t>
  </si>
  <si>
    <t>rendszerhiba, melynek lehetséges következménye a korábbi könyvelési adatok sérülése.</t>
  </si>
  <si>
    <t>megbízhatóság csökkenése, ami azt jelenti, hogy a rendszer labilissá válik és a pénzügyi outputokban nagyobb valószínűséggel fordulhatnak elő hibák.</t>
  </si>
  <si>
    <t>A biztonságos rendszer üzemeltetés egyik legfontosabb pillére a tervezett ütemezett adatmentési rendszer kialakítása, amely rotációs elven cserélve az adathordozókat lehetőséget teremt arra, hogy ne csak a legutolsó, hanem korábbi időszakok mentési eredményét is vissza lehessen állítani, ha ez szükséges (pl. vírussal fertőződött adatbázis fertőzés előtti állapotának visszaállítása)</t>
  </si>
  <si>
    <t>Szünetmentes tápegységekkel biztosítható a rendszerek rövid idejű áramszünet utáni működtetése, ami lehetőséget biztosít a rendszerek szabályos, adatvesztés mentes leállítására. Az áramfejlesztőkkel biztosított szünetmentes tápellátás nagyobb energiaigény ellátásával arra is lehetőséget biztosíthat, hogy a teljes áramszünet idején folyamatosan biztosítható legyen az informatikai rendszer működtetése.</t>
  </si>
  <si>
    <t>Az IT rendszerek tűzveszélyessége indokolttá teszi a rendszer tűzvédelmi berendezéssel történő ellátását, különösen akkor, ha megszakítás nélkül üzemelő, időnként emberi felügyelet nélküli rendszerekről van szó.</t>
  </si>
  <si>
    <t>A vállalkozásnál a biztonságos üzemeltetés miatt úgy célszerű elhelyezni az IT rendszerek elemeit, hogy egy esetleges közművezeték sérülés ne okozhassa az információk sérülését, vagy elvesztését.</t>
  </si>
  <si>
    <t>Az IT rendszereket, felhasználói programokat csak megfelelően képzett személyzet tudja hatékonyan, hibamentesen üzemeltetni, ezért különösen fontos a személyzet megfelelő képzése. Ez különösen akkor fontos vizsgálandó kérdés, ha az adott vállalkozásnál nagy az ilyen területen dolgozók munkerőáramlása.</t>
  </si>
  <si>
    <t>Annak érdekében, hogy a rendkívüli események okozta károk minimalizálhatók legyenek előre dokumentálni és kommunikálni kell azokat a lépéseket, amiket ilyen helyzetben a dolgozóknak meg kell tenniük</t>
  </si>
  <si>
    <t>Az IT rendszerek folyamatos üzemeltetése elengedhetetlenné teszi a hardver elemek időszakos karbantartását (pl.ventillátorok cseréje, nyomtató karbantartások). Annak érdekében, hogy a folyamatos ügyviteli munkát ezek a beavatkozások ne hátráltassák megfelelő módon dokumentálni, előre tervezni szükséges ezeket a folyamatokat.</t>
  </si>
  <si>
    <t>Az informatikai rendszerek gyors fejlődése miatt szükség van a hardver elemek és szoftverek időszakos cseréjére. Ezen munkafolyamatokról a felhasználókat előre értesíteni kell annak érdekében, hogy a folyamatos munkavégzést minél kevésbé akadályozza a beavatkozás.</t>
  </si>
  <si>
    <t>Hálózati rendszerek üzemeltetése esetén a biztonságos folyamatos ügymenet biztosításának feltétele, hogy tervezett módon gondoskodni kell egy esetleges üzemzavar esetén a kiesett egységek pótlásáról. (pl. internet kapcsolat megszakadása esetén alternatív kommunikációs útvonal biztosítása)</t>
  </si>
  <si>
    <t>A működésfolytonossági tervet a megváltozott körülményeknek, rendszer elemeknek megfelelően folyamatosan kell karbantartani annak érdekében, hogy szükség esetén alkalmazható legyen.</t>
  </si>
  <si>
    <t>A működösfolytonosság vizsgálatával a könyvvizsgáló információt szerezhet arról, hogy az adott vállalkozás megfelelő eljárásrenddel rendelkezik-e annak érdekében, hogy megvédjék információs erőforrásaikat az előre nem látható üzemzavarok kockázatától, valamint megfelelő tervvel rendelkeznek-e, hogy egy esetleges üzemzavar után vissza tudják állítani a vállalkozás kulcsfontosságú adatait.</t>
  </si>
  <si>
    <t>Tudomásunk szerint a vállalkozás programjai jogtiszták.</t>
  </si>
  <si>
    <t>Illegális felhasználásból eredő hibák, hozzáférési problémák, a felhasználói feladatra szűkített jogosultságok, a korlátozott moduláris rendszer miatt a vállalkozás adatbázisrendszerének megbízhatósága nem sérül.</t>
  </si>
  <si>
    <t xml:space="preserve">Nincs tudomásunk olyan szabálytalanságról, amelyeknek elkövetésében a vállalatvezetés tagjai, vagy a számvitelben fontos szerepet játszó alkalmazottak részt vettek volna. </t>
  </si>
  <si>
    <t>Nincs tudomásunk az alkalmazottak által elkövetett olyan szabálytalanságról, amely a vállalkozás informatikai rendszeréből nyert adatokat nem megfelelően befolyásolták volna.</t>
  </si>
  <si>
    <t xml:space="preserve">A vállalkozás adatfolyamatai rögzítettek, zárt rendszerük biztosított. </t>
  </si>
  <si>
    <t>A gépi listák köre ellenőrzött, rendszere zárt és folyamatosan felülvizsgált.</t>
  </si>
  <si>
    <t xml:space="preserve">Az input és output adatok, adatbázisok köre behatárolt, dokumentált, információnk szerint adatvesztés a belső automatizmusok miatt nem történhet. </t>
  </si>
  <si>
    <t>Fejlesztéseink program-dokumentációban rögzítettek, a korábbi verziók megőrzése mellett verziócserével teljes körű adatmentés történik.</t>
  </si>
  <si>
    <t>Az adatkimentési gyakoriság, az archiválás módja, üteme, formája számítástechnikai illetve egyéb szabályzatainkban rögzített.</t>
  </si>
  <si>
    <t xml:space="preserve">Szabályzataink, követett eljárásaink megfelelnek a mindenkori elévülési és formai szabályoknak. </t>
  </si>
  <si>
    <t xml:space="preserve">A rendszer és egyes moduljai egymással zárt és ellenőrzött rendszert alkotnak. </t>
  </si>
  <si>
    <t>A jogosultsági és hozzáférési szintek ellenőrzöttek, dokumentáltak, a hozzáférési jelszavak folyamatosan karbantartottak.</t>
  </si>
  <si>
    <t xml:space="preserve">Nincs tudomásunk arról, hogy illegális hozzáférésből eredően a szokásos üzletmenetben adatvesztés, adatfelülírás fordult volna elő. </t>
  </si>
  <si>
    <t>A hozzáférések, jogosultságok, rendszerszintű kötelezettségek, felelősségek a munkaköri, illetve egyéb belső szabályzatainkban írásban rögzítettek.</t>
  </si>
  <si>
    <t>A jogosultságregisztráció egységes normarendszer szerint ellenőrzött.</t>
  </si>
  <si>
    <t>Vállalkozásunk rendelkezik katasztrófatervvel esetleges rendszerösszeomlás esetére.</t>
  </si>
  <si>
    <t>A rendszergazda folyamatos felügyelete mellett és irányításával csak dokumentált és ellenjegyzett módosítások történhetnek az adatbázisok alapadataiban.</t>
  </si>
  <si>
    <t>Lezárt időszakok adatait nem vagy csak megfelelő regisztráció mellett folyamatos rendszerkontrollal, dokumentált formában lehet módosítani.</t>
  </si>
  <si>
    <t>A rendszerek közötti kommunikáció folyamatos, algoritmizált, belső rendszerkontrollal megfigyelt.</t>
  </si>
  <si>
    <t>A közvetített adatfolyamatok (kézi feladások) köre behatárolt, ellenőrzött.</t>
  </si>
  <si>
    <t xml:space="preserve">A hibás adatkapcsolatok rendszer szinten kezeltek és folyamatos rendszerfelügyeletünk feltárásukat és kijavításukat haladéktalanul, hibalista elkészítése mellett elvégzi. </t>
  </si>
  <si>
    <t>Nincs olyan tervünk vagy szándékunk, hogy eltitkoljunk olyan tényeket illetve adatokat, amelyek lényegesen befolyásolnánk vállalkozásunk IT rendszerének megbízható működését.</t>
  </si>
  <si>
    <t xml:space="preserve">A vállalkozás számlázási rendszere zárt, a folyamatos sorszámozást zárt rendszerében biztosítja. </t>
  </si>
  <si>
    <t>Tételismétlés, kettős rögzítés nem fordulhat elő.</t>
  </si>
  <si>
    <t>A program a szoftverfejlesztő nyilatkozata alapján a törvények által meghatározott gépi számlázási szabályoknak megfelelő.</t>
  </si>
  <si>
    <t>Nincs tudomásunk arról, hogy szándékos mulasztás történt volna a cégvezetés, illetve azok részéről, akik meghatározó szerepet töltenek be az ügyviteli számviteli folyamatok működtetésében.</t>
  </si>
  <si>
    <t>Egyéb szempontok a vizsgálat során:</t>
  </si>
  <si>
    <t>KK-08</t>
  </si>
  <si>
    <t>Lényegesség meghatározása</t>
  </si>
  <si>
    <t>Előző évi lényegességi küszöbérték számítása</t>
  </si>
  <si>
    <t>Tervezett lényegességi küszöbérték számítása</t>
  </si>
  <si>
    <t>Tárgyévi lényegességi küszöbérték számítása</t>
  </si>
  <si>
    <t>LÉNYEGESSÉG A KÖNYVVIZSGÁLAT TERVEZÉSÉBEN ÉS VÉGREHAJTÁSÁBAN</t>
  </si>
  <si>
    <t>Mértéke</t>
  </si>
  <si>
    <t>Meghatározása</t>
  </si>
  <si>
    <t>Megállapítás dátuma</t>
  </si>
  <si>
    <t>Pénzügyi kimutatások egészére vonatkozó könyvvizsgálati lényegesség:</t>
  </si>
  <si>
    <t>Előző évi adatok alapján*</t>
  </si>
  <si>
    <t>Tervezett adatok alapján*</t>
  </si>
  <si>
    <t>Tényleges adatok alapján**</t>
  </si>
  <si>
    <t>Egyértelműen elhanyagolható hibás állítás összege:</t>
  </si>
  <si>
    <t>*   A tervezés során elégséges az egyik adatsor alapján megállapítani a könyvvizsgálati lényegességet.</t>
  </si>
  <si>
    <t xml:space="preserve">A tervezett adatok alapján számított lényegesség jelentős mérlegfőösszeg, vagy üzemi-üzleti tevékenység változás esetén </t>
  </si>
  <si>
    <t>lehet indokolt.</t>
  </si>
  <si>
    <t xml:space="preserve">** A könyvvizsgálati főlapok a tervezett adatok alapján és a legutolsó Exportálás adatai alapján számított </t>
  </si>
  <si>
    <t>tényleges lényegességet tartalmazzák.</t>
  </si>
  <si>
    <t>KK-08-01</t>
  </si>
  <si>
    <t>◄◄ NEM SZERKESZTHETŐ SOR !! ►►</t>
  </si>
  <si>
    <t>Mérleg</t>
  </si>
  <si>
    <t>Bevétel</t>
  </si>
  <si>
    <t>Ráfordítás</t>
  </si>
  <si>
    <r>
      <t xml:space="preserve">Előző évi </t>
    </r>
    <r>
      <rPr>
        <b/>
        <sz val="10"/>
        <color rgb="FFFF0000"/>
        <rFont val="Arial Narrow"/>
        <family val="2"/>
        <charset val="238"/>
      </rPr>
      <t xml:space="preserve">adatok alapján számított lényegességi küszöbérték   </t>
    </r>
  </si>
  <si>
    <t>Cél:Lényegesség megállapítása</t>
  </si>
  <si>
    <t>Módszer: Jellemző viszonyítási alap figyelembe-vételével.</t>
  </si>
  <si>
    <t xml:space="preserve">Lényegességi küszöbérték a vállalkozás szintjén </t>
  </si>
  <si>
    <t>Előző évi adatok alapján, lásd: G11-G24. cellákat</t>
  </si>
  <si>
    <t>E Ft</t>
  </si>
  <si>
    <t>Kiemelt jelentőségű</t>
  </si>
  <si>
    <t>Súlyszámok %</t>
  </si>
  <si>
    <t>Számított</t>
  </si>
  <si>
    <t>1. lépés:</t>
  </si>
  <si>
    <t xml:space="preserve">A C12-C16 cellákban határozza meg a beszámolót felhasználók ( tulajdonosok, hitelezők, befektetők ) </t>
  </si>
  <si>
    <t>Igen / Nem</t>
  </si>
  <si>
    <t>Alsó-Felső</t>
  </si>
  <si>
    <t>lényegesség</t>
  </si>
  <si>
    <t>döntései szempontjából kiemelt jelentőségű mutatószámot.</t>
  </si>
  <si>
    <t>Értékesítés nettó árbevétele</t>
  </si>
  <si>
    <t>0,5-3</t>
  </si>
  <si>
    <t>A kiválasztott mutatószámnál váltson IGEN-re a C oszlopban.</t>
  </si>
  <si>
    <t>Mérlegfőösszeg</t>
  </si>
  <si>
    <r>
      <rPr>
        <b/>
        <i/>
        <sz val="10"/>
        <rFont val="Arial Narrow"/>
        <family val="2"/>
        <charset val="238"/>
      </rPr>
      <t>Megjegyzés:</t>
    </r>
    <r>
      <rPr>
        <i/>
        <sz val="10"/>
        <rFont val="Arial Narrow"/>
        <family val="2"/>
        <charset val="238"/>
      </rPr>
      <t xml:space="preserve"> Egynél több tényező kiemelése és átlagolása szakmailag vitatott lényegességi küszöb meghatározását</t>
    </r>
  </si>
  <si>
    <t>Saját tőke</t>
  </si>
  <si>
    <t>1-5</t>
  </si>
  <si>
    <t>eredményezi.</t>
  </si>
  <si>
    <t>Adózás előtti eredmény</t>
  </si>
  <si>
    <t>5-10</t>
  </si>
  <si>
    <t>2. lépés:</t>
  </si>
  <si>
    <t>Az E12-E16 cellákban válasszon súlyszámot az alsó és felső tartományban a kiemelt jelentőségű mutatószámnál.</t>
  </si>
  <si>
    <t>Fentiektől eltérő, más tényező</t>
  </si>
  <si>
    <r>
      <t xml:space="preserve">Megjegyzés: </t>
    </r>
    <r>
      <rPr>
        <sz val="10"/>
        <rFont val="Arial Narrow"/>
        <family val="2"/>
        <charset val="238"/>
      </rPr>
      <t>Az alsó és felső határértékek a 2013. és a 2017. évi szakmai továbbképzések során bemutatott szélső értékek.</t>
    </r>
  </si>
  <si>
    <t>Választott viszonyítási alap INDOKLÁSA:</t>
  </si>
  <si>
    <t>"A választott viszonyítási alapra vonatkoztatandó százalékos arány meghatározása szakmai megítélés alapján történik." 320. St. A7.</t>
  </si>
  <si>
    <t>Tényező x Súlyszám%</t>
  </si>
  <si>
    <t>3. lépés:</t>
  </si>
  <si>
    <t>A B-17 cellában indokolja a kiemelt jelentőségű tényező kiválasztását.</t>
  </si>
  <si>
    <t>Módosítás +/- E Ft-ban</t>
  </si>
  <si>
    <t>4. lépés:</t>
  </si>
  <si>
    <t>F-19 cellában határozza meg azt az értéket, mellyel módosítani szeretné a számított lényegességet ( pl. kererekítéshez szükséges érték)</t>
  </si>
  <si>
    <t>A módosítás indoklása:</t>
  </si>
  <si>
    <t>B20 cellába írja be a módosítás szakmai indokát.</t>
  </si>
  <si>
    <t>Lényegességi küszöbérték  E Ft-ban</t>
  </si>
  <si>
    <t>5. lépés:</t>
  </si>
  <si>
    <t>1-10</t>
  </si>
  <si>
    <t>E22 cellában válasszon súlyszámot 1-10 között az elhanyagolható hiba mérték kiszámításához.</t>
  </si>
  <si>
    <t>6. lépés:</t>
  </si>
  <si>
    <t>Végezze el az eredendő kockázat becslését a KK-09 munkalapon. ►►►►►►►</t>
  </si>
  <si>
    <t>Mérlegsor</t>
  </si>
  <si>
    <t>Megoszlás 
%</t>
  </si>
  <si>
    <t>Súlyozás
KK-09-ről</t>
  </si>
  <si>
    <t>Felosztott
hibahatár
E Ft</t>
  </si>
  <si>
    <t>Immateriális javak</t>
  </si>
  <si>
    <t>Tárgyi eszközök</t>
  </si>
  <si>
    <t>Befektetett pénzügyi eszközök</t>
  </si>
  <si>
    <t xml:space="preserve">Készletek </t>
  </si>
  <si>
    <t>Követelések</t>
  </si>
  <si>
    <t>Értékpapírok</t>
  </si>
  <si>
    <t>Felosztott hibahatár számitás:</t>
  </si>
  <si>
    <t>Pénzeszközök</t>
  </si>
  <si>
    <t>Lényegességi mérték a beszámoló szintjén = X</t>
  </si>
  <si>
    <t>Aktív időbeli elhatárolások</t>
  </si>
  <si>
    <t>Az egyes tételek (sorok) megoszlása D oszlopban = Y %</t>
  </si>
  <si>
    <t xml:space="preserve">Saját tőke </t>
  </si>
  <si>
    <t>Ha Y %, akkor az X szorzója:</t>
  </si>
  <si>
    <t>Céltartalékok</t>
  </si>
  <si>
    <t>Y% , -tól,-ig</t>
  </si>
  <si>
    <t>X: Szorzó</t>
  </si>
  <si>
    <t>Hátrasorolt és hosszú lejáratú kötelezettségek</t>
  </si>
  <si>
    <t>Rövid lejáratú kötelezettségek</t>
  </si>
  <si>
    <t>Passzív időbeli elhatárolások</t>
  </si>
  <si>
    <t>Összes eszköz/forrás</t>
  </si>
  <si>
    <t>Bevételek</t>
  </si>
  <si>
    <t>Nettó árbevétel</t>
  </si>
  <si>
    <t>Aktivált saját teljesítmények</t>
  </si>
  <si>
    <t>Egyéb bevétel</t>
  </si>
  <si>
    <t>Pénzügyi bevételek</t>
  </si>
  <si>
    <t>Bevételek összesen</t>
  </si>
  <si>
    <t>Ráfordítások</t>
  </si>
  <si>
    <t>Anyagjellegű ráfordítások</t>
  </si>
  <si>
    <t>Személyi jellegű ráfordítások</t>
  </si>
  <si>
    <t>Értékcsökkenés</t>
  </si>
  <si>
    <t>Egyéb ráfordítás</t>
  </si>
  <si>
    <t>Pénzügyi ráfordítás</t>
  </si>
  <si>
    <t>Költségek, ráfordítások összesen</t>
  </si>
  <si>
    <t>Sajátos ügyletcsoport, egyenleg*
KK-09 Munkalapról</t>
  </si>
  <si>
    <t>Mérleg /
Bevétel /
Ráfordítás</t>
  </si>
  <si>
    <t>Súlyozás
KK-09 Munkalapról</t>
  </si>
  <si>
    <t xml:space="preserve">* A gazdálkodóra jellemző sajátos ügyletcsoportok, egyenlegek könyvvizsgálati eljárásaihoz nem készültek elkülönített Munkalapok, </t>
  </si>
  <si>
    <t>azokat a felhasználónak kell elkészítenie, melyhez a fejlesztők igény esetén technikai segítséget nyújtanak.</t>
  </si>
  <si>
    <t>KK-08-02</t>
  </si>
  <si>
    <t>Tervezett adatok feltöltésével. Lásd G10-G24 cellákat.</t>
  </si>
  <si>
    <t>Csak akkor kell kitölteni, ha nem az előző évi adatok alapján állapítják meg a tervezett lényegességet!</t>
  </si>
  <si>
    <t>0. lépés:</t>
  </si>
  <si>
    <t>Töltse ki a táblázat zöld színű celláit a tervezett értékekkel, ha nem az előző évi adatok alapján kívánja a tervezett lényegességet megállapítani.</t>
  </si>
  <si>
    <t>KK-08-03</t>
  </si>
  <si>
    <r>
      <t xml:space="preserve">Tárgyévi </t>
    </r>
    <r>
      <rPr>
        <b/>
        <sz val="10"/>
        <color rgb="FFFF0000"/>
        <rFont val="Arial Narrow"/>
        <family val="2"/>
        <charset val="238"/>
      </rPr>
      <t>adatok alapján számított</t>
    </r>
    <r>
      <rPr>
        <b/>
        <sz val="10"/>
        <color rgb="FFFF0000"/>
        <rFont val="Arial Narrow"/>
        <family val="2"/>
        <charset val="238"/>
      </rPr>
      <t xml:space="preserve"> </t>
    </r>
    <r>
      <rPr>
        <b/>
        <sz val="10"/>
        <color rgb="FFFF0000"/>
        <rFont val="Arial Narrow"/>
        <family val="2"/>
        <charset val="238"/>
      </rPr>
      <t xml:space="preserve">lényegességi küszöbérték   </t>
    </r>
  </si>
  <si>
    <t>Tény adatok alapján, lásd G11-G24. cellákat.</t>
  </si>
  <si>
    <t>A C12-C16 cellákban megjelenik KK-08-01 (előző évi adatok) vagy a KK-08-02 (tervezett adatok)</t>
  </si>
  <si>
    <t>munkalapon meghatározott kiemelés, melyet itt felülbírálhat.</t>
  </si>
  <si>
    <t>Az E12-E16 cellákban megjenik  KK-08-01, vagy a KK-08-02 munkalapon meghatározott súlyszám, melyet felülbírálhat ezen a munkalapon.</t>
  </si>
  <si>
    <t>I</t>
  </si>
  <si>
    <t>N</t>
  </si>
  <si>
    <t xml:space="preserve">A pénzügyi kimutatások és az állítások szintjén azonosított kockázatok felmérése. </t>
  </si>
  <si>
    <t>Eredendő kockázat megállapítása, mérlegelés, értékelés a pénzügyi kimutatás és a számalaegyenlegek, ügyletcsoportok szintjén.</t>
  </si>
  <si>
    <t>A. PÉNZÜGYI KIMUTATÁSOK  SZINTJÉN AZONOSÍTOTT KOCKÁZAT</t>
  </si>
  <si>
    <t>Befolyásoló tényezők értékelése (0-3)</t>
  </si>
  <si>
    <t>A vezetés tisztessége kétséges, csalási kockázat</t>
  </si>
  <si>
    <t>A nyilvántartások nem felelnek meg</t>
  </si>
  <si>
    <t>Rendkívüli kényszerítő körülmények</t>
  </si>
  <si>
    <t>Hiányos kontrollkörnyezet</t>
  </si>
  <si>
    <t>Nem hatékony üzletvitel, kapcsolt viszony</t>
  </si>
  <si>
    <t>Magas ágazati kockázat</t>
  </si>
  <si>
    <t>Egyéb:…….</t>
  </si>
  <si>
    <t>Összesen</t>
  </si>
  <si>
    <t>Kockázat mértéke</t>
  </si>
  <si>
    <t>1. Értékelés</t>
  </si>
  <si>
    <t>2. Azonosított kockázat leírása/hivatkozása</t>
  </si>
  <si>
    <t xml:space="preserve">
</t>
  </si>
  <si>
    <t xml:space="preserve">1. </t>
  </si>
  <si>
    <t>Értékelje a pénzügyi kimutatások szintjén jelentkező kockázatokat 0-3 értékek kiválasztásával.</t>
  </si>
  <si>
    <t>Röviden írja le/vagy hivatkozással csatolja be az azonosított kockázat konkrét meghatározását.</t>
  </si>
  <si>
    <t>Magas kockázat esetén határozza meg az alkalmazott könyvvizsgálati eljárást és üztemezését a KK-10 munkalap 9. pontjában.</t>
  </si>
  <si>
    <t>KK-10_148</t>
  </si>
  <si>
    <t>B. A SZÁMLAEGYENLEGEK, ÜGYLETCSOPORTOK SZINTJÉN AZONOSÍTOTT KOCKÁZATOK</t>
  </si>
  <si>
    <t>0. lépés</t>
  </si>
  <si>
    <r>
      <t xml:space="preserve">Beszámoló-kimutatások előző évi adatainak átvétele/feltöltése, majd </t>
    </r>
    <r>
      <rPr>
        <b/>
        <sz val="10"/>
        <rFont val="Arial Narrow"/>
        <family val="2"/>
        <charset val="238"/>
      </rPr>
      <t>Kockázat tervezés/Szerkesztés</t>
    </r>
    <r>
      <rPr>
        <sz val="10"/>
        <rFont val="Arial Narrow"/>
        <family val="2"/>
        <charset val="238"/>
      </rPr>
      <t xml:space="preserve"> a DigitAudit programmal.</t>
    </r>
  </si>
  <si>
    <t>A tervezési szakaszban a tárgyévi adatok még nem állnak rendelkezésre.</t>
  </si>
  <si>
    <t>1. lépés</t>
  </si>
  <si>
    <t>Automatikus kitöltés a mérleg és eredménykimutatás tételek súlyának és változásának értékeléséhez.</t>
  </si>
  <si>
    <t>ÁTTEKINTÉS</t>
  </si>
  <si>
    <t>Megnevezés</t>
  </si>
  <si>
    <t>Megoszlás %</t>
  </si>
  <si>
    <t>Jelentős súly</t>
  </si>
  <si>
    <t>Változás % 
Tárgy év / Előző év</t>
  </si>
  <si>
    <t>Jelentős változás</t>
  </si>
  <si>
    <t>Jelentős súly,- változás értéke
Az egyes tételek megoszlása = Y %.
Ha Y %, akkor az Érték:</t>
  </si>
  <si>
    <t>Érték</t>
  </si>
  <si>
    <t>Eszközök összesen</t>
  </si>
  <si>
    <t>Források összesen</t>
  </si>
  <si>
    <t>Bevételek, teljesítmények összesen</t>
  </si>
  <si>
    <t>Ráfordítások, költségek összesen</t>
  </si>
  <si>
    <t>2. lépés</t>
  </si>
  <si>
    <r>
      <t xml:space="preserve">Gazdálkodóra jellemző sajátos ügyletek, számla egyenlegek megnevezése az "B" oszlopban, </t>
    </r>
    <r>
      <rPr>
        <b/>
        <u/>
        <sz val="10"/>
        <rFont val="Arial Narrow"/>
        <family val="2"/>
        <charset val="238"/>
      </rPr>
      <t>ha releváns.</t>
    </r>
  </si>
  <si>
    <t>3. lépés</t>
  </si>
  <si>
    <t>Sajátos ügyletek Mérleg/Bevétel/Ráfordítás besorolásának meghatározása "C" oszlopban.</t>
  </si>
  <si>
    <t>1. Sajátos ügyelt csop., számla egyenleg.</t>
  </si>
  <si>
    <t>2. Sajátos ügyelt csop., számla egyenleg.</t>
  </si>
  <si>
    <t>4. lépés</t>
  </si>
  <si>
    <t>Azonosított kockázat szintjének értékelése 0-3 értékek kiválasztásával.</t>
  </si>
  <si>
    <t>5. lépés</t>
  </si>
  <si>
    <t>1-3 értékek esetén a cellához Jobbegér/Megjegyzés beszúrásban indokolni kell a szakmai döntést.</t>
  </si>
  <si>
    <t>6. lépés</t>
  </si>
  <si>
    <t>Magas kockázatú ügyletek megnevezése és várható értékének beírása L és M oszlopba.</t>
  </si>
  <si>
    <t>EREDENDŐ KOCKÁZAT</t>
  </si>
  <si>
    <t xml:space="preserve"> Csalás lehetősége</t>
  </si>
  <si>
    <t>Jelentős, kockázatos, nem régi ügyletek</t>
  </si>
  <si>
    <t>Összetett ügyletek</t>
  </si>
  <si>
    <t>Kapcsolt ügyletek</t>
  </si>
  <si>
    <t>Jelentős szubjektivitás az értékelésben</t>
  </si>
  <si>
    <t>Év végi felülvizsgálat
Pl. jelentős változás, vagy súly</t>
  </si>
  <si>
    <t>Mindösszesen</t>
  </si>
  <si>
    <t>Eredendő kockázat</t>
  </si>
  <si>
    <t>Magas kockázatú értékelés szöveges indoklása</t>
  </si>
  <si>
    <t>7. lépés</t>
  </si>
  <si>
    <t>F oszlopban szakmai döntést kell hozni a lényeges hibás állítás bekövetkezésének elhanyagolható (0), vagy nem elhanyagolható (1) voltáról a C,D,E oszlopok értékelése alapján.</t>
  </si>
  <si>
    <t>8. lépés</t>
  </si>
  <si>
    <t>H és I oszlopokban rögzíteni kell az ellenőrzési tesztek kialakításának és működési hatékonyságának értékelését a kontrolltesztek alapján. (MP-08 munkalapok)</t>
  </si>
  <si>
    <t>Ahol jelentős a kockázat</t>
  </si>
  <si>
    <t>0= nem tesztelt</t>
  </si>
  <si>
    <t>1= nem hatékony</t>
  </si>
  <si>
    <t>Lényeges hibás állítás kockázatának becslése</t>
  </si>
  <si>
    <t>1= nem elhanyagolható</t>
  </si>
  <si>
    <t>2= hatékony</t>
  </si>
  <si>
    <t>HIBÁS ÁLLÍTÁS KOCKÁZATA</t>
  </si>
  <si>
    <r>
      <t xml:space="preserve">Ellenőrzési kockázat
</t>
    </r>
    <r>
      <rPr>
        <sz val="9"/>
        <rFont val="Arial Narrow"/>
        <family val="2"/>
        <charset val="238"/>
      </rPr>
      <t>KKV esetén feltételezhetően magas (1)</t>
    </r>
  </si>
  <si>
    <t>Eredendő kockázat:
1, ha Magas</t>
  </si>
  <si>
    <t>Értéke magasabb mint a lényegesség?
0, ha nem
1, ha igen</t>
  </si>
  <si>
    <t>A lényeges hibás állítás valószínűsége fennáll?
0, ha nem
1, ha igen</t>
  </si>
  <si>
    <t>Jelentős kockázat 
( 3 db 1-es érték)</t>
  </si>
  <si>
    <t>Ellenőrzési tesztek bevezetése és kialakítása  MP-08-01 Munkalap alapján</t>
  </si>
  <si>
    <t>Ellenőrzések működési hatékonyságának értékelése  MP-08-02 Munkalap alapján</t>
  </si>
  <si>
    <t>Súlyozás a felosztott hibahatárhoz:
KK-08-01-
KK-08-03</t>
  </si>
  <si>
    <t>Magyarázat:</t>
  </si>
  <si>
    <t>Alapértelmezett</t>
  </si>
  <si>
    <t>Áthozott</t>
  </si>
  <si>
    <t>Döntés</t>
  </si>
  <si>
    <t>Kiértékelt</t>
  </si>
  <si>
    <t>Súlyérték</t>
  </si>
  <si>
    <t>Kockázat 
becslés</t>
  </si>
  <si>
    <t>Alacsony</t>
  </si>
  <si>
    <t>Közepes</t>
  </si>
  <si>
    <t>Jelentős</t>
  </si>
  <si>
    <t>Elemzés</t>
  </si>
  <si>
    <t xml:space="preserve">TERVEZÉSI DOKUMENTUM (ÖSSZEFOGLALÁS)                           </t>
  </si>
  <si>
    <t>Anyavállalat</t>
  </si>
  <si>
    <t>Programozott</t>
  </si>
  <si>
    <t xml:space="preserve">Nem </t>
  </si>
  <si>
    <t>Leányvállalat</t>
  </si>
  <si>
    <t>Magas</t>
  </si>
  <si>
    <t>Megerősítés</t>
  </si>
  <si>
    <t>Van</t>
  </si>
  <si>
    <t>Mentesített</t>
  </si>
  <si>
    <t>Összevetés</t>
  </si>
  <si>
    <t>Nincs</t>
  </si>
  <si>
    <t>Újraszámítás</t>
  </si>
  <si>
    <t>Egyeztetés</t>
  </si>
  <si>
    <t>Bevezetés</t>
  </si>
  <si>
    <t>Interjú</t>
  </si>
  <si>
    <t>Az átfogó tervezési dokumentum célja, hogy összefoglalja a társaság által alkalmazott számviteli keretelvek szerint készített éves beszámoló  könyvvizsgálatának tervezése során hozott döntéseket és ezek alapját, összhangban a Magyar Nemzeti Könyvvizsgálati Standardokkal.</t>
  </si>
  <si>
    <t>Szemrevételezés</t>
  </si>
  <si>
    <t>A tervezési dokumentum áttekintése és módosításának dokumentálása</t>
  </si>
  <si>
    <t>Volt módosítás?</t>
  </si>
  <si>
    <t>Módosítás dátuma</t>
  </si>
  <si>
    <t>Módosítás oka/tartalma</t>
  </si>
  <si>
    <t>Becslés</t>
  </si>
  <si>
    <t>Egyéb alapvető eljárás</t>
  </si>
  <si>
    <t>A megbízás jellemzői</t>
  </si>
  <si>
    <t>Kontrollok tesztelése</t>
  </si>
  <si>
    <t>Vonatkozó beszámoló-készítési elvek</t>
  </si>
  <si>
    <t>2000. évi C. törvény</t>
  </si>
  <si>
    <t>Vonatkozó ágazatra jellemző beszámoló készítésre vonatkozó előírások</t>
  </si>
  <si>
    <t>Általános</t>
  </si>
  <si>
    <t>Alkalmazandó könyvvizsgálati standardok</t>
  </si>
  <si>
    <t>Magyar Nemzeti Könyvvizsgálati Standardok</t>
  </si>
  <si>
    <t>Speciális jelentéstételi kötelezettségek</t>
  </si>
  <si>
    <t>Ha Van, annak időpontja</t>
  </si>
  <si>
    <t>címzettje</t>
  </si>
  <si>
    <t>Az alkalmazandó beszámolási pénznem</t>
  </si>
  <si>
    <t>HUF</t>
  </si>
  <si>
    <t>Kapcsolt viszonyból fakadó besorolás</t>
  </si>
  <si>
    <t>Belső auditorok munkájára támaszkodás területe(i), mértéke:</t>
  </si>
  <si>
    <t>Ha Igen, annak területe,</t>
  </si>
  <si>
    <t>mértéke</t>
  </si>
  <si>
    <t>Szolgáltató szervezetek ügyfél általi alkalmazása</t>
  </si>
  <si>
    <t>Kiszervezett:</t>
  </si>
  <si>
    <t>Igen/Nem/Né</t>
  </si>
  <si>
    <t>Bizonyítékszerzés módja</t>
  </si>
  <si>
    <t>Könyvelés</t>
  </si>
  <si>
    <t>Bérszámfejtés</t>
  </si>
  <si>
    <t>Adatfeldolgozás</t>
  </si>
  <si>
    <t>………</t>
  </si>
  <si>
    <t>Korábbi könyvvizsgálat során megszerzett bizonyítékok felhasználása (első évben)</t>
  </si>
  <si>
    <t>Vizsgálati terület, módszer</t>
  </si>
  <si>
    <t>Várható felhasználás?</t>
  </si>
  <si>
    <t>Előző könyvvizsgáló munkapapírjainak áttekintése</t>
  </si>
  <si>
    <t>Nyitó egyenlegek egyeztetése</t>
  </si>
  <si>
    <t>Megbízó egyedi előírásainak áttekintése</t>
  </si>
  <si>
    <t>…….</t>
  </si>
  <si>
    <t>Az adatfeldolgozás szervezési jellemzője</t>
  </si>
  <si>
    <t>Pl.: Elkülönült szoftverek/Havi feladások/Integrált/…</t>
  </si>
  <si>
    <t>Adatfeldolgozási terület</t>
  </si>
  <si>
    <t>Szoftver megnevezése</t>
  </si>
  <si>
    <t>Könyvizsgálati eljárásban használható adatforma*</t>
  </si>
  <si>
    <t>Főkönyvi tételek és kivonat</t>
  </si>
  <si>
    <t>Beszerzés</t>
  </si>
  <si>
    <t>Értékesítés</t>
  </si>
  <si>
    <t>Eszköznyilvántartó (Immat, t.e.)</t>
  </si>
  <si>
    <t>Készletnyilvántartás</t>
  </si>
  <si>
    <t>Pénzforgalom</t>
  </si>
  <si>
    <t>Munkafolyamat (Workflow) tám.</t>
  </si>
  <si>
    <t>……</t>
  </si>
  <si>
    <t>*Adatformátumok Pl.: Nyomtatott, Elektronikus (AuditXML, XML, PDF, CSV, XLS, XLSX, TXT, …)</t>
  </si>
  <si>
    <t>A könyvvizsgálati tevékenység ütemezése</t>
  </si>
  <si>
    <t>Jelentési határidők:</t>
  </si>
  <si>
    <t>Ütemezés</t>
  </si>
  <si>
    <t>·         igazgatósági ülés</t>
  </si>
  <si>
    <t>·         felügyelő bizottsági ülés</t>
  </si>
  <si>
    <t>·         könyvvizsgálói jelentés tervezete</t>
  </si>
  <si>
    <t>·         vezetőségi levél</t>
  </si>
  <si>
    <t>·         taggyűlés/közgyűlés</t>
  </si>
  <si>
    <t>·         végleges könyvvizsgálói jelentés</t>
  </si>
  <si>
    <t>Könyvvizsgálati munka ütemezése:</t>
  </si>
  <si>
    <t>·         indító megbeszélés ügyféllel</t>
  </si>
  <si>
    <t>·         indító megbeszélés a munkacsoport tagjaival</t>
  </si>
  <si>
    <t>·         kommunikáció az előző könyvvizsgálóval</t>
  </si>
  <si>
    <t>·         kockázatbecslési eljárások és tervezés</t>
  </si>
  <si>
    <t>·         évközi vizsgálatok</t>
  </si>
  <si>
    <t>·         fizikai leltárfelvételen való részvétel</t>
  </si>
  <si>
    <t>·         külső megerősítő-levelek kiküldése</t>
  </si>
  <si>
    <t>·         zárlati vizsgálatok (részletezés a KK-10-01 munkalapon)</t>
  </si>
  <si>
    <t>·         záró megbeszélés a munkacsoport tagjaival</t>
  </si>
  <si>
    <t>·         záró megbeszélés az ügyféllel</t>
  </si>
  <si>
    <t>·         beszámoló és jelentés közzététel ellenőrzése</t>
  </si>
  <si>
    <t>·         dokumentáció ellenőrzése</t>
  </si>
  <si>
    <t>·         dokumentáció zárása</t>
  </si>
  <si>
    <t>Lényegességi küszübérték számítás, hibahatár felosztások</t>
  </si>
  <si>
    <t>KK-01;A15</t>
  </si>
  <si>
    <t>Pénzügyi kimutatás szintjén*</t>
  </si>
  <si>
    <t>Állítások szintjén
(ügyletcsoport, számlaegyenleg, közzététel)*</t>
  </si>
  <si>
    <t>3.1 Releváns ágazati, szabályozási és egyéb külső tényezők hatása a vállalkozásra.</t>
  </si>
  <si>
    <t>KK-01;G25</t>
  </si>
  <si>
    <t>3.2.  A gazdálkodó egység működése</t>
  </si>
  <si>
    <t>KK-01;G35</t>
  </si>
  <si>
    <t>3.3. Tulajdonosi és irányítási szerkezet</t>
  </si>
  <si>
    <t>KK-01;G45</t>
  </si>
  <si>
    <t>3.4. Befektetések és befektetési tevékenység</t>
  </si>
  <si>
    <t>KK-01;G51</t>
  </si>
  <si>
    <t>3.5. A finanszírozás és finanszírozási tevékenység.</t>
  </si>
  <si>
    <t>KK-01;G55</t>
  </si>
  <si>
    <t>3.6. A számviteli politika kiválasztása</t>
  </si>
  <si>
    <t>KK-01;G67</t>
  </si>
  <si>
    <t>3.7. Célok, stratégiák és a kapcsolódó üzleti kockázatok</t>
  </si>
  <si>
    <t>KK-01;G80</t>
  </si>
  <si>
    <t>3.8. A gazdálkodó egység pénzügyi teljesítményének értékelése és áttekintése.</t>
  </si>
  <si>
    <t>KK-01;G94</t>
  </si>
  <si>
    <t>*KK-01 Munkalapon kell kitölteni!</t>
  </si>
  <si>
    <t>Könyvvizsgálati módszer</t>
  </si>
  <si>
    <t>Könyvvizsgálati módszerek:</t>
  </si>
  <si>
    <t>Kapcsolt vállalkozások felmérése</t>
  </si>
  <si>
    <t>Szabályozottság ellenőrzési teszt</t>
  </si>
  <si>
    <t xml:space="preserve">Számviteli rendszer felmérése </t>
  </si>
  <si>
    <t>Csalás kockázatának felmérése</t>
  </si>
  <si>
    <t>Kockázatbecslés tervezéskor</t>
  </si>
  <si>
    <t>1. Interjú:</t>
  </si>
  <si>
    <t>vezetéssel</t>
  </si>
  <si>
    <t>2. Interjú:</t>
  </si>
  <si>
    <t>irányítással megbízottal</t>
  </si>
  <si>
    <t>3. Interjú:</t>
  </si>
  <si>
    <t>Kockázatbecslés áttekintése</t>
  </si>
  <si>
    <t>Belső ellenőrzési rendszer felmérése, megismerése</t>
  </si>
  <si>
    <t>Kockázatbecslés és a könyvvizsgálati eljárások (válaszok) meghatározása.</t>
  </si>
  <si>
    <t>9/A. A pénzügyi kimutatások szintjén azonosított kozkázat:</t>
  </si>
  <si>
    <t>(Amennyiben "Alacsony", akkor nem kell kitölteni, ha "Közepes", vagy "Magas" írja le a kockázat csökkentésére alkalmazott eljárást)</t>
  </si>
  <si>
    <t>9/B. A számlaegyenlegek, ügyletcsoportok szintjén azonosított kockázat</t>
  </si>
  <si>
    <t>Hibás állítás kockázatára adott válaszok</t>
  </si>
  <si>
    <t>Végrehajtási ütemterv 
(hónap)</t>
  </si>
  <si>
    <r>
      <t xml:space="preserve">Alapvető eljárások
</t>
    </r>
    <r>
      <rPr>
        <sz val="11"/>
        <rFont val="Arial Narrow"/>
        <family val="2"/>
        <charset val="238"/>
      </rPr>
      <t>adatok tesztelése,
alapvető elemzések</t>
    </r>
  </si>
  <si>
    <r>
      <t xml:space="preserve">Kontrollok tesztelése
</t>
    </r>
    <r>
      <rPr>
        <sz val="11"/>
        <rFont val="Arial Narrow"/>
        <family val="2"/>
        <charset val="238"/>
      </rPr>
      <t>működési hatékonyság értékelése</t>
    </r>
  </si>
  <si>
    <t>Ellenőrzési rendszer, kontrollok vizsgálata</t>
  </si>
  <si>
    <t>A kontrolltesztek elvégzésére kiválasztott ügyletcsoportok meghatározása*</t>
  </si>
  <si>
    <t>(Pl.: leltározás folyamata, árúbeszerzés, értékesítés, beruházás, munkabérelszámolás, főkönyvi zárás, kötelezettségek, támogatások, ….)</t>
  </si>
  <si>
    <t>MP-08_Kontrollok_tesztelese</t>
  </si>
  <si>
    <t>*Végrehajtásra javasolt az MP-08_Kontrollok_tesztelese munkalap alkalmazása.</t>
  </si>
  <si>
    <t>A tárgyévben kiemelt (kockázatos) adatfeldolgozási folyamat, szervezeti egység, ügyletcsoport.</t>
  </si>
  <si>
    <t>(Pl.: Jogszabályi megfelelés, év végi leltározás, eszközbeszerzés, raktározás, értékesítés, árúszállítás, pénzkezelés, HR,…)</t>
  </si>
  <si>
    <t>Kockázat leírása</t>
  </si>
  <si>
    <t>Saját erőforrások tervezése</t>
  </si>
  <si>
    <t>Közreműködő személy szerepe</t>
  </si>
  <si>
    <t>Név</t>
  </si>
  <si>
    <t>Fontosabb felelősségi területek</t>
  </si>
  <si>
    <t>Könyvvizsgáló</t>
  </si>
  <si>
    <t>1. Asszisztens</t>
  </si>
  <si>
    <t>2. Asszisztens</t>
  </si>
  <si>
    <t>A munkacsoport tagjaival folytatott megbeszélések*</t>
  </si>
  <si>
    <t>A megbeszélés tárgya*</t>
  </si>
  <si>
    <t>Ütemezése</t>
  </si>
  <si>
    <t>Ügyfél és ágazai elemzés</t>
  </si>
  <si>
    <t>Tárgyévi 08-09. hónap</t>
  </si>
  <si>
    <t>Ügyfélspecifikus munkaprogram sajátosságai</t>
  </si>
  <si>
    <t>Tárgyév 09 hónap</t>
  </si>
  <si>
    <t>Évközi ellenőrzési feladatok tartalma és ütemezése</t>
  </si>
  <si>
    <t>Tárgyév 10-11. hónap</t>
  </si>
  <si>
    <t>Fordulónaphoz kapcsolódó feladatok</t>
  </si>
  <si>
    <t>Tárgyév 12. hónap</t>
  </si>
  <si>
    <t>Zárlati ellenőrzés</t>
  </si>
  <si>
    <t>F.napot követő 01. hónaptól</t>
  </si>
  <si>
    <t>Utóellenőrzések</t>
  </si>
  <si>
    <t>Kv. Jelentés követő 30. nap</t>
  </si>
  <si>
    <t>Dokumentáció zárása</t>
  </si>
  <si>
    <t>Kv. Jelentés követő 60. nap</t>
  </si>
  <si>
    <t>*Egyszemélyes könyvvizsgálat esetén nem értelmezhető</t>
  </si>
  <si>
    <t>Külső szakértők munkája</t>
  </si>
  <si>
    <r>
      <t xml:space="preserve">A felmérés és végrehajtás munkalapjai a </t>
    </r>
    <r>
      <rPr>
        <b/>
        <i/>
        <sz val="11"/>
        <rFont val="Arial Narrow"/>
        <family val="2"/>
        <charset val="238"/>
      </rPr>
      <t>Dokumentumkezelő/Iktató/Munkalapok</t>
    </r>
    <r>
      <rPr>
        <i/>
        <sz val="11"/>
        <rFont val="Arial Narrow"/>
        <family val="2"/>
        <charset val="238"/>
      </rPr>
      <t xml:space="preserve"> felületről érhetők el. Referencia számuk: KK-11-01; KK-11-02</t>
    </r>
  </si>
  <si>
    <t xml:space="preserve">Szükséges külső szakértők vagy más könyvvizsgálók bevonása? </t>
  </si>
  <si>
    <t>Ha igen indokolja válaszát:</t>
  </si>
  <si>
    <t>Ha igen részletezze a tervezett eljárás lefolytatását:</t>
  </si>
  <si>
    <t>Könyvvizsgálati munkaprogram jellemzése</t>
  </si>
  <si>
    <t>Ügyfélspecifikus munkaprogram kerül alkalmazásra a standard előírások figyelembe vételével.</t>
  </si>
  <si>
    <t xml:space="preserve">Az ügyfél üzleti tevékenysége, számviteli politikája és a kockázatbecslés eredménye alapján további eljárások elvégzésére </t>
  </si>
  <si>
    <t>lehet szükség, melyeket a munkaprogramban rögzítettünk.</t>
  </si>
  <si>
    <t>ZÁRÁSI ÜTEMTERV</t>
  </si>
  <si>
    <t>Jóváhagyás (aláírás) napja:</t>
  </si>
  <si>
    <t>Közgyűlés/Taggyűlés napja:</t>
  </si>
  <si>
    <t>Alapdokumentumok</t>
  </si>
  <si>
    <t>Határidő</t>
  </si>
  <si>
    <t>Relatív időtartam</t>
  </si>
  <si>
    <r>
      <t xml:space="preserve">Határidő
</t>
    </r>
    <r>
      <rPr>
        <b/>
        <i/>
        <sz val="8"/>
        <rFont val="Arial Narrow"/>
        <family val="2"/>
        <charset val="238"/>
      </rPr>
      <t>(ha ünnepnapra esik, akkor a követő munkanap)</t>
    </r>
  </si>
  <si>
    <t>Átadva /
Teljesítve</t>
  </si>
  <si>
    <t>Részvétel a mennyiségi leltárfelvételen</t>
  </si>
  <si>
    <t>Fordulónap  +- 5</t>
  </si>
  <si>
    <t>Fordulónapi vevők pénzügyi nyilvántartása</t>
  </si>
  <si>
    <t>Fordulónap  +20</t>
  </si>
  <si>
    <t>Egyenlegértesítők postázásának feladási jegyzéke</t>
  </si>
  <si>
    <t xml:space="preserve">Előzetes főkönyvi kivonat és analitikák (vevő, szállító, adó) </t>
  </si>
  <si>
    <t>Fordulónap  +31</t>
  </si>
  <si>
    <t>Kimutatás (analitika) a kapcsolt vállalkozások ügyleteiről</t>
  </si>
  <si>
    <t xml:space="preserve">Fordulónapi és fordulónapot követő hónap utolsó napjára lekért  Adófolyószámla kivonatok </t>
  </si>
  <si>
    <t xml:space="preserve">Deviza árfolyamszámítás és kiértékelés </t>
  </si>
  <si>
    <t>Jóváhagyás (aláírás) napja -30</t>
  </si>
  <si>
    <t>Leltár dokumentáció (részletes)</t>
  </si>
  <si>
    <t>Főkönyvi kivonat 5-8-s átvezetés előtt (könyvvizsgálói ellenőrzésre)</t>
  </si>
  <si>
    <t>Jóváhagyás (aláírás) napja -20</t>
  </si>
  <si>
    <t>Tárgyévi és a fordulónapot követő vezetőtestületi döntések, határozatok</t>
  </si>
  <si>
    <t>Társellenőrzések (NAV, önkormányzat, ÁSZ, TÁH,…) jegyzőkönyvei, határozatai</t>
  </si>
  <si>
    <t>Végleges Főkönyvi kivonat 5-8-s átvezetés előtt (könyvvizsgálói észrevételek átvezetése után)</t>
  </si>
  <si>
    <t>Jóváhagyás (aláírás) napja -15</t>
  </si>
  <si>
    <t>Kiegészítő melléklet tervezete</t>
  </si>
  <si>
    <t>Üzleti jelentés tervezete</t>
  </si>
  <si>
    <t>Cégadatokat változtató – folyamatban lévő – cégeljárás beadványának másolata.</t>
  </si>
  <si>
    <r>
      <t xml:space="preserve">Tulajdoni lapok a mérlegzárás időpontjában fennálló állapot szerint, </t>
    </r>
    <r>
      <rPr>
        <u/>
        <sz val="10"/>
        <rFont val="Arial Narrow"/>
        <family val="2"/>
        <charset val="238"/>
      </rPr>
      <t>fordulónapot követő</t>
    </r>
    <r>
      <rPr>
        <sz val="10"/>
        <rFont val="Arial Narrow"/>
        <family val="2"/>
        <charset val="238"/>
      </rPr>
      <t xml:space="preserve"> dátummal</t>
    </r>
  </si>
  <si>
    <r>
      <t xml:space="preserve">Ingó jelzálog alatt lévő eszközök értéke, </t>
    </r>
    <r>
      <rPr>
        <u/>
        <sz val="10"/>
        <rFont val="Arial Narrow"/>
        <family val="2"/>
        <charset val="238"/>
      </rPr>
      <t>fordulónapot követően</t>
    </r>
    <r>
      <rPr>
        <sz val="10"/>
        <rFont val="Arial Narrow"/>
        <family val="2"/>
        <charset val="238"/>
      </rPr>
      <t xml:space="preserve"> kelt közjegyzői tanúsítvány</t>
    </r>
  </si>
  <si>
    <t>Ügyvédi válaszlevél</t>
  </si>
  <si>
    <t>Lejárt követelések, kötelezettségek, peres ügyek jogi véleményezése és kiértékelése</t>
  </si>
  <si>
    <t>Tárgyévet követő évre vonatkozó utolsó főkönyvi kivonat</t>
  </si>
  <si>
    <t>Záró főkönyvi kivonat tao elszámolás előtt</t>
  </si>
  <si>
    <t>Társasági és Helyi adóbevallások számításai</t>
  </si>
  <si>
    <t>Záró Főkönyvi kivonat és analitikák 5-8 átvezetést megelőző társasági adót, iparűzési adót tartalmazó</t>
  </si>
  <si>
    <t>Jóváhagyás (aláírás) napja -5</t>
  </si>
  <si>
    <t>Záró Főkönyvi kivonat 5-8 átvezetést követő, adózott eredménnyel</t>
  </si>
  <si>
    <t>Záró főkönyvi kivonat adózott eredmény elszámolás után</t>
  </si>
  <si>
    <t xml:space="preserve">Leltár összesítők </t>
  </si>
  <si>
    <t>Mérleg, eredménykimutatás aláírás előtt</t>
  </si>
  <si>
    <t>Kiegészítő melléklet aláírás előtt</t>
  </si>
  <si>
    <t>Üzleti jelentés aláírás előtt</t>
  </si>
  <si>
    <t>Záró tárgyalás előkészítése gazdasági-és számviteli vezetővel</t>
  </si>
  <si>
    <t>Jóváhagyás (aláírás) napja -3</t>
  </si>
  <si>
    <t>Végleges beszámoló aláírás előtt</t>
  </si>
  <si>
    <t>Záró tárgyalás első számú vezetővel és a gazdasági vezetéssel (vezetői levél, könyvvizsgálói jelentés tervezet átadása)</t>
  </si>
  <si>
    <t>A beszámoló elfogadása igazgatóság/ vezérigazgató/ügyvezető által, teljességi nyilatkozat, aláírt könyvvizsgálói jelentés</t>
  </si>
  <si>
    <t xml:space="preserve">Jóváhagyás (aláírás) napja </t>
  </si>
  <si>
    <t>Beszámolót elfogadó közgyűlés/taggyűlés napja</t>
  </si>
  <si>
    <t xml:space="preserve">Közgyűlés/Taggyűlés napja </t>
  </si>
  <si>
    <t>Beszámoló letétbehelyezésének és közzétételének igazolása</t>
  </si>
  <si>
    <t>Hibahatár</t>
  </si>
  <si>
    <t>Kockázatbecslés</t>
  </si>
  <si>
    <t>Hibás állítás</t>
  </si>
  <si>
    <t>Tervezett</t>
  </si>
  <si>
    <t>pénzügyi kimutatás szintjén</t>
  </si>
  <si>
    <t>Tény</t>
  </si>
  <si>
    <t>Lényegesség a pénzügyi kimutatás szintjén</t>
  </si>
  <si>
    <t>Egyértelműen elhanyagolható</t>
  </si>
  <si>
    <t>számla egyenlegek, ügyletcsoportok</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</si>
  <si>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</si>
  <si>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</si>
  <si>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</si>
  <si>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</si>
  <si>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</si>
  <si>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</si>
  <si>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</si>
  <si>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</si>
  <si>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1. Sajátos ügyletcsop., szla. egyenleg</t>
  </si>
  <si>
    <t>2. Sajátos ügyletcsop., szla. egyenleg</t>
  </si>
  <si>
    <t>Információ technológiai folyamatok kockázatfelmérése</t>
  </si>
  <si>
    <r>
      <t xml:space="preserve">Választott viszonyítási alap INDOKLÁSA:
</t>
    </r>
    <r>
      <rPr>
        <sz val="10"/>
        <rFont val="Arial Narrow"/>
        <family val="2"/>
        <charset val="238"/>
      </rPr>
      <t>(KK-08-01 munkalapról)</t>
    </r>
  </si>
  <si>
    <t>A B-17 cellában megjelenik a KK-08-01, vagy a KK-08-02 munkalapon a tervezés időszakában választott viszonyatási alap indoklása.</t>
  </si>
  <si>
    <t>Tervezett adatok alapján számított lényegességi küszöbérték</t>
  </si>
  <si>
    <t>Változás</t>
  </si>
  <si>
    <t>Terv&lt;=&gt;Tény</t>
  </si>
  <si>
    <t>Önműködő-programozott</t>
  </si>
  <si>
    <t>Követelmények tesztelése</t>
  </si>
  <si>
    <t>Választott*</t>
  </si>
  <si>
    <t>Tényezők*</t>
  </si>
  <si>
    <t>Felosztott hibahatár (szegmentált lényegesség) az előző évi adatok alapján:**</t>
  </si>
  <si>
    <t>**MEGJEGYZÉS:</t>
  </si>
  <si>
    <t>"Az általános lényegesség meghatározása nem elegendő, mert bár a vizsgálat a beszámoló egészére vonatkozik, az egyes vizsgálati cselekmények a beszámoló tételeire kell, hogy meghatározásra kerüljenek.
A könyvvizsgálat megbízható és valós eredménye érdekében a mikro és kisvállalkozások valamennyi főkönyvi számlájából, a közepes,- és nagyvállalatok esetében a szegmentált lénygességi érték megállapítása után választhatók ki azok a főkönyvi számlák, amelyek adataiból az egyedi vizsgálathoz mintát veszünk. Ehhez a területekre külön-külön kell meghatározni a lényegességi küszöbértéket."</t>
  </si>
  <si>
    <t xml:space="preserve">
</t>
  </si>
  <si>
    <t xml:space="preserve">
</t>
  </si>
  <si>
    <t xml:space="preserve">
</t>
  </si>
  <si>
    <t>*Szempontok a megfelelő tényező kiválasztásához ISA 320</t>
  </si>
  <si>
    <t xml:space="preserve">"Viszonyítási alapok alkalmazása a pénzügyi kimutatások egészére vonatkozó lényegesség meghatározása során
(Hiv.: 10. bekezdés)  </t>
  </si>
  <si>
    <t>A3 
•           a pénzügyi kimutatások elemei (például eszközök, kötelezettségek, saját tőke, bevételek, ráfordítások);</t>
  </si>
  <si>
    <t>•           az, hogy vannak-e olyan tételek, amelyekre az adott gazdálkodó egység pénzügyi kimutatásai felhasználóinak figyelme általában irányul (például a pénzügyi teljesítmény értékelése céljából lehet, hogy a felhasználók a nyereségre, a bevételekre vagy a nettó eszközökre koncentrálnak);</t>
  </si>
  <si>
    <t xml:space="preserve">
</t>
  </si>
  <si>
    <t>•           a gazdálkodó egység jellege, az, hogy hol tart a gazdálkodó egység az életciklusában és az az iparági és gazdasági környezet, amelyben a gazdálkodó egység működik;</t>
  </si>
  <si>
    <t xml:space="preserve">•           a gazdálkodó egység tulajdonosi szerkezete és finanszírozásának módja (például ha egy gazdálkodó egységet saját tőke helyett kizárólag külső forrásból finanszíroznak, a felhasználók nagyobb hangsúlyt helyezhetnek az eszközökre és az azokkal kapcsolatos jogi igényekre, mint a gazdálkodó egység eredményére), és </t>
  </si>
  <si>
    <t xml:space="preserve">•           a viszonyítási alap relatív volatilitása. </t>
  </si>
  <si>
    <t>A4.</t>
  </si>
  <si>
    <t xml:space="preserve">A gazdálkodó egység körülményeitől függően megfelelő viszonyítási alapok lehetnek a kimutatott jövedelem kategóriái, mint például az adózás előtti nyereség, az összes bevétel, a bruttó nyereség és az összes ráfordítás, az összes saját tőke vagy a nettó eszközérték. A folytatódó tevékenységekből származó adózás előtti nyereséget gyakran használják a nyereségorientált gazdálkodó egységeknél. Ha a folytatódó tevékenységekből származó adózás előtti nyereség volatilis, megfelelőbbek lehetnek más viszonyítási alapok, mint például a bruttó nyereség vagy az összes bevétel. </t>
  </si>
  <si>
    <t>A5.</t>
  </si>
  <si>
    <t xml:space="preserve">A választott viszonyítási alapra vonatkozóan a releváns pénzügyi adatok rendszerint az előző időszakok pénzügyi eredményeit és pénzügyi helyzeteit, az időszak eddig eltelt részének pénzügyi eredményeit és pénzügyi helyzetét, a tárgyidőszak pénzügyi terveit vagy előrejelzéseit foglalják magukban, a gazdálkodó egység körülményeiben bekövetkezett jelentős változásoknak (például egy jelentős üzleti tevékenység megszerzésének) és azon iparág vagy gazdasági környezet feltételeiben bekövetkezett releváns változásoknak megfelelően módosítva, amelyben a gazdálkodó egység működik. Például amikor kiindulópontként a pénzügyi kimutatások egészére vonatkozó lényegességet egy adott gazdálkodó egységre a folytatódó tevékenységekből származó adózás előtti nyereség százalékos aránya alapján határozzák meg, az ezen nyereség kivételes csökkenését vagy növekedését előidéző körülmények arra a következtetésre vezethetik a könyvvizsgálót, hogy a pénzügyi kimutatások egészére vonatkozó lényegességet megfelelőbben meg lehet határozni a múltbeli eredményeken alapuló, folytatódó tevékenységekből származó adózás előtti normalizált nyereségadat felhasználásával.  </t>
  </si>
  <si>
    <t xml:space="preserve">
</t>
  </si>
  <si>
    <t xml:space="preserve">A6.
</t>
  </si>
  <si>
    <t>A lényegesség azokra a pénzügyi kimutatásokra vonatkozik, amelyekről a könyvvizsgáló jelentést készít. Azokban az esetekben, amikor a pénzügyi kimutatásokat tizenkét hónapnál hosszabb vagy rövidebb pénzügyi beszámolási időszakra készítik, ahogyan ez előfordulhat új gazdálkodó egység vagy a pénzügyi beszámolási időszak változása esetén, a lényegesség azokra a pénzügyi kimutatásokra vonatkozik, amelyeket erre a pénzügyi beszámolási időszakra készítettek.</t>
  </si>
  <si>
    <t xml:space="preserve">
</t>
  </si>
  <si>
    <t>A7.</t>
  </si>
  <si>
    <t xml:space="preserve">A választott viszonyítási alapra vonatkoztatandó százalékos arány meghatározása szakmai megítélés alapján történik. Kapcsolat van a százalékos arány és a választott viszonyítási alap között, oly módon, hogy a folytatódó tevékenységekből származó adózás előtti nyereségre vonatkoztatott százalékos arány rendszerint magasabb lesz, mint az összes bevételre vonatkoztatott százalékos arány. Például lehet, hogy a könyvvizsgáló a folytatódó tevékenységekből származó adózás előtti nyereség öt százalékát tekinti megfelelőnek egy termelőiparban működő nyereségorientált gazdálkodó egység esetén, míg nonprofit gazdálkodó egység esetén lehet, hogy az összes bevétel vagy az összes ráfordítás egy százalékát tartja megfelelőnek. Az adott körülmények között ugyanakkor lehet, hogy alacsonyabb vagy magasabb százalékos arányok tekinthetők megfelelőnek. </t>
  </si>
  <si>
    <t xml:space="preserve">
</t>
  </si>
  <si>
    <t xml:space="preserve">Kisebb gazdálkodó egységekre jellemző szempontok  </t>
  </si>
  <si>
    <t>A8.</t>
  </si>
  <si>
    <t xml:space="preserve">Ha egy gazdálkodó egység folytatódó tevékenységekből származó adózás előtti nyeresége következetesen névleges, ahogyan ez esetleg előfordulhat tulajdonos által vezetett vállalkozás esetén, ahol a tulajdonos az adózás előtti nyereség nagy részét javadalmazás formájában felveszi, relevánsabb lehet egy olyan viszonyítási alap, mint a javadalmazás és adózás előtti nyereség.  </t>
  </si>
  <si>
    <t>A Kézikönyv a kisvállakkozások könyvvizsgálatához (MKVK 2011) 41. oldalán a 4.1.2.2.3. Lényegesség az egyes mérlegtételek vonatkozásában (szegmentált lényegesség) cím után az alábbi úmutatás olvasható:</t>
  </si>
  <si>
    <t>►►►►►</t>
  </si>
  <si>
    <t>►►►►</t>
  </si>
  <si>
    <t xml:space="preserve">A felosztott hibahatár alkalmazására a standard nem tartalmaz konkrét előírást és a fejlesztők tapasztalata alapján létezik olyan - idehaza széles körben elterjed módszertan - , mely nem alkalmaz felosztott (szegmentált lényegességi) küszöbérték számítást. </t>
  </si>
  <si>
    <t>LÁSD MÉG A **MEGJEGYZÉST</t>
  </si>
  <si>
    <t xml:space="preserve">A felosztott hibahatár alkalmazására a standard nem tartalmaz konkrét előírást, és a fejlesztők tapasztalata alapján létezik olyan - idehaza széles körben elterjed módszertan - , mely nem alkalmaz felosztott (szegmentált lényegességi) küszöbérték számítást. </t>
  </si>
  <si>
    <t>Az alkalmazott felosztott hibahatár számítás módszertani kiinduló alapját a Kézikönyv a kis-és a középvállalkozások könyvvizsgálatához a Nemzetközi Könyvvizsgálati Standardok (MKVK 2011) alapján c. kiadvány adta.
A számítás lényege, hogy a tételek mérlegfőösszeghez, a bevételek,- és a ráfordítások összegéhez viszonyított százalékos aránya és a hibás állítás kockázatbecslésének KK-09 munkalapon megállapított súlyértékeit is figyelembe veszi a beszámoló szintű lényegességi köszöbértékhez képest megállapított felosztott hibahatár érték meghatározásánál.</t>
  </si>
  <si>
    <t>A számítás képletezése alapján az egyes tételekhez rendelt felosztott lényegességi hibahatár</t>
  </si>
  <si>
    <t>- nem lehet magasabb a beszámoló szintű lényegességi küszöbértéknél,</t>
  </si>
  <si>
    <t>- sávosan növekvő mértékű, ha a tétel értéke a mérlegfőösszeghez, a bevételek,- vagy a ráfordítások összegéhez képest magasabb.</t>
  </si>
  <si>
    <t>- sávosan csökkenő mértékű, ha a tétel hibás állításának kockázata magasabb.</t>
  </si>
  <si>
    <t>A felosztott hibahatár számítási módszerének alkalmazása, vagy figyelmen kívül hagyása és a könyvvizsgálati eljárásokban csupán a beszámoló szintű lényegesség és a beszámoló szintű lényegességból számított végrehajtási lényegesség alkalmazása a felhasználók döntésétől függ.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</si>
</sst>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Red]\-#,##0\ "/>
    <numFmt numFmtId="165" formatCode="#\ ###\ ###\ ###\ ##0"/>
  </numFmts>
  <fonts count="73" x14ac:knownFonts="1">
    <font>
      <sz val="11"/>
      <name val="Arial"/>
    </font>
    <font>
      <sz val="11"/>
      <name val="Arial Narrow"/>
      <family val="2"/>
      <charset val="238"/>
    </font>
    <font>
      <b/>
      <sz val="11"/>
      <name val="Arial Narrow"/>
      <family val="2"/>
      <charset val="238"/>
    </font>
    <font>
      <b/>
      <sz val="10"/>
      <name val="Arial Narrow"/>
      <family val="2"/>
      <charset val="238"/>
    </font>
    <font>
      <b/>
      <i/>
      <sz val="11"/>
      <name val="Arial Narrow"/>
      <family val="2"/>
      <charset val="238"/>
    </font>
    <font>
      <sz val="10"/>
      <name val="Arial Narrow"/>
      <family val="2"/>
      <charset val="238"/>
    </font>
    <font>
      <sz val="12"/>
      <name val="Arial Narrow"/>
      <family val="2"/>
      <charset val="238"/>
    </font>
    <font>
      <b/>
      <u/>
      <sz val="11"/>
      <name val="Arial Narrow"/>
      <family val="2"/>
      <charset val="238"/>
    </font>
    <font>
      <b/>
      <sz val="14"/>
      <color rgb="FFFF0000"/>
      <name val="Arial Narrow"/>
      <family val="2"/>
      <charset val="238"/>
    </font>
    <font>
      <i/>
      <u/>
      <sz val="11"/>
      <name val="Arial Narrow"/>
      <family val="2"/>
      <charset val="238"/>
    </font>
    <font>
      <u/>
      <sz val="11"/>
      <name val="Arial Narrow"/>
      <family val="2"/>
      <charset val="238"/>
    </font>
    <font>
      <i/>
      <sz val="11"/>
      <name val="Arial Narrow"/>
      <family val="2"/>
      <charset val="238"/>
    </font>
    <font>
      <sz val="10"/>
      <color rgb="FF0000FF"/>
      <name val="Arial Narrow"/>
      <family val="2"/>
      <charset val="238"/>
    </font>
    <font>
      <b/>
      <sz val="10"/>
      <color rgb="FF0000FF"/>
      <name val="Arial Narrow"/>
      <family val="2"/>
      <charset val="238"/>
    </font>
    <font>
      <b/>
      <sz val="10"/>
      <color rgb="FF000000"/>
      <name val="Arial Narrow"/>
      <family val="2"/>
      <charset val="238"/>
    </font>
    <font>
      <b/>
      <sz val="9"/>
      <name val="Arial Narrow"/>
      <family val="2"/>
      <charset val="238"/>
    </font>
    <font>
      <b/>
      <u/>
      <sz val="10"/>
      <name val="Arial Narrow"/>
      <family val="2"/>
      <charset val="238"/>
    </font>
    <font>
      <u/>
      <sz val="10"/>
      <name val="Arial Narrow"/>
      <family val="2"/>
      <charset val="238"/>
    </font>
    <font>
      <b/>
      <sz val="10"/>
      <color rgb="FFFF0000"/>
      <name val="Arial Narrow"/>
      <family val="2"/>
      <charset val="238"/>
    </font>
    <font>
      <sz val="10"/>
      <color rgb="FF000000"/>
      <name val="Arial Narrow"/>
      <family val="2"/>
      <charset val="238"/>
    </font>
    <font>
      <sz val="11"/>
      <color rgb="FF000000"/>
      <name val="Arial Narrow"/>
      <family val="2"/>
      <charset val="238"/>
    </font>
    <font>
      <b/>
      <sz val="11"/>
      <color rgb="FFFF0000"/>
      <name val="Arial Narrow"/>
      <family val="2"/>
      <charset val="238"/>
    </font>
    <font>
      <b/>
      <sz val="12"/>
      <name val="Arial Narrow"/>
      <family val="2"/>
      <charset val="238"/>
    </font>
    <font>
      <b/>
      <sz val="10"/>
      <color rgb="FF0066CC"/>
      <name val="Arial Narrow"/>
      <family val="2"/>
      <charset val="238"/>
    </font>
    <font>
      <b/>
      <sz val="11"/>
      <color rgb="FF0066CC"/>
      <name val="Arial Narrow"/>
      <family val="2"/>
      <charset val="238"/>
    </font>
    <font>
      <b/>
      <sz val="11"/>
      <color rgb="FF969696"/>
      <name val="Arial Narrow"/>
      <family val="2"/>
      <charset val="238"/>
    </font>
    <font>
      <sz val="11"/>
      <color rgb="FF969696"/>
      <name val="Arial Narrow"/>
      <family val="2"/>
      <charset val="238"/>
    </font>
    <font>
      <b/>
      <sz val="11"/>
      <color rgb="FF800000"/>
      <name val="Arial Narrow"/>
      <family val="2"/>
      <charset val="238"/>
    </font>
    <font>
      <b/>
      <sz val="11"/>
      <color rgb="FF0000FF"/>
      <name val="Arial Narrow"/>
      <family val="2"/>
      <charset val="238"/>
    </font>
    <font>
      <b/>
      <i/>
      <sz val="8"/>
      <name val="Arial Narrow"/>
      <family val="2"/>
      <charset val="238"/>
    </font>
    <font>
      <b/>
      <sz val="8"/>
      <name val="Tahoma"/>
      <family val="2"/>
      <charset val="238"/>
    </font>
    <font>
      <i/>
      <sz val="10"/>
      <name val="Arial Narrow"/>
      <family val="2"/>
      <charset val="238"/>
    </font>
    <font>
      <sz val="11"/>
      <name val="Arial"/>
      <family val="2"/>
      <charset val="238"/>
    </font>
    <font>
      <b/>
      <i/>
      <sz val="8"/>
      <color rgb="FFFF0000"/>
      <name val="Arial Narrow"/>
      <family val="2"/>
      <charset val="238"/>
    </font>
    <font>
      <b/>
      <i/>
      <sz val="10"/>
      <name val="Arial Narrow"/>
      <family val="2"/>
      <charset val="238"/>
    </font>
    <font>
      <b/>
      <sz val="14"/>
      <name val="Arial CE"/>
    </font>
    <font>
      <sz val="9"/>
      <name val="Arial Narrow"/>
      <family val="2"/>
      <charset val="238"/>
    </font>
    <font>
      <b/>
      <i/>
      <sz val="9"/>
      <name val="Arial Narrow"/>
      <family val="2"/>
      <charset val="238"/>
    </font>
    <font>
      <b/>
      <sz val="14"/>
      <name val="Arial Narrow"/>
      <family val="2"/>
      <charset val="238"/>
    </font>
    <font>
      <sz val="10"/>
      <color rgb="FFFF0000"/>
      <name val="Arial Narrow"/>
      <family val="2"/>
      <charset val="238"/>
    </font>
    <font>
      <b/>
      <sz val="10"/>
      <color rgb="FFFF0000"/>
      <name val="Arial Narrow"/>
      <family val="2"/>
      <charset val="238"/>
    </font>
    <font>
      <b/>
      <sz val="11"/>
      <color rgb="FF0033CC"/>
      <name val="Arial Narrow"/>
      <family val="2"/>
      <charset val="238"/>
    </font>
    <font>
      <b/>
      <sz val="10"/>
      <color rgb="FFFFFFFF"/>
      <name val="Arial Narrow"/>
      <family val="2"/>
      <charset val="238"/>
    </font>
    <font>
      <b/>
      <sz val="11"/>
      <color rgb="FF0033CC"/>
      <name val="Arial"/>
      <family val="2"/>
      <charset val="238"/>
    </font>
    <font>
      <sz val="10"/>
      <color rgb="FFFFFFFF"/>
      <name val="Arial Narrow"/>
      <family val="2"/>
      <charset val="238"/>
    </font>
    <font>
      <sz val="12"/>
      <color rgb="FFFFFFFF"/>
      <name val="Arial Narrow"/>
      <family val="2"/>
      <charset val="238"/>
    </font>
    <font>
      <b/>
      <sz val="12"/>
      <color rgb="FFFF0000"/>
      <name val="Arial Narrow"/>
      <family val="2"/>
      <charset val="238"/>
    </font>
    <font>
      <b/>
      <sz val="11"/>
      <color rgb="FF000000"/>
      <name val="Arial Narrow"/>
      <family val="2"/>
      <charset val="238"/>
    </font>
    <font>
      <b/>
      <sz val="11"/>
      <color rgb="FFFFFFFF"/>
      <name val="Arial Narrow"/>
      <family val="2"/>
      <charset val="238"/>
    </font>
    <font>
      <sz val="11"/>
      <color rgb="FFFFFFFF"/>
      <name val="Arial Narrow"/>
      <family val="2"/>
      <charset val="238"/>
    </font>
    <font>
      <sz val="10"/>
      <color rgb="FFCCFFCC"/>
      <name val="Arial Narrow"/>
      <family val="2"/>
      <charset val="238"/>
    </font>
    <font>
      <sz val="11"/>
      <color rgb="FFCCFFCC"/>
      <name val="Arial Narrow"/>
      <family val="2"/>
      <charset val="238"/>
    </font>
    <font>
      <sz val="11"/>
      <color rgb="FFFFFFFF"/>
      <name val="Arial Narrow"/>
      <family val="2"/>
      <charset val="238"/>
    </font>
    <font>
      <b/>
      <sz val="11"/>
      <color rgb="FF000000"/>
      <name val="Arial Narrow"/>
      <family val="2"/>
      <charset val="238"/>
    </font>
    <font>
      <b/>
      <u/>
      <sz val="12"/>
      <name val="Arial Narrow"/>
      <family val="2"/>
      <charset val="238"/>
    </font>
    <font>
      <b/>
      <sz val="13"/>
      <name val="Arial Narrow"/>
      <family val="2"/>
      <charset val="238"/>
    </font>
    <font>
      <sz val="13"/>
      <name val="Arial Narrow"/>
      <family val="2"/>
      <charset val="238"/>
    </font>
    <font>
      <i/>
      <sz val="13"/>
      <name val="Arial Narrow"/>
      <family val="2"/>
      <charset val="238"/>
    </font>
    <font>
      <b/>
      <u/>
      <sz val="13"/>
      <name val="Arial Narrow"/>
      <family val="2"/>
      <charset val="238"/>
    </font>
    <font>
      <b/>
      <sz val="11"/>
      <color rgb="FFFF0000"/>
      <name val="Arial Narrow"/>
      <family val="2"/>
      <charset val="238"/>
    </font>
    <font>
      <b/>
      <i/>
      <sz val="12"/>
      <name val="Arial Narrow"/>
      <family val="2"/>
      <charset val="238"/>
    </font>
    <font>
      <b/>
      <sz val="10"/>
      <color rgb="FF0070C0"/>
      <name val="Arial Narrow"/>
      <family val="2"/>
      <charset val="238"/>
    </font>
    <font>
      <b/>
      <sz val="10"/>
      <color rgb="FF000000"/>
      <name val="Arial Narrow"/>
      <family val="2"/>
      <charset val="238"/>
    </font>
    <font>
      <b/>
      <sz val="12"/>
      <color rgb="FF0070C0"/>
      <name val="Arial Narrow"/>
      <family val="2"/>
      <charset val="238"/>
    </font>
    <font>
      <sz val="11"/>
      <name val="Arial"/>
      <family val="2"/>
      <charset val="238"/>
    </font>
    <font>
      <b/>
      <sz val="13"/>
      <color rgb="FFFF0000"/>
      <name val="Arial Narrow"/>
      <family val="2"/>
      <charset val="238"/>
    </font>
    <font>
      <u/>
      <sz val="11"/>
      <color theme="10"/>
      <name val="Arial"/>
      <family val="2"/>
      <charset val="238"/>
    </font>
    <font>
      <b/>
      <sz val="11"/>
      <color rgb="FF0070C0"/>
      <name val="Arial"/>
      <family val="2"/>
      <charset val="238"/>
    </font>
    <font>
      <b/>
      <sz val="11"/>
      <color indexed="30"/>
      <name val="Arial Narrow"/>
      <family val="2"/>
      <charset val="238"/>
    </font>
    <font>
      <b/>
      <sz val="12"/>
      <color theme="1"/>
      <name val="Arial Narrow"/>
      <family val="2"/>
      <charset val="238"/>
    </font>
    <font>
      <b/>
      <sz val="12"/>
      <name val="Arial Narrow"/>
    </font>
    <font>
      <b/>
      <sz val="10"/>
      <name val="Arial Narrow"/>
    </font>
    <font>
      <sz val="10"/>
      <name val="Arial Narrow"/>
    </font>
  </fonts>
  <fills count="10">
    <fill>
      <patternFill patternType="none"/>
    </fill>
    <fill>
      <patternFill patternType="gray125"/>
    </fill>
    <fill>
      <patternFill patternType="solid">
        <fgColor rgb="FFFFFFFF"/>
        <bgColor indexed="64"/>
      </patternFill>
    </fill>
    <fill>
      <patternFill patternType="solid">
        <fgColor rgb="FFCCFFCC"/>
        <bgColor indexed="64"/>
      </patternFill>
    </fill>
    <fill>
      <patternFill patternType="solid">
        <fgColor rgb="FF969696"/>
        <bgColor indexed="64"/>
      </patternFill>
    </fill>
    <fill>
      <patternFill patternType="solid">
        <fgColor rgb="FFFFFFCC"/>
        <bgColor indexed="64"/>
      </patternFill>
    </fill>
    <fill>
      <patternFill patternType="solid">
        <fgColor rgb="FFD9D9D9"/>
        <bgColor indexed="64"/>
      </patternFill>
    </fill>
    <fill>
      <patternFill patternType="solid">
        <fgColor rgb="FFBFBFBF"/>
        <bgColor indexed="64"/>
      </patternFill>
    </fill>
    <fill>
      <patternFill patternType="solid">
        <fgColor indexed="9"/>
        <bgColor indexed="64"/>
      </patternFill>
    </fill>
    <fill>
      <patternFill patternType="solid">
        <fgColor indexed="42"/>
        <bgColor indexed="64"/>
      </patternFill>
    </fill>
  </fills>
  <borders count="20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bottom style="hair">
        <color rgb="FF000000"/>
      </bottom>
      <diagonal/>
    </border>
    <border>
      <left/>
      <right style="thin">
        <color rgb="FF000000"/>
      </right>
      <top/>
      <bottom style="thin">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hair">
        <color rgb="FF000000"/>
      </left>
      <right style="thin">
        <color rgb="FF000000"/>
      </right>
      <top style="thin">
        <color rgb="FF000000"/>
      </top>
      <bottom style="thin">
        <color rgb="FF000000"/>
      </bottom>
      <diagonal/>
    </border>
    <border>
      <left/>
      <right/>
      <top style="thin">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hair">
        <color rgb="FF000000"/>
      </right>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hair">
        <color rgb="FF000000"/>
      </right>
      <top/>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hair">
        <color rgb="FF000000"/>
      </right>
      <top/>
      <bottom/>
      <diagonal/>
    </border>
    <border>
      <left style="hair">
        <color rgb="FF000000"/>
      </left>
      <right style="thin">
        <color rgb="FF000000"/>
      </right>
      <top/>
      <bottom/>
      <diagonal/>
    </border>
    <border>
      <left style="hair">
        <color rgb="FF000000"/>
      </left>
      <right style="thin">
        <color rgb="FF000000"/>
      </right>
      <top style="hair">
        <color rgb="FF000000"/>
      </top>
      <bottom style="thin">
        <color rgb="FF000000"/>
      </bottom>
      <diagonal/>
    </border>
    <border>
      <left/>
      <right style="hair">
        <color rgb="FF000000"/>
      </right>
      <top style="hair">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style="hair">
        <color rgb="FF000000"/>
      </left>
      <right/>
      <top style="hair">
        <color rgb="FF000000"/>
      </top>
      <bottom/>
      <diagonal/>
    </border>
    <border>
      <left style="hair">
        <color rgb="FF000000"/>
      </left>
      <right/>
      <top/>
      <bottom/>
      <diagonal/>
    </border>
    <border>
      <left/>
      <right style="hair">
        <color rgb="FF000000"/>
      </right>
      <top/>
      <bottom/>
      <diagonal/>
    </border>
    <border>
      <left style="hair">
        <color rgb="FF000000"/>
      </left>
      <right/>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hair">
        <color rgb="FF000000"/>
      </left>
      <right style="medium">
        <color rgb="FF000000"/>
      </right>
      <top style="hair">
        <color rgb="FF000000"/>
      </top>
      <bottom/>
      <diagonal/>
    </border>
    <border>
      <left/>
      <right/>
      <top/>
      <bottom style="hair">
        <color rgb="FF000000"/>
      </bottom>
      <diagonal/>
    </border>
    <border>
      <left/>
      <right/>
      <top style="hair">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hair">
        <color rgb="FF000000"/>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medium">
        <color rgb="FF000000"/>
      </right>
      <top style="medium">
        <color rgb="FF000000"/>
      </top>
      <bottom style="thin">
        <color rgb="FF000000"/>
      </bottom>
      <diagonal/>
    </border>
    <border>
      <left style="medium">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bottom style="hair">
        <color rgb="FF000000"/>
      </bottom>
      <diagonal/>
    </border>
    <border>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hair">
        <color rgb="FF000000"/>
      </right>
      <top/>
      <bottom style="thin">
        <color rgb="FF000000"/>
      </bottom>
      <diagonal/>
    </border>
    <border>
      <left style="hair">
        <color rgb="FF000000"/>
      </left>
      <right style="medium">
        <color rgb="FF000000"/>
      </right>
      <top style="hair">
        <color rgb="FF000000"/>
      </top>
      <bottom style="thin">
        <color rgb="FF000000"/>
      </bottom>
      <diagonal/>
    </border>
    <border>
      <left/>
      <right/>
      <top style="medium">
        <color rgb="FF000000"/>
      </top>
      <bottom/>
      <diagonal/>
    </border>
    <border>
      <left style="thin">
        <color rgb="FF000000"/>
      </left>
      <right/>
      <top style="medium">
        <color rgb="FF000000"/>
      </top>
      <bottom/>
      <diagonal/>
    </border>
    <border>
      <left style="thin">
        <color rgb="FF000000"/>
      </left>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bottom style="thin">
        <color rgb="FF000000"/>
      </bottom>
      <diagonal/>
    </border>
    <border>
      <left style="hair">
        <color rgb="FF000000"/>
      </left>
      <right/>
      <top style="thin">
        <color rgb="FF000000"/>
      </top>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hair">
        <color rgb="FF000000"/>
      </right>
      <top style="thin">
        <color rgb="FF000000"/>
      </top>
      <bottom/>
      <diagonal/>
    </border>
    <border>
      <left/>
      <right style="thin">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diagonal/>
    </border>
    <border>
      <left style="hair">
        <color rgb="FF000000"/>
      </left>
      <right/>
      <top style="medium">
        <color rgb="FF000000"/>
      </top>
      <bottom style="medium">
        <color rgb="FF000000"/>
      </bottom>
      <diagonal/>
    </border>
    <border>
      <left style="hair">
        <color rgb="FF000000"/>
      </left>
      <right/>
      <top style="hair">
        <color rgb="FF000000"/>
      </top>
      <bottom style="medium">
        <color rgb="FF000000"/>
      </bottom>
      <diagonal/>
    </border>
    <border>
      <left/>
      <right style="hair">
        <color rgb="FF000000"/>
      </right>
      <top style="medium">
        <color rgb="FF000000"/>
      </top>
      <bottom/>
      <diagonal/>
    </border>
    <border>
      <left style="hair">
        <color rgb="FF000000"/>
      </left>
      <right style="medium">
        <color rgb="FF000000"/>
      </right>
      <top style="medium">
        <color rgb="FF000000"/>
      </top>
      <bottom/>
      <diagonal/>
    </border>
    <border>
      <left/>
      <right style="hair">
        <color rgb="FF000000"/>
      </right>
      <top/>
      <bottom style="medium">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hair">
        <color rgb="FF000000"/>
      </left>
      <right style="medium">
        <color rgb="FF000000"/>
      </right>
      <top/>
      <bottom style="medium">
        <color rgb="FF000000"/>
      </bottom>
      <diagonal/>
    </border>
    <border>
      <left style="hair">
        <color rgb="FF000000"/>
      </left>
      <right/>
      <top style="hair">
        <color rgb="FF000000"/>
      </top>
      <bottom style="thin">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right/>
      <top style="hair">
        <color rgb="FF000000"/>
      </top>
      <bottom/>
      <diagonal/>
    </border>
    <border>
      <left style="hair">
        <color rgb="FF000000"/>
      </left>
      <right/>
      <top/>
      <bottom/>
      <diagonal/>
    </border>
    <border>
      <left/>
      <right/>
      <top/>
      <bottom/>
      <diagonal/>
    </border>
    <border>
      <left style="hair">
        <color rgb="FF000000"/>
      </left>
      <right/>
      <top/>
      <bottom style="hair">
        <color rgb="FF000000"/>
      </bottom>
      <diagonal/>
    </border>
    <border>
      <left/>
      <right/>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2">
    <xf numFmtId="0" fontId="0" fillId="0" borderId="0"/>
    <xf numFmtId="0" fontId="66" fillId="0" borderId="0" applyNumberFormat="0" applyFill="0" applyBorder="0" applyAlignment="0" applyProtection="0"/>
  </cellStyleXfs>
  <cellXfs count="1082">
    <xf numFmtId="0" fontId="0" fillId="0" borderId="0" xfId="0"/>
    <xf numFmtId="0" fontId="3" fillId="2" borderId="0" xfId="0" applyFont="1" applyFill="1" applyAlignment="1">
      <alignment horizontal="center"/>
    </xf>
    <xf numFmtId="0" fontId="5" fillId="3" borderId="0" xfId="0" applyFont="1" applyFill="1" applyAlignment="1"/>
    <xf numFmtId="0" fontId="5" fillId="0" borderId="0" xfId="0" applyFont="1" applyFill="1" applyAlignment="1"/>
    <xf numFmtId="0" fontId="12" fillId="2" borderId="0" xfId="0" applyFont="1" applyFill="1" applyAlignment="1"/>
    <xf numFmtId="0" fontId="5" fillId="2" borderId="0" xfId="0" applyFont="1" applyFill="1" applyAlignment="1"/>
    <xf numFmtId="0" fontId="2" fillId="0" borderId="9" xfId="0" applyFont="1" applyFill="1" applyBorder="1" applyAlignment="1"/>
    <xf numFmtId="0" fontId="3" fillId="2" borderId="9" xfId="0" applyFont="1" applyFill="1" applyBorder="1" applyAlignment="1"/>
    <xf numFmtId="0" fontId="25" fillId="0" borderId="9" xfId="0" applyFont="1" applyFill="1" applyBorder="1" applyAlignment="1"/>
    <xf numFmtId="0" fontId="26" fillId="0" borderId="9" xfId="0" applyFont="1" applyFill="1" applyBorder="1" applyAlignment="1"/>
    <xf numFmtId="0" fontId="27" fillId="0" borderId="9" xfId="0" applyFont="1" applyFill="1" applyBorder="1" applyAlignment="1"/>
    <xf numFmtId="0" fontId="28" fillId="0" borderId="9" xfId="0" applyFont="1" applyFill="1" applyBorder="1" applyAlignment="1"/>
    <xf numFmtId="0" fontId="1" fillId="2" borderId="9" xfId="0" applyFont="1" applyFill="1" applyBorder="1" applyAlignment="1"/>
    <xf numFmtId="0" fontId="39" fillId="3" borderId="0" xfId="0" applyFont="1" applyFill="1" applyAlignment="1"/>
    <xf numFmtId="0" fontId="34" fillId="2" borderId="9" xfId="0" applyFont="1" applyFill="1" applyBorder="1" applyAlignment="1"/>
    <xf numFmtId="0" fontId="5" fillId="2" borderId="9" xfId="0" applyFont="1" applyFill="1" applyBorder="1" applyAlignment="1"/>
    <xf numFmtId="0" fontId="13" fillId="2" borderId="9" xfId="0" applyFont="1" applyFill="1" applyBorder="1" applyAlignment="1"/>
    <xf numFmtId="16" fontId="5" fillId="3" borderId="0" xfId="0" applyNumberFormat="1" applyFont="1" applyFill="1" applyAlignment="1"/>
    <xf numFmtId="0" fontId="62" fillId="2" borderId="9" xfId="0" applyFont="1" applyFill="1" applyBorder="1" applyAlignment="1"/>
    <xf numFmtId="0" fontId="19" fillId="3" borderId="0" xfId="0" applyFont="1" applyFill="1" applyAlignment="1"/>
    <xf numFmtId="0" fontId="12" fillId="3" borderId="0" xfId="0" applyFont="1" applyFill="1" applyAlignment="1"/>
    <xf numFmtId="0" fontId="22" fillId="2" borderId="0" xfId="0" applyFont="1" applyFill="1" applyAlignment="1">
      <alignment horizontal="left"/>
    </xf>
    <xf numFmtId="0" fontId="3" fillId="2" borderId="0" xfId="0" applyFont="1" applyFill="1" applyAlignment="1">
      <alignment horizontal="left"/>
    </xf>
    <xf numFmtId="0" fontId="41" fillId="3" borderId="0" xfId="0" applyFont="1" applyFill="1" applyAlignment="1"/>
    <xf numFmtId="0" fontId="3" fillId="2" borderId="0" xfId="0" applyFont="1" applyFill="1" applyAlignment="1"/>
    <xf numFmtId="14" fontId="44" fillId="0" borderId="0" xfId="0" applyNumberFormat="1" applyFont="1" applyFill="1" applyAlignment="1"/>
    <xf numFmtId="0" fontId="46" fillId="3" borderId="0" xfId="0" applyFont="1" applyFill="1" applyAlignment="1"/>
    <xf numFmtId="0" fontId="3" fillId="2" borderId="1" xfId="0" applyFont="1" applyFill="1" applyBorder="1" applyAlignment="1">
      <alignment vertical="center"/>
    </xf>
    <xf numFmtId="0" fontId="3" fillId="2" borderId="3" xfId="0" applyFont="1" applyFill="1" applyBorder="1" applyAlignment="1">
      <alignment vertical="center"/>
    </xf>
    <xf numFmtId="0" fontId="5" fillId="2" borderId="2" xfId="0" applyFont="1" applyFill="1" applyBorder="1" applyAlignment="1"/>
    <xf numFmtId="0" fontId="3" fillId="2" borderId="1" xfId="0" applyFont="1" applyFill="1" applyBorder="1" applyAlignment="1"/>
    <xf numFmtId="14" fontId="3" fillId="3" borderId="3" xfId="0" applyNumberFormat="1" applyFont="1" applyFill="1" applyBorder="1" applyAlignment="1"/>
    <xf numFmtId="0" fontId="3" fillId="0" borderId="3" xfId="0" applyFont="1" applyFill="1" applyBorder="1" applyAlignment="1"/>
    <xf numFmtId="0" fontId="5" fillId="0" borderId="2" xfId="0" applyFont="1" applyFill="1" applyBorder="1" applyAlignment="1"/>
    <xf numFmtId="0" fontId="3" fillId="2" borderId="3" xfId="0" applyFont="1" applyFill="1" applyBorder="1" applyAlignment="1"/>
    <xf numFmtId="0" fontId="1" fillId="3" borderId="0" xfId="0" applyFont="1" applyFill="1" applyAlignment="1"/>
    <xf numFmtId="0" fontId="3" fillId="4" borderId="0" xfId="0" applyFont="1" applyFill="1" applyAlignment="1">
      <alignment horizontal="center"/>
    </xf>
    <xf numFmtId="0" fontId="3" fillId="2" borderId="5" xfId="0" applyFont="1" applyFill="1" applyBorder="1" applyAlignment="1"/>
    <xf numFmtId="0" fontId="3" fillId="2" borderId="6" xfId="0" applyFont="1" applyFill="1" applyBorder="1" applyAlignment="1"/>
    <xf numFmtId="0" fontId="1" fillId="2" borderId="24" xfId="0" applyFont="1" applyFill="1" applyBorder="1" applyAlignment="1"/>
    <xf numFmtId="0" fontId="1" fillId="2" borderId="0" xfId="0" applyFont="1" applyFill="1" applyAlignment="1"/>
    <xf numFmtId="0" fontId="16" fillId="2" borderId="0" xfId="0" applyFont="1" applyFill="1" applyAlignment="1">
      <alignment horizontal="left" vertical="center"/>
    </xf>
    <xf numFmtId="0" fontId="5" fillId="2" borderId="0" xfId="0" applyFont="1" applyFill="1" applyAlignment="1">
      <alignment horizontal="justify" vertical="top" wrapText="1"/>
    </xf>
    <xf numFmtId="0" fontId="3" fillId="2" borderId="0" xfId="0" applyFont="1" applyFill="1" applyAlignment="1">
      <alignment horizontal="center" vertical="top" wrapText="1"/>
    </xf>
    <xf numFmtId="0" fontId="43" fillId="2" borderId="0" xfId="0" applyFont="1" applyFill="1" applyAlignment="1">
      <alignment horizontal="left" vertical="top"/>
    </xf>
    <xf numFmtId="0" fontId="42" fillId="3" borderId="0" xfId="0" applyFont="1" applyFill="1" applyAlignment="1"/>
    <xf numFmtId="0" fontId="3" fillId="2" borderId="36" xfId="0" applyFont="1" applyFill="1" applyBorder="1" applyAlignment="1">
      <alignment horizontal="center" vertical="top" wrapText="1"/>
    </xf>
    <xf numFmtId="0" fontId="3" fillId="2" borderId="66" xfId="0" applyFont="1" applyFill="1" applyBorder="1" applyAlignment="1">
      <alignment horizontal="center" vertical="top" wrapText="1"/>
    </xf>
    <xf numFmtId="0" fontId="18" fillId="3" borderId="0" xfId="0" applyFont="1" applyFill="1" applyAlignment="1"/>
    <xf numFmtId="0" fontId="5" fillId="2" borderId="10" xfId="0" applyFont="1" applyFill="1" applyBorder="1" applyAlignment="1">
      <alignment horizontal="center" vertical="center" wrapText="1"/>
    </xf>
    <xf numFmtId="0" fontId="3" fillId="0" borderId="138" xfId="0" applyFont="1" applyFill="1" applyBorder="1" applyAlignment="1">
      <alignment horizontal="justify" vertical="top" wrapText="1"/>
    </xf>
    <xf numFmtId="0" fontId="3" fillId="0" borderId="139" xfId="0" applyFont="1" applyFill="1" applyBorder="1" applyAlignment="1">
      <alignment horizontal="justify" vertical="top" wrapText="1"/>
    </xf>
    <xf numFmtId="0" fontId="3" fillId="0" borderId="11" xfId="0" applyFont="1" applyFill="1" applyBorder="1" applyAlignment="1">
      <alignment horizontal="justify" vertical="top" wrapText="1"/>
    </xf>
    <xf numFmtId="0" fontId="3" fillId="0" borderId="140" xfId="0" applyFont="1" applyFill="1" applyBorder="1" applyAlignment="1">
      <alignment horizontal="justify" vertical="top" wrapText="1"/>
    </xf>
    <xf numFmtId="0" fontId="23" fillId="3" borderId="0" xfId="0" applyFont="1" applyFill="1" applyAlignment="1"/>
    <xf numFmtId="0" fontId="5" fillId="2" borderId="13" xfId="0" applyFont="1" applyFill="1" applyBorder="1" applyAlignment="1">
      <alignment horizontal="center" vertical="center" wrapText="1"/>
    </xf>
    <xf numFmtId="0" fontId="5" fillId="2" borderId="9" xfId="0" applyFont="1" applyFill="1" applyBorder="1" applyAlignment="1">
      <alignment horizontal="justify" vertical="top" wrapText="1"/>
    </xf>
    <xf numFmtId="0" fontId="3" fillId="5" borderId="9" xfId="0" applyFont="1" applyFill="1" applyBorder="1" applyAlignment="1">
      <alignment horizontal="center" vertical="center"/>
    </xf>
    <xf numFmtId="0" fontId="31" fillId="3" borderId="9" xfId="0" applyFont="1" applyFill="1" applyBorder="1" applyAlignment="1">
      <alignment horizontal="left" vertical="top" wrapText="1"/>
    </xf>
    <xf numFmtId="0" fontId="31" fillId="3" borderId="9" xfId="0" applyFont="1" applyFill="1" applyBorder="1" applyAlignment="1">
      <alignment horizontal="justify" vertical="top" wrapText="1"/>
    </xf>
    <xf numFmtId="0" fontId="31" fillId="3" borderId="14" xfId="0" applyFont="1" applyFill="1" applyBorder="1" applyAlignment="1">
      <alignment horizontal="justify" vertical="top" wrapText="1"/>
    </xf>
    <xf numFmtId="14" fontId="3" fillId="5" borderId="9" xfId="0" applyNumberFormat="1" applyFont="1" applyFill="1" applyBorder="1" applyAlignment="1">
      <alignment horizontal="center" vertical="center"/>
    </xf>
    <xf numFmtId="0" fontId="5" fillId="2" borderId="15" xfId="0" applyFont="1" applyFill="1" applyBorder="1" applyAlignment="1">
      <alignment horizontal="center" vertical="center" wrapText="1"/>
    </xf>
    <xf numFmtId="0" fontId="3" fillId="3" borderId="16" xfId="0" applyFont="1" applyFill="1" applyBorder="1" applyAlignment="1">
      <alignment horizontal="justify" vertical="top" wrapText="1"/>
    </xf>
    <xf numFmtId="0" fontId="33" fillId="2" borderId="16" xfId="0" applyFont="1" applyFill="1" applyBorder="1" applyAlignment="1">
      <alignment horizontal="left" vertical="top"/>
    </xf>
    <xf numFmtId="0" fontId="3" fillId="2" borderId="16" xfId="0" applyFont="1" applyFill="1" applyBorder="1" applyAlignment="1">
      <alignment horizontal="center" vertical="top" wrapText="1"/>
    </xf>
    <xf numFmtId="2" fontId="31" fillId="3" borderId="16" xfId="0" applyNumberFormat="1" applyFont="1" applyFill="1" applyBorder="1" applyAlignment="1">
      <alignment horizontal="left" vertical="top"/>
    </xf>
    <xf numFmtId="2" fontId="31" fillId="3" borderId="17" xfId="0" applyNumberFormat="1" applyFont="1" applyFill="1" applyBorder="1" applyAlignment="1">
      <alignment horizontal="left" vertical="top"/>
    </xf>
    <xf numFmtId="0" fontId="3" fillId="3" borderId="0" xfId="0" applyFont="1" applyFill="1" applyAlignment="1"/>
    <xf numFmtId="0" fontId="5" fillId="2" borderId="10" xfId="0" applyFont="1" applyFill="1" applyBorder="1" applyAlignment="1"/>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0" xfId="0" applyFont="1" applyFill="1" applyAlignment="1">
      <alignment horizontal="center"/>
    </xf>
    <xf numFmtId="0" fontId="5" fillId="2" borderId="13" xfId="0" applyFont="1" applyFill="1" applyBorder="1" applyAlignment="1"/>
    <xf numFmtId="0" fontId="5" fillId="2" borderId="14" xfId="0" applyFont="1" applyFill="1" applyBorder="1" applyAlignment="1"/>
    <xf numFmtId="0" fontId="5" fillId="2" borderId="15" xfId="0" applyFont="1" applyFill="1" applyBorder="1" applyAlignment="1"/>
    <xf numFmtId="9" fontId="5" fillId="2" borderId="16" xfId="0" applyNumberFormat="1" applyFont="1" applyFill="1" applyBorder="1" applyAlignment="1"/>
    <xf numFmtId="9" fontId="5" fillId="2" borderId="17" xfId="0" applyNumberFormat="1" applyFont="1" applyFill="1" applyBorder="1" applyAlignment="1"/>
    <xf numFmtId="9" fontId="5" fillId="2" borderId="0" xfId="0" applyNumberFormat="1" applyFont="1" applyFill="1" applyAlignment="1"/>
    <xf numFmtId="0" fontId="18" fillId="2" borderId="0" xfId="0" applyFont="1" applyFill="1" applyAlignment="1">
      <alignment wrapText="1"/>
    </xf>
    <xf numFmtId="14" fontId="5" fillId="3" borderId="0" xfId="0" applyNumberFormat="1" applyFont="1" applyFill="1" applyAlignment="1"/>
    <xf numFmtId="0" fontId="18" fillId="3" borderId="0" xfId="0" applyFont="1" applyFill="1" applyAlignment="1">
      <alignment wrapText="1"/>
    </xf>
    <xf numFmtId="0" fontId="3" fillId="2" borderId="0" xfId="0" applyFont="1" applyFill="1" applyAlignment="1">
      <alignment horizontal="left" vertical="center"/>
    </xf>
    <xf numFmtId="14" fontId="5" fillId="2" borderId="0" xfId="0" applyNumberFormat="1" applyFont="1" applyFill="1" applyAlignment="1"/>
    <xf numFmtId="0" fontId="22" fillId="3" borderId="0" xfId="0" applyFont="1" applyFill="1" applyAlignment="1"/>
    <xf numFmtId="0" fontId="2" fillId="3" borderId="0" xfId="0" applyFont="1" applyFill="1" applyAlignment="1"/>
    <xf numFmtId="0" fontId="24" fillId="3" borderId="0" xfId="0" applyFont="1" applyFill="1" applyAlignment="1"/>
    <xf numFmtId="0" fontId="2" fillId="2" borderId="0" xfId="0" applyFont="1" applyFill="1" applyAlignment="1">
      <alignment horizontal="left"/>
    </xf>
    <xf numFmtId="0" fontId="6" fillId="2" borderId="0" xfId="0" applyFont="1" applyFill="1" applyAlignment="1">
      <alignment horizontal="left"/>
    </xf>
    <xf numFmtId="0" fontId="6" fillId="2" borderId="0" xfId="0" applyFont="1" applyFill="1" applyAlignment="1"/>
    <xf numFmtId="14" fontId="45" fillId="2" borderId="0" xfId="0" applyNumberFormat="1" applyFont="1" applyFill="1" applyAlignment="1"/>
    <xf numFmtId="0" fontId="2" fillId="2" borderId="0" xfId="0" applyFont="1" applyFill="1" applyAlignment="1"/>
    <xf numFmtId="0" fontId="6" fillId="2" borderId="3" xfId="0" applyFont="1" applyFill="1" applyBorder="1" applyAlignment="1">
      <alignment horizontal="left"/>
    </xf>
    <xf numFmtId="0" fontId="6" fillId="2" borderId="3" xfId="0" applyFont="1" applyFill="1" applyBorder="1" applyAlignment="1"/>
    <xf numFmtId="0" fontId="3" fillId="3" borderId="3" xfId="0" applyFont="1" applyFill="1" applyBorder="1" applyAlignment="1"/>
    <xf numFmtId="0" fontId="6" fillId="3" borderId="2" xfId="0" applyFont="1" applyFill="1" applyBorder="1" applyAlignment="1"/>
    <xf numFmtId="0" fontId="6" fillId="2" borderId="2" xfId="0" applyFont="1" applyFill="1" applyBorder="1" applyAlignment="1"/>
    <xf numFmtId="0" fontId="1" fillId="2" borderId="2" xfId="0" applyFont="1" applyFill="1" applyBorder="1" applyAlignment="1">
      <alignment horizontal="right"/>
    </xf>
    <xf numFmtId="0" fontId="5" fillId="2" borderId="0" xfId="0" applyFont="1" applyFill="1" applyAlignment="1">
      <alignment horizontal="left"/>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xf numFmtId="0" fontId="5" fillId="2" borderId="12" xfId="0" applyFont="1" applyFill="1" applyBorder="1" applyAlignment="1"/>
    <xf numFmtId="0" fontId="5" fillId="2" borderId="13" xfId="0" applyFont="1" applyFill="1" applyBorder="1" applyAlignment="1">
      <alignment horizontal="center" vertical="center"/>
    </xf>
    <xf numFmtId="0" fontId="5" fillId="2" borderId="9" xfId="0" applyFont="1" applyFill="1" applyBorder="1" applyAlignment="1">
      <alignment horizontal="left" vertical="center" wrapText="1"/>
    </xf>
    <xf numFmtId="0" fontId="5" fillId="3" borderId="9" xfId="0" applyFont="1" applyFill="1" applyBorder="1" applyAlignment="1"/>
    <xf numFmtId="0" fontId="5" fillId="3" borderId="14" xfId="0" applyFont="1" applyFill="1" applyBorder="1" applyAlignment="1"/>
    <xf numFmtId="0" fontId="5" fillId="2" borderId="15"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3" borderId="16" xfId="0" applyFont="1" applyFill="1" applyBorder="1" applyAlignment="1"/>
    <xf numFmtId="0" fontId="5" fillId="3" borderId="17" xfId="0" applyFont="1" applyFill="1" applyBorder="1" applyAlignment="1"/>
    <xf numFmtId="0" fontId="5" fillId="2" borderId="10" xfId="0" applyFont="1" applyFill="1" applyBorder="1" applyAlignment="1">
      <alignment horizontal="center" vertical="center"/>
    </xf>
    <xf numFmtId="0" fontId="5" fillId="3" borderId="9"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2" borderId="10" xfId="0" applyFont="1" applyFill="1" applyBorder="1" applyAlignment="1">
      <alignment horizontal="left"/>
    </xf>
    <xf numFmtId="0" fontId="5" fillId="2" borderId="13" xfId="0" applyFont="1" applyFill="1" applyBorder="1" applyAlignment="1">
      <alignment horizontal="left"/>
    </xf>
    <xf numFmtId="0" fontId="5" fillId="2" borderId="15" xfId="0" applyFont="1" applyFill="1" applyBorder="1" applyAlignment="1">
      <alignment horizontal="left"/>
    </xf>
    <xf numFmtId="0" fontId="8" fillId="2" borderId="0" xfId="0" applyFont="1" applyFill="1" applyAlignment="1">
      <alignment wrapText="1"/>
    </xf>
    <xf numFmtId="14" fontId="5" fillId="3" borderId="0" xfId="0" applyNumberFormat="1" applyFont="1" applyFill="1" applyAlignment="1">
      <alignment horizontal="left"/>
    </xf>
    <xf numFmtId="0" fontId="8" fillId="3" borderId="0" xfId="0" applyFont="1" applyFill="1" applyAlignment="1">
      <alignment wrapText="1"/>
    </xf>
    <xf numFmtId="0" fontId="8" fillId="2" borderId="18" xfId="0" applyFont="1" applyFill="1" applyBorder="1" applyAlignment="1">
      <alignment wrapText="1"/>
    </xf>
    <xf numFmtId="0" fontId="6" fillId="3" borderId="0" xfId="0" applyFont="1" applyFill="1" applyAlignment="1"/>
    <xf numFmtId="0" fontId="6" fillId="3" borderId="0" xfId="0" applyFont="1" applyFill="1" applyAlignment="1">
      <alignment horizontal="left"/>
    </xf>
    <xf numFmtId="49" fontId="1" fillId="2" borderId="0" xfId="0" applyNumberFormat="1" applyFont="1" applyFill="1" applyAlignment="1">
      <alignment horizontal="left" vertical="center" wrapText="1"/>
    </xf>
    <xf numFmtId="0" fontId="2" fillId="2" borderId="0" xfId="0" applyFont="1" applyFill="1" applyAlignment="1">
      <alignment horizontal="right"/>
    </xf>
    <xf numFmtId="0" fontId="47" fillId="0" borderId="0" xfId="0" applyFont="1" applyFill="1" applyAlignment="1"/>
    <xf numFmtId="49" fontId="47" fillId="0" borderId="0" xfId="0" applyNumberFormat="1" applyFont="1" applyFill="1" applyAlignment="1">
      <alignment horizontal="left" vertical="center" wrapText="1"/>
    </xf>
    <xf numFmtId="0" fontId="48" fillId="2" borderId="0" xfId="0" applyFont="1" applyFill="1" applyAlignment="1"/>
    <xf numFmtId="0" fontId="2" fillId="2" borderId="1" xfId="0" applyFont="1" applyFill="1" applyBorder="1" applyAlignment="1"/>
    <xf numFmtId="0" fontId="1" fillId="2" borderId="3" xfId="0" applyFont="1" applyFill="1" applyBorder="1" applyAlignment="1">
      <alignment horizontal="left"/>
    </xf>
    <xf numFmtId="14" fontId="1" fillId="3" borderId="3" xfId="0" applyNumberFormat="1" applyFont="1" applyFill="1" applyBorder="1" applyAlignment="1"/>
    <xf numFmtId="0" fontId="1" fillId="0" borderId="3" xfId="0" applyFont="1" applyFill="1" applyBorder="1" applyAlignment="1"/>
    <xf numFmtId="0" fontId="1" fillId="0" borderId="2" xfId="0" applyFont="1" applyFill="1" applyBorder="1" applyAlignment="1"/>
    <xf numFmtId="0" fontId="2" fillId="2" borderId="3" xfId="0" applyFont="1" applyFill="1" applyBorder="1" applyAlignment="1"/>
    <xf numFmtId="0" fontId="1" fillId="2" borderId="3" xfId="0" applyFont="1" applyFill="1" applyBorder="1" applyAlignment="1"/>
    <xf numFmtId="0" fontId="1" fillId="2" borderId="2" xfId="0" applyFont="1" applyFill="1" applyBorder="1" applyAlignment="1"/>
    <xf numFmtId="49" fontId="2" fillId="2" borderId="0" xfId="0" applyNumberFormat="1" applyFont="1" applyFill="1" applyAlignment="1">
      <alignment horizontal="left" vertical="center" wrapText="1"/>
    </xf>
    <xf numFmtId="0" fontId="1" fillId="3" borderId="0" xfId="0" applyFont="1" applyFill="1" applyAlignment="1">
      <alignment horizontal="right"/>
    </xf>
    <xf numFmtId="0" fontId="2" fillId="2" borderId="141" xfId="0" applyFont="1" applyFill="1" applyBorder="1" applyAlignment="1">
      <alignment horizontal="center" vertical="top"/>
    </xf>
    <xf numFmtId="49" fontId="2" fillId="2" borderId="21" xfId="0" applyNumberFormat="1" applyFont="1" applyFill="1" applyBorder="1" applyAlignment="1">
      <alignment horizontal="center" vertical="top"/>
    </xf>
    <xf numFmtId="0" fontId="2" fillId="2" borderId="21" xfId="0" applyFont="1" applyFill="1" applyBorder="1" applyAlignment="1">
      <alignment horizontal="center" vertical="top"/>
    </xf>
    <xf numFmtId="0" fontId="3" fillId="2" borderId="22" xfId="0" applyFont="1" applyFill="1" applyBorder="1" applyAlignment="1">
      <alignment horizontal="center" vertical="center" wrapText="1"/>
    </xf>
    <xf numFmtId="0" fontId="1" fillId="2" borderId="10" xfId="0" applyFont="1" applyFill="1" applyBorder="1" applyAlignment="1">
      <alignment horizontal="center" vertical="center"/>
    </xf>
    <xf numFmtId="0" fontId="2" fillId="2" borderId="139" xfId="0" applyFont="1" applyFill="1" applyBorder="1" applyAlignment="1"/>
    <xf numFmtId="0" fontId="1" fillId="2" borderId="139" xfId="0" applyFont="1" applyFill="1" applyBorder="1" applyAlignment="1"/>
    <xf numFmtId="0" fontId="1" fillId="2" borderId="140" xfId="0" applyFont="1" applyFill="1" applyBorder="1" applyAlignment="1"/>
    <xf numFmtId="0" fontId="1" fillId="2" borderId="13" xfId="0" applyFont="1" applyFill="1" applyBorder="1" applyAlignment="1">
      <alignment horizontal="center" vertical="center"/>
    </xf>
    <xf numFmtId="0" fontId="20" fillId="0" borderId="9" xfId="0" applyFont="1" applyFill="1" applyBorder="1" applyAlignment="1">
      <alignment horizontal="left" vertical="top" wrapText="1"/>
    </xf>
    <xf numFmtId="0" fontId="1" fillId="3" borderId="9" xfId="0" applyFont="1" applyFill="1" applyBorder="1" applyAlignment="1">
      <alignment horizontal="center"/>
    </xf>
    <xf numFmtId="0" fontId="1" fillId="3" borderId="9" xfId="0" applyFont="1" applyFill="1" applyBorder="1" applyAlignment="1"/>
    <xf numFmtId="0" fontId="1" fillId="3" borderId="14" xfId="0" applyFont="1" applyFill="1" applyBorder="1" applyAlignment="1"/>
    <xf numFmtId="0" fontId="20" fillId="2" borderId="9" xfId="0" applyFont="1" applyFill="1" applyBorder="1" applyAlignment="1">
      <alignment horizontal="left" vertical="top" wrapText="1"/>
    </xf>
    <xf numFmtId="0" fontId="1" fillId="2" borderId="15" xfId="0" applyFont="1" applyFill="1" applyBorder="1" applyAlignment="1">
      <alignment horizontal="center" vertical="center"/>
    </xf>
    <xf numFmtId="0" fontId="20" fillId="2" borderId="16" xfId="0" applyFont="1" applyFill="1" applyBorder="1" applyAlignment="1">
      <alignment horizontal="left" vertical="top" wrapText="1"/>
    </xf>
    <xf numFmtId="0" fontId="1" fillId="3" borderId="16" xfId="0" applyFont="1" applyFill="1" applyBorder="1" applyAlignment="1">
      <alignment horizontal="center"/>
    </xf>
    <xf numFmtId="0" fontId="1" fillId="3" borderId="16" xfId="0" applyFont="1" applyFill="1" applyBorder="1" applyAlignment="1"/>
    <xf numFmtId="0" fontId="1" fillId="3" borderId="17" xfId="0" applyFont="1" applyFill="1" applyBorder="1" applyAlignment="1"/>
    <xf numFmtId="0" fontId="20" fillId="0" borderId="16" xfId="0" applyFont="1" applyFill="1" applyBorder="1" applyAlignment="1">
      <alignment horizontal="left" vertical="top" wrapText="1"/>
    </xf>
    <xf numFmtId="0" fontId="20" fillId="3" borderId="9" xfId="0" applyFont="1" applyFill="1" applyBorder="1" applyAlignment="1">
      <alignment horizontal="left" vertical="top" wrapText="1"/>
    </xf>
    <xf numFmtId="0" fontId="20" fillId="3" borderId="16" xfId="0" applyFont="1" applyFill="1" applyBorder="1" applyAlignment="1">
      <alignment horizontal="left" vertical="top" wrapText="1"/>
    </xf>
    <xf numFmtId="0" fontId="1" fillId="6" borderId="9" xfId="0" applyFont="1" applyFill="1" applyBorder="1" applyAlignment="1">
      <alignment horizontal="center"/>
    </xf>
    <xf numFmtId="0" fontId="1" fillId="6" borderId="14" xfId="0" applyFont="1" applyFill="1" applyBorder="1" applyAlignment="1">
      <alignment horizontal="center"/>
    </xf>
    <xf numFmtId="49" fontId="2" fillId="2" borderId="0" xfId="0" applyNumberFormat="1" applyFont="1" applyFill="1" applyAlignment="1">
      <alignment horizontal="left"/>
    </xf>
    <xf numFmtId="49" fontId="1" fillId="2" borderId="10" xfId="0" applyNumberFormat="1" applyFont="1" applyFill="1" applyBorder="1" applyAlignment="1">
      <alignment horizontal="left"/>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0" xfId="0" applyFont="1" applyFill="1" applyAlignment="1">
      <alignment horizontal="center"/>
    </xf>
    <xf numFmtId="49" fontId="1" fillId="2" borderId="13" xfId="0" applyNumberFormat="1" applyFont="1" applyFill="1" applyBorder="1" applyAlignment="1">
      <alignment horizontal="left"/>
    </xf>
    <xf numFmtId="0" fontId="1" fillId="2" borderId="14" xfId="0" applyFont="1" applyFill="1" applyBorder="1" applyAlignment="1"/>
    <xf numFmtId="49" fontId="1" fillId="2" borderId="15" xfId="0" applyNumberFormat="1" applyFont="1" applyFill="1" applyBorder="1" applyAlignment="1">
      <alignment horizontal="left"/>
    </xf>
    <xf numFmtId="9" fontId="1" fillId="2" borderId="16" xfId="0" applyNumberFormat="1" applyFont="1" applyFill="1" applyBorder="1" applyAlignment="1"/>
    <xf numFmtId="9" fontId="1" fillId="2" borderId="17" xfId="0" applyNumberFormat="1" applyFont="1" applyFill="1" applyBorder="1" applyAlignment="1"/>
    <xf numFmtId="9" fontId="1" fillId="2" borderId="0" xfId="0" applyNumberFormat="1" applyFont="1" applyFill="1" applyAlignment="1"/>
    <xf numFmtId="49" fontId="1" fillId="2" borderId="0" xfId="0" applyNumberFormat="1" applyFont="1" applyFill="1" applyAlignment="1">
      <alignment horizontal="left"/>
    </xf>
    <xf numFmtId="49" fontId="1" fillId="0" borderId="0" xfId="0" applyNumberFormat="1" applyFont="1" applyFill="1" applyAlignment="1">
      <alignment horizontal="left" vertical="center" wrapText="1"/>
    </xf>
    <xf numFmtId="0" fontId="21" fillId="2" borderId="0" xfId="0" applyFont="1" applyFill="1" applyAlignment="1">
      <alignment wrapText="1"/>
    </xf>
    <xf numFmtId="49" fontId="1" fillId="3" borderId="0" xfId="0" applyNumberFormat="1" applyFont="1" applyFill="1" applyAlignment="1">
      <alignment horizontal="left"/>
    </xf>
    <xf numFmtId="0" fontId="1" fillId="3" borderId="0" xfId="0" applyFont="1" applyFill="1" applyAlignment="1">
      <alignment horizontal="left" vertical="center"/>
    </xf>
    <xf numFmtId="0" fontId="21" fillId="3" borderId="0" xfId="0" applyFont="1" applyFill="1" applyAlignment="1">
      <alignment wrapText="1"/>
    </xf>
    <xf numFmtId="49" fontId="2" fillId="2" borderId="0" xfId="0" applyNumberFormat="1" applyFont="1" applyFill="1" applyAlignment="1">
      <alignment horizontal="left" vertical="center"/>
    </xf>
    <xf numFmtId="0" fontId="1" fillId="3" borderId="0" xfId="0" applyFont="1" applyFill="1" applyAlignment="1">
      <alignment horizontal="left"/>
    </xf>
    <xf numFmtId="0" fontId="1" fillId="3" borderId="0" xfId="0" applyFont="1" applyFill="1" applyAlignment="1">
      <alignment horizontal="left" vertical="center" wrapText="1"/>
    </xf>
    <xf numFmtId="0" fontId="5" fillId="2" borderId="0" xfId="0" applyFont="1" applyFill="1" applyAlignment="1">
      <alignment vertical="center" wrapText="1"/>
    </xf>
    <xf numFmtId="0" fontId="14" fillId="2" borderId="0" xfId="0" applyFont="1" applyFill="1" applyAlignment="1">
      <alignment horizontal="center"/>
    </xf>
    <xf numFmtId="0" fontId="42" fillId="0" borderId="0" xfId="0" applyFont="1" applyFill="1" applyAlignment="1">
      <alignment horizontal="center"/>
    </xf>
    <xf numFmtId="49" fontId="42" fillId="0" borderId="0" xfId="0" applyNumberFormat="1" applyFont="1" applyFill="1" applyAlignment="1">
      <alignment horizontal="center"/>
    </xf>
    <xf numFmtId="0" fontId="3" fillId="2" borderId="0" xfId="0" applyFont="1" applyFill="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24" xfId="0" applyFont="1" applyFill="1" applyBorder="1" applyAlignment="1"/>
    <xf numFmtId="0" fontId="5" fillId="2" borderId="0" xfId="0" applyFont="1" applyFill="1" applyAlignment="1">
      <alignment vertical="center"/>
    </xf>
    <xf numFmtId="0" fontId="5" fillId="3" borderId="0" xfId="0" applyFont="1" applyFill="1" applyAlignment="1">
      <alignment horizontal="right"/>
    </xf>
    <xf numFmtId="0" fontId="3" fillId="2" borderId="0" xfId="0" applyFont="1" applyFill="1" applyAlignment="1">
      <alignment vertical="center" wrapText="1"/>
    </xf>
    <xf numFmtId="0" fontId="3" fillId="2" borderId="141" xfId="0" applyFont="1" applyFill="1" applyBorder="1" applyAlignment="1">
      <alignment horizontal="center" vertical="center"/>
    </xf>
    <xf numFmtId="0" fontId="3" fillId="2" borderId="21" xfId="0" applyFont="1" applyFill="1" applyBorder="1" applyAlignment="1">
      <alignment horizontal="justify" vertical="center" wrapText="1"/>
    </xf>
    <xf numFmtId="0" fontId="3" fillId="2" borderId="21" xfId="0" applyFont="1" applyFill="1" applyBorder="1" applyAlignment="1">
      <alignment horizontal="center" vertical="top" wrapText="1"/>
    </xf>
    <xf numFmtId="0" fontId="3" fillId="2" borderId="145" xfId="0" applyFont="1" applyFill="1" applyBorder="1" applyAlignment="1">
      <alignment horizontal="center" vertical="top" wrapText="1"/>
    </xf>
    <xf numFmtId="0" fontId="3" fillId="2" borderId="22" xfId="0" applyFont="1" applyFill="1" applyBorder="1" applyAlignment="1">
      <alignment horizontal="center" vertical="top" wrapText="1"/>
    </xf>
    <xf numFmtId="0" fontId="3" fillId="2" borderId="138" xfId="0" applyFont="1" applyFill="1" applyBorder="1" applyAlignment="1">
      <alignment horizontal="left" vertical="center"/>
    </xf>
    <xf numFmtId="0" fontId="5" fillId="2" borderId="139" xfId="0" applyFont="1" applyFill="1" applyBorder="1" applyAlignment="1">
      <alignment horizontal="center"/>
    </xf>
    <xf numFmtId="0" fontId="5" fillId="2" borderId="140" xfId="0" applyFont="1" applyFill="1" applyBorder="1" applyAlignment="1">
      <alignment horizontal="center"/>
    </xf>
    <xf numFmtId="49" fontId="5" fillId="2" borderId="26" xfId="0" applyNumberFormat="1" applyFont="1" applyFill="1" applyBorder="1" applyAlignment="1">
      <alignment horizontal="justify" vertical="center" wrapText="1"/>
    </xf>
    <xf numFmtId="0" fontId="5" fillId="3" borderId="9" xfId="0" applyFont="1" applyFill="1" applyBorder="1" applyAlignment="1">
      <alignment horizontal="center"/>
    </xf>
    <xf numFmtId="0" fontId="5" fillId="3" borderId="7" xfId="0" applyFont="1" applyFill="1" applyBorder="1" applyAlignment="1">
      <alignment horizontal="center"/>
    </xf>
    <xf numFmtId="0" fontId="5" fillId="3" borderId="14" xfId="0" applyFont="1" applyFill="1" applyBorder="1" applyAlignment="1">
      <alignment horizontal="center"/>
    </xf>
    <xf numFmtId="49" fontId="5" fillId="3" borderId="26" xfId="0" applyNumberFormat="1" applyFont="1" applyFill="1" applyBorder="1" applyAlignment="1">
      <alignment horizontal="justify" vertical="center" wrapText="1"/>
    </xf>
    <xf numFmtId="49" fontId="5" fillId="3" borderId="142" xfId="0" applyNumberFormat="1" applyFont="1" applyFill="1" applyBorder="1" applyAlignment="1">
      <alignment horizontal="justify" vertical="center" wrapText="1"/>
    </xf>
    <xf numFmtId="0" fontId="5" fillId="3" borderId="16" xfId="0" applyFont="1" applyFill="1" applyBorder="1" applyAlignment="1">
      <alignment horizontal="center"/>
    </xf>
    <xf numFmtId="0" fontId="5" fillId="3" borderId="146" xfId="0" applyFont="1" applyFill="1" applyBorder="1" applyAlignment="1">
      <alignment horizontal="center"/>
    </xf>
    <xf numFmtId="0" fontId="5" fillId="3" borderId="17" xfId="0" applyFont="1" applyFill="1" applyBorder="1" applyAlignment="1">
      <alignment horizontal="center"/>
    </xf>
    <xf numFmtId="49" fontId="5" fillId="2" borderId="26" xfId="0" applyNumberFormat="1" applyFont="1" applyFill="1" applyBorder="1" applyAlignment="1">
      <alignment horizontal="left" vertical="center" wrapText="1"/>
    </xf>
    <xf numFmtId="49" fontId="5" fillId="2" borderId="26" xfId="0" applyNumberFormat="1" applyFont="1" applyFill="1" applyBorder="1" applyAlignment="1">
      <alignment vertical="center"/>
    </xf>
    <xf numFmtId="49" fontId="5" fillId="2" borderId="26" xfId="0" applyNumberFormat="1" applyFont="1" applyFill="1" applyBorder="1" applyAlignment="1">
      <alignment vertical="center" wrapText="1"/>
    </xf>
    <xf numFmtId="49" fontId="5" fillId="2" borderId="26" xfId="0" applyNumberFormat="1" applyFont="1" applyFill="1" applyBorder="1" applyAlignment="1">
      <alignment horizontal="left" vertical="center"/>
    </xf>
    <xf numFmtId="0" fontId="1" fillId="2" borderId="39" xfId="0" applyFont="1" applyFill="1" applyBorder="1" applyAlignment="1">
      <alignment horizontal="center" vertical="center"/>
    </xf>
    <xf numFmtId="0" fontId="5" fillId="3" borderId="23" xfId="0" applyFont="1" applyFill="1" applyBorder="1" applyAlignment="1"/>
    <xf numFmtId="0" fontId="3" fillId="3" borderId="23" xfId="0" applyFont="1" applyFill="1" applyBorder="1" applyAlignment="1">
      <alignment horizontal="center" vertical="top" wrapText="1"/>
    </xf>
    <xf numFmtId="0" fontId="3" fillId="3" borderId="63" xfId="0" applyFont="1" applyFill="1" applyBorder="1" applyAlignment="1">
      <alignment horizontal="center" vertical="top" wrapText="1"/>
    </xf>
    <xf numFmtId="0" fontId="3" fillId="3" borderId="143" xfId="0" applyFont="1" applyFill="1" applyBorder="1" applyAlignment="1">
      <alignment horizontal="center" vertical="top" wrapText="1"/>
    </xf>
    <xf numFmtId="0" fontId="1" fillId="2" borderId="144" xfId="0" applyFont="1" applyFill="1" applyBorder="1" applyAlignment="1">
      <alignment horizontal="center" vertical="center"/>
    </xf>
    <xf numFmtId="49" fontId="5" fillId="3" borderId="55" xfId="0" applyNumberFormat="1" applyFont="1" applyFill="1" applyBorder="1" applyAlignment="1">
      <alignment horizontal="justify" vertical="center" wrapText="1"/>
    </xf>
    <xf numFmtId="0" fontId="5" fillId="3" borderId="36" xfId="0" applyFont="1" applyFill="1" applyBorder="1" applyAlignment="1">
      <alignment horizontal="center"/>
    </xf>
    <xf numFmtId="0" fontId="5" fillId="3" borderId="60" xfId="0" applyFont="1" applyFill="1" applyBorder="1" applyAlignment="1">
      <alignment horizontal="center"/>
    </xf>
    <xf numFmtId="0" fontId="5" fillId="3" borderId="66" xfId="0" applyFont="1" applyFill="1" applyBorder="1" applyAlignment="1">
      <alignment horizontal="center"/>
    </xf>
    <xf numFmtId="49" fontId="3" fillId="3" borderId="26" xfId="0" applyNumberFormat="1" applyFont="1" applyFill="1" applyBorder="1" applyAlignment="1">
      <alignment horizontal="justify" vertical="center" wrapText="1"/>
    </xf>
    <xf numFmtId="0" fontId="5" fillId="2" borderId="9" xfId="0" applyFont="1" applyFill="1" applyBorder="1" applyAlignment="1">
      <alignment horizontal="center"/>
    </xf>
    <xf numFmtId="0" fontId="5" fillId="2" borderId="7" xfId="0" applyFont="1" applyFill="1" applyBorder="1" applyAlignment="1">
      <alignment horizontal="center"/>
    </xf>
    <xf numFmtId="0" fontId="5" fillId="2" borderId="14" xfId="0" applyFont="1" applyFill="1" applyBorder="1" applyAlignment="1">
      <alignment horizontal="center"/>
    </xf>
    <xf numFmtId="49" fontId="3" fillId="3" borderId="142" xfId="0" applyNumberFormat="1" applyFont="1" applyFill="1" applyBorder="1" applyAlignment="1">
      <alignment horizontal="justify" vertical="center" wrapText="1"/>
    </xf>
    <xf numFmtId="0" fontId="5" fillId="2" borderId="16" xfId="0" applyFont="1" applyFill="1" applyBorder="1" applyAlignment="1">
      <alignment horizontal="center"/>
    </xf>
    <xf numFmtId="0" fontId="5" fillId="2" borderId="146" xfId="0" applyFont="1" applyFill="1" applyBorder="1" applyAlignment="1">
      <alignment horizontal="center"/>
    </xf>
    <xf numFmtId="0" fontId="5" fillId="2" borderId="17" xfId="0" applyFont="1" applyFill="1" applyBorder="1" applyAlignment="1">
      <alignment horizontal="center"/>
    </xf>
    <xf numFmtId="0" fontId="5" fillId="3" borderId="23" xfId="0" applyFont="1" applyFill="1" applyBorder="1" applyAlignment="1">
      <alignment horizontal="center"/>
    </xf>
    <xf numFmtId="0" fontId="5" fillId="3" borderId="63" xfId="0" applyFont="1" applyFill="1" applyBorder="1" applyAlignment="1">
      <alignment horizontal="center"/>
    </xf>
    <xf numFmtId="0" fontId="5" fillId="3" borderId="143" xfId="0" applyFont="1" applyFill="1" applyBorder="1" applyAlignment="1">
      <alignment horizontal="center"/>
    </xf>
    <xf numFmtId="49" fontId="5" fillId="2" borderId="26" xfId="0" applyNumberFormat="1" applyFont="1" applyFill="1" applyBorder="1" applyAlignment="1">
      <alignment horizontal="left" vertical="center" wrapText="1" indent="2"/>
    </xf>
    <xf numFmtId="49" fontId="5" fillId="2" borderId="55" xfId="0" applyNumberFormat="1" applyFont="1" applyFill="1" applyBorder="1" applyAlignment="1">
      <alignment horizontal="justify" vertical="center" wrapText="1"/>
    </xf>
    <xf numFmtId="0" fontId="5" fillId="3" borderId="0" xfId="0" applyFont="1" applyFill="1" applyAlignment="1">
      <alignment vertical="center" wrapText="1"/>
    </xf>
    <xf numFmtId="0" fontId="3" fillId="2" borderId="0" xfId="0" applyFont="1" applyFill="1" applyAlignment="1">
      <alignment horizontal="justify" vertical="center"/>
    </xf>
    <xf numFmtId="0" fontId="44" fillId="2" borderId="0" xfId="0" applyFont="1" applyFill="1" applyAlignment="1"/>
    <xf numFmtId="0" fontId="23" fillId="3" borderId="0" xfId="0" applyFont="1" applyFill="1" applyAlignment="1">
      <alignment horizontal="center" vertical="center"/>
    </xf>
    <xf numFmtId="0" fontId="5" fillId="0" borderId="3" xfId="0" applyFont="1" applyFill="1" applyBorder="1" applyAlignment="1"/>
    <xf numFmtId="0" fontId="5" fillId="2" borderId="3" xfId="0" applyFont="1" applyFill="1" applyBorder="1" applyAlignment="1"/>
    <xf numFmtId="0" fontId="3" fillId="2" borderId="0" xfId="0" applyFont="1" applyFill="1" applyAlignment="1">
      <alignment horizontal="right"/>
    </xf>
    <xf numFmtId="0" fontId="5" fillId="2" borderId="102" xfId="0" applyFont="1" applyFill="1" applyBorder="1" applyAlignment="1"/>
    <xf numFmtId="0" fontId="3" fillId="2" borderId="147" xfId="0" applyFont="1" applyFill="1" applyBorder="1" applyAlignment="1"/>
    <xf numFmtId="0" fontId="3" fillId="2" borderId="116" xfId="0" applyFont="1" applyFill="1" applyBorder="1" applyAlignment="1">
      <alignment horizontal="center"/>
    </xf>
    <xf numFmtId="0" fontId="3" fillId="2" borderId="87" xfId="0" applyFont="1" applyFill="1" applyBorder="1" applyAlignment="1">
      <alignment horizontal="center"/>
    </xf>
    <xf numFmtId="0" fontId="3" fillId="2" borderId="117" xfId="0" applyFont="1" applyFill="1" applyBorder="1" applyAlignment="1">
      <alignment horizontal="center"/>
    </xf>
    <xf numFmtId="0" fontId="3" fillId="2" borderId="148" xfId="0" applyFont="1" applyFill="1" applyBorder="1" applyAlignment="1">
      <alignment horizontal="center"/>
    </xf>
    <xf numFmtId="0" fontId="40" fillId="3" borderId="0" xfId="0" applyFont="1" applyFill="1" applyAlignment="1"/>
    <xf numFmtId="0" fontId="5" fillId="2" borderId="115" xfId="0" applyFont="1" applyFill="1" applyBorder="1" applyAlignment="1"/>
    <xf numFmtId="0" fontId="3" fillId="2" borderId="149" xfId="0" applyFont="1" applyFill="1" applyBorder="1" applyAlignment="1">
      <alignment horizontal="justify" vertical="center"/>
    </xf>
    <xf numFmtId="0" fontId="3" fillId="2" borderId="150" xfId="0" applyFont="1" applyFill="1" applyBorder="1" applyAlignment="1">
      <alignment horizontal="center"/>
    </xf>
    <xf numFmtId="0" fontId="3" fillId="2" borderId="151" xfId="0" applyFont="1" applyFill="1" applyBorder="1" applyAlignment="1">
      <alignment horizontal="center"/>
    </xf>
    <xf numFmtId="0" fontId="5" fillId="0" borderId="151" xfId="0" applyFont="1" applyFill="1" applyBorder="1" applyAlignment="1"/>
    <xf numFmtId="14" fontId="31" fillId="3" borderId="151" xfId="0" applyNumberFormat="1" applyFont="1" applyFill="1" applyBorder="1" applyAlignment="1"/>
    <xf numFmtId="0" fontId="3" fillId="2" borderId="154" xfId="0" applyFont="1" applyFill="1" applyBorder="1" applyAlignment="1">
      <alignment horizontal="center"/>
    </xf>
    <xf numFmtId="0" fontId="3" fillId="2" borderId="139" xfId="0" applyFont="1" applyFill="1" applyBorder="1" applyAlignment="1">
      <alignment horizontal="justify" vertical="center"/>
    </xf>
    <xf numFmtId="0" fontId="5" fillId="0" borderId="139" xfId="0" applyFont="1" applyFill="1" applyBorder="1" applyAlignment="1"/>
    <xf numFmtId="0" fontId="5" fillId="0" borderId="139" xfId="0" applyFont="1" applyFill="1" applyBorder="1" applyAlignment="1">
      <alignment horizontal="center"/>
    </xf>
    <xf numFmtId="0" fontId="5" fillId="0" borderId="139" xfId="0" applyFont="1" applyFill="1" applyBorder="1" applyAlignment="1">
      <alignment horizontal="center" vertical="center"/>
    </xf>
    <xf numFmtId="0" fontId="5" fillId="0" borderId="140" xfId="0" applyFont="1" applyFill="1" applyBorder="1" applyAlignment="1"/>
    <xf numFmtId="0" fontId="5" fillId="2" borderId="16" xfId="0" applyFont="1" applyFill="1" applyBorder="1" applyAlignment="1">
      <alignment horizontal="left" vertical="center" wrapText="1" indent="2"/>
    </xf>
    <xf numFmtId="0" fontId="3" fillId="3" borderId="16" xfId="0" applyFont="1" applyFill="1" applyBorder="1" applyAlignment="1">
      <alignment horizontal="center" vertical="center"/>
    </xf>
    <xf numFmtId="0" fontId="3" fillId="3" borderId="152" xfId="0" applyFont="1" applyFill="1" applyBorder="1" applyAlignment="1">
      <alignment horizontal="center" vertical="center"/>
    </xf>
    <xf numFmtId="0" fontId="3" fillId="5" borderId="153" xfId="0" applyFont="1" applyFill="1" applyBorder="1" applyAlignment="1">
      <alignment horizontal="center" vertical="center"/>
    </xf>
    <xf numFmtId="0" fontId="5" fillId="3" borderId="17" xfId="0" applyFont="1" applyFill="1" applyBorder="1" applyAlignment="1">
      <alignment vertical="top"/>
    </xf>
    <xf numFmtId="0" fontId="5" fillId="2" borderId="139" xfId="0" applyFont="1" applyFill="1" applyBorder="1" applyAlignment="1">
      <alignment horizontal="justify" vertical="center"/>
    </xf>
    <xf numFmtId="0" fontId="3" fillId="0" borderId="139" xfId="0" applyFont="1" applyFill="1" applyBorder="1" applyAlignment="1">
      <alignment horizontal="center" vertical="center"/>
    </xf>
    <xf numFmtId="0" fontId="5" fillId="0" borderId="140" xfId="0" applyFont="1" applyFill="1" applyBorder="1" applyAlignment="1">
      <alignment vertical="top"/>
    </xf>
    <xf numFmtId="0" fontId="5" fillId="2" borderId="9" xfId="0" applyFont="1" applyFill="1" applyBorder="1" applyAlignment="1">
      <alignment horizontal="left" vertical="center" wrapText="1" indent="2"/>
    </xf>
    <xf numFmtId="0" fontId="3" fillId="3" borderId="9" xfId="0" applyFont="1" applyFill="1" applyBorder="1" applyAlignment="1">
      <alignment horizontal="center" vertical="center"/>
    </xf>
    <xf numFmtId="0" fontId="3" fillId="3" borderId="23" xfId="0" applyFont="1" applyFill="1" applyBorder="1" applyAlignment="1">
      <alignment horizontal="center" vertical="center"/>
    </xf>
    <xf numFmtId="0" fontId="3" fillId="5" borderId="63" xfId="0" applyFont="1" applyFill="1" applyBorder="1" applyAlignment="1">
      <alignment horizontal="center" vertical="center"/>
    </xf>
    <xf numFmtId="0" fontId="5" fillId="3" borderId="14" xfId="0" applyFont="1" applyFill="1" applyBorder="1" applyAlignment="1">
      <alignment vertical="top"/>
    </xf>
    <xf numFmtId="0" fontId="1" fillId="2" borderId="137" xfId="0" applyFont="1" applyFill="1" applyBorder="1" applyAlignment="1">
      <alignment horizontal="center" vertical="center"/>
    </xf>
    <xf numFmtId="0" fontId="5" fillId="2" borderId="36" xfId="0" applyFont="1" applyFill="1" applyBorder="1" applyAlignment="1">
      <alignment horizontal="left" vertical="center" wrapText="1" indent="2"/>
    </xf>
    <xf numFmtId="0" fontId="3" fillId="3" borderId="36" xfId="0" applyFont="1" applyFill="1" applyBorder="1" applyAlignment="1">
      <alignment horizontal="center" vertical="center"/>
    </xf>
    <xf numFmtId="0" fontId="3" fillId="3" borderId="52" xfId="0" applyFont="1" applyFill="1" applyBorder="1" applyAlignment="1">
      <alignment horizontal="center" vertical="center"/>
    </xf>
    <xf numFmtId="0" fontId="3" fillId="5" borderId="61" xfId="0" applyFont="1" applyFill="1" applyBorder="1" applyAlignment="1">
      <alignment horizontal="center" vertical="center"/>
    </xf>
    <xf numFmtId="0" fontId="5" fillId="3" borderId="66" xfId="0" applyFont="1" applyFill="1" applyBorder="1" applyAlignment="1">
      <alignment vertical="top"/>
    </xf>
    <xf numFmtId="0" fontId="5" fillId="3" borderId="0" xfId="0" applyFont="1" applyFill="1" applyAlignment="1">
      <alignment wrapText="1"/>
    </xf>
    <xf numFmtId="0" fontId="5" fillId="3" borderId="143" xfId="0" applyFont="1" applyFill="1" applyBorder="1" applyAlignment="1">
      <alignment vertical="top"/>
    </xf>
    <xf numFmtId="0" fontId="5" fillId="2" borderId="23" xfId="0" applyFont="1" applyFill="1" applyBorder="1" applyAlignment="1">
      <alignment horizontal="justify" vertical="center"/>
    </xf>
    <xf numFmtId="0" fontId="5" fillId="3" borderId="23" xfId="0" applyFont="1" applyFill="1" applyBorder="1" applyAlignment="1">
      <alignment horizontal="justify" vertical="center"/>
    </xf>
    <xf numFmtId="0" fontId="5" fillId="3" borderId="16" xfId="0" applyFont="1" applyFill="1" applyBorder="1" applyAlignment="1">
      <alignment horizontal="justify" vertical="center"/>
    </xf>
    <xf numFmtId="0" fontId="3" fillId="2" borderId="0" xfId="0" applyFont="1" applyFill="1" applyAlignment="1">
      <alignment horizontal="center" vertical="center"/>
    </xf>
    <xf numFmtId="0" fontId="5" fillId="2" borderId="0" xfId="0" applyFont="1" applyFill="1" applyAlignment="1">
      <alignment horizontal="justify" vertical="center"/>
    </xf>
    <xf numFmtId="0" fontId="16" fillId="2" borderId="0" xfId="0" applyFont="1" applyFill="1" applyAlignment="1"/>
    <xf numFmtId="0" fontId="5" fillId="3" borderId="0" xfId="0" applyFont="1" applyFill="1" applyAlignment="1">
      <alignment vertical="center"/>
    </xf>
    <xf numFmtId="14" fontId="44" fillId="2" borderId="0" xfId="0" applyNumberFormat="1" applyFont="1" applyFill="1" applyAlignment="1"/>
    <xf numFmtId="0" fontId="3" fillId="2" borderId="2" xfId="0" applyFont="1" applyFill="1" applyBorder="1" applyAlignment="1">
      <alignment vertical="center"/>
    </xf>
    <xf numFmtId="0" fontId="3" fillId="3" borderId="46" xfId="0" applyFont="1" applyFill="1" applyBorder="1" applyAlignment="1">
      <alignment horizontal="center"/>
    </xf>
    <xf numFmtId="0" fontId="3" fillId="3" borderId="0" xfId="0" applyFont="1" applyFill="1" applyAlignment="1">
      <alignment horizontal="center"/>
    </xf>
    <xf numFmtId="0" fontId="3" fillId="2" borderId="27" xfId="0" applyFont="1" applyFill="1" applyBorder="1" applyAlignment="1">
      <alignment horizontal="justify" vertical="center" wrapText="1"/>
    </xf>
    <xf numFmtId="0" fontId="3" fillId="2" borderId="28"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82" xfId="0" applyFont="1" applyFill="1" applyBorder="1" applyAlignment="1">
      <alignment horizontal="justify" vertical="center" wrapText="1"/>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0" xfId="0" applyFont="1" applyFill="1" applyBorder="1" applyAlignment="1">
      <alignment horizontal="justify" vertical="center" wrapText="1"/>
    </xf>
    <xf numFmtId="0" fontId="3" fillId="3" borderId="9"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2" borderId="28" xfId="0" applyFont="1" applyFill="1" applyBorder="1" applyAlignment="1">
      <alignment horizontal="center" vertical="top" wrapText="1"/>
    </xf>
    <xf numFmtId="0" fontId="3" fillId="2" borderId="34" xfId="0" applyFont="1" applyFill="1" applyBorder="1" applyAlignment="1">
      <alignment horizontal="center" vertical="center" wrapText="1"/>
    </xf>
    <xf numFmtId="0" fontId="5" fillId="2" borderId="29" xfId="0" applyFont="1" applyFill="1" applyBorder="1" applyAlignment="1">
      <alignment horizontal="justify" vertical="top" wrapText="1"/>
    </xf>
    <xf numFmtId="0" fontId="3" fillId="3" borderId="23" xfId="0" applyFont="1" applyFill="1" applyBorder="1" applyAlignment="1">
      <alignment horizontal="center" vertical="center" wrapText="1"/>
    </xf>
    <xf numFmtId="0" fontId="3" fillId="3" borderId="50" xfId="0" applyFont="1" applyFill="1" applyBorder="1" applyAlignment="1">
      <alignment horizontal="center" vertical="top" wrapText="1"/>
    </xf>
    <xf numFmtId="0" fontId="5" fillId="2" borderId="30" xfId="0" applyFont="1" applyFill="1" applyBorder="1" applyAlignment="1">
      <alignment horizontal="justify" vertical="top" wrapText="1"/>
    </xf>
    <xf numFmtId="0" fontId="3" fillId="3" borderId="9" xfId="0" applyFont="1" applyFill="1" applyBorder="1" applyAlignment="1">
      <alignment horizontal="center" vertical="top" wrapText="1"/>
    </xf>
    <xf numFmtId="0" fontId="3" fillId="3" borderId="49" xfId="0" applyFont="1" applyFill="1" applyBorder="1" applyAlignment="1">
      <alignment horizontal="center" vertical="top" wrapText="1"/>
    </xf>
    <xf numFmtId="0" fontId="3" fillId="3" borderId="36" xfId="0" applyFont="1" applyFill="1" applyBorder="1" applyAlignment="1">
      <alignment horizontal="center" vertical="top" wrapText="1"/>
    </xf>
    <xf numFmtId="0" fontId="3" fillId="3" borderId="51" xfId="0" applyFont="1" applyFill="1" applyBorder="1" applyAlignment="1">
      <alignment horizontal="center" vertical="top" wrapText="1"/>
    </xf>
    <xf numFmtId="0" fontId="3" fillId="3" borderId="52" xfId="0" applyFont="1" applyFill="1" applyBorder="1" applyAlignment="1">
      <alignment horizontal="center" vertical="top" wrapText="1"/>
    </xf>
    <xf numFmtId="0" fontId="3" fillId="3" borderId="53" xfId="0" applyFont="1" applyFill="1" applyBorder="1" applyAlignment="1">
      <alignment horizontal="center" vertical="top" wrapText="1"/>
    </xf>
    <xf numFmtId="0" fontId="5" fillId="0" borderId="82" xfId="0" applyFont="1" applyFill="1" applyBorder="1" applyAlignment="1">
      <alignment vertical="top" wrapText="1"/>
    </xf>
    <xf numFmtId="0" fontId="3" fillId="3" borderId="56" xfId="0" applyFont="1" applyFill="1" applyBorder="1" applyAlignment="1">
      <alignment horizontal="center" vertical="top" wrapText="1"/>
    </xf>
    <xf numFmtId="0" fontId="3" fillId="3" borderId="57" xfId="0" applyFont="1" applyFill="1" applyBorder="1" applyAlignment="1">
      <alignment horizontal="center" vertical="top" wrapText="1"/>
    </xf>
    <xf numFmtId="0" fontId="5" fillId="0" borderId="30" xfId="0" applyFont="1" applyFill="1" applyBorder="1" applyAlignment="1">
      <alignment vertical="top" wrapText="1"/>
    </xf>
    <xf numFmtId="0" fontId="5" fillId="2" borderId="48" xfId="0" applyFont="1" applyFill="1" applyBorder="1" applyAlignment="1">
      <alignment horizontal="center" vertical="center" wrapText="1"/>
    </xf>
    <xf numFmtId="0" fontId="5" fillId="2" borderId="83" xfId="0" applyFont="1" applyFill="1" applyBorder="1" applyAlignment="1">
      <alignment horizontal="justify" vertical="top" wrapText="1"/>
    </xf>
    <xf numFmtId="0" fontId="3" fillId="3" borderId="59" xfId="0" applyFont="1" applyFill="1" applyBorder="1" applyAlignment="1">
      <alignment horizontal="center" vertical="top" wrapText="1"/>
    </xf>
    <xf numFmtId="0" fontId="3" fillId="3" borderId="84" xfId="0" applyFont="1" applyFill="1" applyBorder="1" applyAlignment="1">
      <alignment horizontal="center" vertical="top" wrapText="1"/>
    </xf>
    <xf numFmtId="0" fontId="5" fillId="2" borderId="47" xfId="0" applyFont="1" applyFill="1" applyBorder="1" applyAlignment="1">
      <alignment horizontal="center" vertical="center" wrapText="1"/>
    </xf>
    <xf numFmtId="0" fontId="3" fillId="2" borderId="47" xfId="0" applyFont="1" applyFill="1" applyBorder="1" applyAlignment="1">
      <alignment horizontal="justify" vertical="center" wrapText="1"/>
    </xf>
    <xf numFmtId="0" fontId="3" fillId="2" borderId="52" xfId="0" applyFont="1" applyFill="1" applyBorder="1" applyAlignment="1">
      <alignment horizontal="center" vertical="top" wrapText="1"/>
    </xf>
    <xf numFmtId="0" fontId="3" fillId="2" borderId="53" xfId="0" applyFont="1" applyFill="1" applyBorder="1" applyAlignment="1">
      <alignment horizontal="center" vertical="top" wrapText="1"/>
    </xf>
    <xf numFmtId="0" fontId="5" fillId="2" borderId="82" xfId="0" applyFont="1" applyFill="1" applyBorder="1" applyAlignment="1">
      <alignment horizontal="justify" vertical="top" wrapText="1"/>
    </xf>
    <xf numFmtId="0" fontId="3" fillId="3" borderId="64" xfId="0" applyFont="1" applyFill="1" applyBorder="1" applyAlignment="1">
      <alignment horizontal="center" vertical="top" wrapText="1"/>
    </xf>
    <xf numFmtId="0" fontId="3" fillId="3" borderId="65" xfId="0" applyFont="1" applyFill="1" applyBorder="1" applyAlignment="1">
      <alignment horizontal="center" vertical="top" wrapText="1"/>
    </xf>
    <xf numFmtId="0" fontId="3" fillId="3" borderId="37" xfId="0" applyFont="1" applyFill="1" applyBorder="1" applyAlignment="1">
      <alignment horizontal="center" vertical="center" wrapText="1"/>
    </xf>
    <xf numFmtId="0" fontId="5" fillId="3" borderId="82" xfId="0" applyFont="1" applyFill="1" applyBorder="1" applyAlignment="1">
      <alignment horizontal="justify" vertical="top" wrapText="1"/>
    </xf>
    <xf numFmtId="0" fontId="5" fillId="3" borderId="48" xfId="0" applyFont="1" applyFill="1" applyBorder="1" applyAlignment="1">
      <alignment horizontal="justify" vertical="top" wrapText="1"/>
    </xf>
    <xf numFmtId="0" fontId="3" fillId="3" borderId="37" xfId="0" applyFont="1" applyFill="1" applyBorder="1" applyAlignment="1">
      <alignment horizontal="center" vertical="top" wrapText="1"/>
    </xf>
    <xf numFmtId="0" fontId="3" fillId="3" borderId="54" xfId="0" applyFont="1" applyFill="1" applyBorder="1" applyAlignment="1">
      <alignment horizontal="center" vertical="top" wrapText="1"/>
    </xf>
    <xf numFmtId="14" fontId="5" fillId="3" borderId="0" xfId="0" applyNumberFormat="1" applyFont="1" applyFill="1" applyAlignment="1">
      <alignment wrapText="1"/>
    </xf>
    <xf numFmtId="14" fontId="5" fillId="0" borderId="0" xfId="0" applyNumberFormat="1" applyFont="1" applyFill="1" applyAlignment="1">
      <alignment wrapText="1"/>
    </xf>
    <xf numFmtId="0" fontId="8" fillId="0" borderId="0" xfId="0" applyFont="1" applyFill="1" applyAlignment="1">
      <alignment wrapText="1"/>
    </xf>
    <xf numFmtId="0" fontId="38" fillId="2" borderId="0" xfId="0" applyFont="1" applyFill="1" applyAlignment="1">
      <alignment horizontal="left"/>
    </xf>
    <xf numFmtId="0" fontId="3" fillId="2" borderId="0" xfId="0" applyFont="1" applyFill="1" applyAlignment="1">
      <alignment vertical="top" wrapText="1"/>
    </xf>
    <xf numFmtId="0" fontId="5" fillId="2" borderId="0" xfId="0" applyFont="1" applyFill="1" applyAlignment="1">
      <alignment vertical="top" wrapText="1"/>
    </xf>
    <xf numFmtId="0" fontId="1" fillId="3" borderId="0" xfId="0" applyFont="1" applyFill="1" applyAlignment="1">
      <alignment vertical="top"/>
    </xf>
    <xf numFmtId="0" fontId="3" fillId="2" borderId="0" xfId="0" applyFont="1" applyFill="1" applyAlignment="1">
      <alignment vertical="top"/>
    </xf>
    <xf numFmtId="0" fontId="2" fillId="2" borderId="0" xfId="0" applyFont="1" applyFill="1" applyAlignment="1">
      <alignment horizontal="center"/>
    </xf>
    <xf numFmtId="0" fontId="2" fillId="3" borderId="0" xfId="0" applyFont="1" applyFill="1" applyAlignment="1">
      <alignment horizontal="left"/>
    </xf>
    <xf numFmtId="0" fontId="3" fillId="2" borderId="135" xfId="0" applyFont="1" applyFill="1" applyBorder="1" applyAlignment="1">
      <alignment horizontal="center" vertical="center" wrapText="1"/>
    </xf>
    <xf numFmtId="0" fontId="3" fillId="2" borderId="56" xfId="0" applyFont="1" applyFill="1" applyBorder="1" applyAlignment="1">
      <alignment horizontal="justify" vertical="center" wrapText="1"/>
    </xf>
    <xf numFmtId="0" fontId="3" fillId="2" borderId="56" xfId="0" applyFont="1" applyFill="1" applyBorder="1" applyAlignment="1">
      <alignment horizontal="center" vertical="center" wrapText="1"/>
    </xf>
    <xf numFmtId="0" fontId="3" fillId="2" borderId="130"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62" xfId="0" applyFont="1" applyFill="1" applyBorder="1" applyAlignment="1">
      <alignment horizontal="justify" vertical="center" wrapText="1"/>
    </xf>
    <xf numFmtId="0" fontId="3" fillId="2" borderId="6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9" xfId="0" applyFont="1" applyFill="1" applyBorder="1" applyAlignment="1">
      <alignment horizontal="justify"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6" xfId="0" applyFont="1" applyFill="1" applyBorder="1" applyAlignment="1">
      <alignment horizontal="center" vertical="center" wrapText="1"/>
    </xf>
    <xf numFmtId="0" fontId="3" fillId="5" borderId="9" xfId="0" applyFont="1" applyFill="1" applyBorder="1" applyAlignment="1">
      <alignment horizontal="justify" vertical="center" wrapText="1"/>
    </xf>
    <xf numFmtId="0" fontId="3" fillId="5"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top" wrapText="1"/>
    </xf>
    <xf numFmtId="0" fontId="5" fillId="2" borderId="9" xfId="0" applyFont="1" applyFill="1" applyBorder="1" applyAlignment="1">
      <alignment horizontal="left" vertical="center" wrapText="1" indent="4"/>
    </xf>
    <xf numFmtId="0" fontId="5" fillId="3" borderId="9" xfId="0" applyFont="1" applyFill="1" applyBorder="1" applyAlignment="1">
      <alignment horizontal="justify" vertical="top" wrapText="1"/>
    </xf>
    <xf numFmtId="0" fontId="5" fillId="3" borderId="37" xfId="0" applyFont="1" applyFill="1" applyBorder="1" applyAlignment="1">
      <alignment horizontal="justify" vertical="top" wrapText="1"/>
    </xf>
    <xf numFmtId="0" fontId="3" fillId="5" borderId="37" xfId="0" applyFont="1" applyFill="1" applyBorder="1" applyAlignment="1">
      <alignment horizontal="justify" vertical="center" wrapText="1"/>
    </xf>
    <xf numFmtId="0" fontId="3" fillId="5" borderId="37" xfId="0" applyFont="1" applyFill="1" applyBorder="1" applyAlignment="1">
      <alignment horizontal="center" vertical="center" wrapText="1"/>
    </xf>
    <xf numFmtId="0" fontId="3" fillId="3" borderId="155" xfId="0" applyFont="1" applyFill="1" applyBorder="1" applyAlignment="1">
      <alignment horizontal="center" vertical="top" wrapText="1"/>
    </xf>
    <xf numFmtId="0" fontId="1" fillId="2" borderId="0" xfId="0" applyFont="1" applyFill="1" applyAlignment="1">
      <alignment horizontal="right"/>
    </xf>
    <xf numFmtId="0" fontId="51" fillId="3" borderId="0" xfId="0" applyFont="1" applyFill="1" applyAlignment="1"/>
    <xf numFmtId="0" fontId="3" fillId="2" borderId="3" xfId="0" applyFont="1" applyFill="1" applyBorder="1" applyAlignment="1">
      <alignment horizontal="left"/>
    </xf>
    <xf numFmtId="0" fontId="3" fillId="2" borderId="31" xfId="0" applyFont="1" applyFill="1" applyBorder="1" applyAlignment="1"/>
    <xf numFmtId="0" fontId="3" fillId="3" borderId="33" xfId="0" applyFont="1" applyFill="1" applyBorder="1" applyAlignment="1"/>
    <xf numFmtId="0" fontId="3" fillId="2" borderId="2" xfId="0" applyFont="1" applyFill="1" applyBorder="1" applyAlignment="1"/>
    <xf numFmtId="0" fontId="3" fillId="2" borderId="2" xfId="0" applyFont="1" applyFill="1" applyBorder="1" applyAlignment="1">
      <alignment horizontal="left"/>
    </xf>
    <xf numFmtId="0" fontId="1" fillId="3" borderId="60" xfId="0" applyFont="1" applyFill="1" applyBorder="1" applyAlignment="1"/>
    <xf numFmtId="0" fontId="1" fillId="3" borderId="55" xfId="0" applyFont="1" applyFill="1" applyBorder="1" applyAlignment="1"/>
    <xf numFmtId="0" fontId="1" fillId="3" borderId="61" xfId="0" applyFont="1" applyFill="1" applyBorder="1" applyAlignment="1"/>
    <xf numFmtId="0" fontId="1" fillId="3" borderId="62" xfId="0" applyFont="1" applyFill="1" applyBorder="1" applyAlignment="1"/>
    <xf numFmtId="0" fontId="1" fillId="3" borderId="63" xfId="0" applyFont="1" applyFill="1" applyBorder="1" applyAlignment="1"/>
    <xf numFmtId="0" fontId="1" fillId="3" borderId="25" xfId="0" applyFont="1" applyFill="1" applyBorder="1" applyAlignment="1"/>
    <xf numFmtId="0" fontId="1" fillId="2" borderId="55" xfId="0" applyFont="1" applyFill="1" applyBorder="1" applyAlignment="1"/>
    <xf numFmtId="0" fontId="1" fillId="5" borderId="36" xfId="0" applyFont="1" applyFill="1" applyBorder="1" applyAlignment="1">
      <alignment horizontal="center"/>
    </xf>
    <xf numFmtId="0" fontId="1" fillId="2" borderId="25" xfId="0" applyFont="1" applyFill="1" applyBorder="1" applyAlignment="1"/>
    <xf numFmtId="0" fontId="1" fillId="2" borderId="23" xfId="0" applyFont="1" applyFill="1" applyBorder="1" applyAlignment="1"/>
    <xf numFmtId="0" fontId="1" fillId="2" borderId="7" xfId="0" applyFont="1" applyFill="1" applyBorder="1" applyAlignment="1"/>
    <xf numFmtId="0" fontId="3" fillId="3" borderId="4" xfId="0" applyFont="1" applyFill="1" applyBorder="1" applyAlignment="1"/>
    <xf numFmtId="0" fontId="1" fillId="0" borderId="4" xfId="0" applyFont="1" applyFill="1" applyBorder="1" applyAlignment="1"/>
    <xf numFmtId="0" fontId="1" fillId="0" borderId="33" xfId="0" applyFont="1" applyFill="1" applyBorder="1" applyAlignment="1">
      <alignment horizontal="right"/>
    </xf>
    <xf numFmtId="0" fontId="1" fillId="2" borderId="4" xfId="0" applyFont="1" applyFill="1" applyBorder="1" applyAlignment="1"/>
    <xf numFmtId="0" fontId="1" fillId="2" borderId="33" xfId="0" applyFont="1" applyFill="1" applyBorder="1" applyAlignment="1">
      <alignment horizontal="right"/>
    </xf>
    <xf numFmtId="0" fontId="3" fillId="2" borderId="6" xfId="0" applyFont="1" applyFill="1" applyBorder="1" applyAlignment="1">
      <alignment horizontal="left"/>
    </xf>
    <xf numFmtId="0" fontId="1" fillId="3" borderId="0" xfId="0" applyFont="1" applyFill="1" applyAlignment="1">
      <alignment vertical="center"/>
    </xf>
    <xf numFmtId="0" fontId="1" fillId="2" borderId="9"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2"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2" borderId="18" xfId="0" applyFont="1" applyFill="1" applyBorder="1" applyAlignment="1"/>
    <xf numFmtId="0" fontId="1" fillId="0" borderId="2" xfId="0" applyFont="1" applyFill="1" applyBorder="1" applyAlignment="1">
      <alignment horizontal="right"/>
    </xf>
    <xf numFmtId="14" fontId="49" fillId="2" borderId="0" xfId="0" applyNumberFormat="1" applyFont="1" applyFill="1" applyAlignment="1"/>
    <xf numFmtId="0" fontId="3" fillId="2" borderId="4" xfId="0" applyFont="1" applyFill="1" applyBorder="1" applyAlignment="1"/>
    <xf numFmtId="0" fontId="1" fillId="0" borderId="33" xfId="0" applyFont="1" applyFill="1" applyBorder="1" applyAlignment="1"/>
    <xf numFmtId="0" fontId="3" fillId="2" borderId="5" xfId="0" applyFont="1" applyFill="1" applyBorder="1" applyAlignment="1">
      <alignment vertical="center"/>
    </xf>
    <xf numFmtId="0" fontId="1" fillId="2" borderId="6" xfId="0" applyFont="1" applyFill="1" applyBorder="1" applyAlignment="1"/>
    <xf numFmtId="0" fontId="1" fillId="2" borderId="24" xfId="0" applyFont="1" applyFill="1" applyBorder="1" applyAlignment="1">
      <alignment horizontal="right"/>
    </xf>
    <xf numFmtId="0" fontId="2" fillId="2" borderId="31" xfId="0" applyFont="1" applyFill="1" applyBorder="1" applyAlignment="1">
      <alignment horizontal="center"/>
    </xf>
    <xf numFmtId="0" fontId="2" fillId="2" borderId="4" xfId="0" applyFont="1" applyFill="1" applyBorder="1" applyAlignment="1">
      <alignment horizont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wrapText="1"/>
    </xf>
    <xf numFmtId="0" fontId="1" fillId="0" borderId="28" xfId="0" applyFont="1" applyFill="1" applyBorder="1" applyAlignment="1"/>
    <xf numFmtId="0" fontId="1" fillId="0" borderId="34" xfId="0" applyFont="1" applyFill="1" applyBorder="1" applyAlignment="1"/>
    <xf numFmtId="49" fontId="1" fillId="2" borderId="29" xfId="0" applyNumberFormat="1" applyFont="1" applyFill="1" applyBorder="1" applyAlignment="1">
      <alignment horizontal="center" vertical="top"/>
    </xf>
    <xf numFmtId="0" fontId="1" fillId="2" borderId="23" xfId="0" applyFont="1" applyFill="1" applyBorder="1" applyAlignment="1">
      <alignment horizontal="justify" vertical="top" wrapText="1"/>
    </xf>
    <xf numFmtId="0" fontId="1" fillId="3" borderId="23" xfId="0" applyFont="1" applyFill="1" applyBorder="1" applyAlignment="1">
      <alignment horizontal="center"/>
    </xf>
    <xf numFmtId="0" fontId="1" fillId="3" borderId="23" xfId="0" applyFont="1" applyFill="1" applyBorder="1" applyAlignment="1"/>
    <xf numFmtId="0" fontId="1" fillId="3" borderId="50" xfId="0" applyFont="1" applyFill="1" applyBorder="1" applyAlignment="1"/>
    <xf numFmtId="49" fontId="1" fillId="2" borderId="30" xfId="0" applyNumberFormat="1" applyFont="1" applyFill="1" applyBorder="1" applyAlignment="1">
      <alignment horizontal="center" vertical="top"/>
    </xf>
    <xf numFmtId="0" fontId="1" fillId="2" borderId="9" xfId="0" applyFont="1" applyFill="1" applyBorder="1" applyAlignment="1">
      <alignment horizontal="left" vertical="top" wrapText="1"/>
    </xf>
    <xf numFmtId="0" fontId="1" fillId="3" borderId="49" xfId="0" applyFont="1" applyFill="1" applyBorder="1" applyAlignment="1"/>
    <xf numFmtId="0" fontId="1" fillId="2" borderId="9" xfId="0" applyFont="1" applyFill="1" applyBorder="1" applyAlignment="1">
      <alignment horizontal="justify" vertical="top" wrapText="1"/>
    </xf>
    <xf numFmtId="0" fontId="1" fillId="2" borderId="9" xfId="0" applyFont="1" applyFill="1" applyBorder="1" applyAlignment="1">
      <alignment horizontal="justify" vertical="top"/>
    </xf>
    <xf numFmtId="49" fontId="1" fillId="2" borderId="58" xfId="0" applyNumberFormat="1" applyFont="1" applyFill="1" applyBorder="1" applyAlignment="1">
      <alignment horizontal="center" vertical="top"/>
    </xf>
    <xf numFmtId="0" fontId="1" fillId="2" borderId="36" xfId="0" applyFont="1" applyFill="1" applyBorder="1" applyAlignment="1">
      <alignment horizontal="justify" vertical="top" wrapText="1"/>
    </xf>
    <xf numFmtId="0" fontId="1" fillId="3" borderId="36" xfId="0" applyFont="1" applyFill="1" applyBorder="1" applyAlignment="1">
      <alignment horizontal="center"/>
    </xf>
    <xf numFmtId="0" fontId="1" fillId="3" borderId="36" xfId="0" applyFont="1" applyFill="1" applyBorder="1" applyAlignment="1"/>
    <xf numFmtId="0" fontId="1" fillId="3" borderId="51" xfId="0" applyFont="1" applyFill="1" applyBorder="1" applyAlignment="1"/>
    <xf numFmtId="0" fontId="1" fillId="0" borderId="28" xfId="0" applyFont="1" applyFill="1" applyBorder="1" applyAlignment="1">
      <alignment horizontal="center"/>
    </xf>
    <xf numFmtId="0" fontId="1" fillId="2" borderId="23" xfId="0" applyFont="1" applyFill="1" applyBorder="1" applyAlignment="1">
      <alignment horizontal="left" vertical="top"/>
    </xf>
    <xf numFmtId="49" fontId="1" fillId="2" borderId="9" xfId="0" applyNumberFormat="1" applyFont="1" applyFill="1" applyBorder="1" applyAlignment="1">
      <alignment horizontal="center" vertical="top"/>
    </xf>
    <xf numFmtId="0" fontId="1" fillId="2" borderId="9" xfId="0" applyFont="1" applyFill="1" applyBorder="1" applyAlignment="1">
      <alignment horizontal="left" vertical="top"/>
    </xf>
    <xf numFmtId="0" fontId="1" fillId="2" borderId="9" xfId="0" applyFont="1" applyFill="1" applyBorder="1" applyAlignment="1">
      <alignment horizontal="center" vertical="top" wrapText="1"/>
    </xf>
    <xf numFmtId="0" fontId="1" fillId="2" borderId="36" xfId="0" applyFont="1" applyFill="1" applyBorder="1" applyAlignment="1">
      <alignment horizontal="left" vertical="top"/>
    </xf>
    <xf numFmtId="0" fontId="1" fillId="2" borderId="23" xfId="0" applyFont="1" applyFill="1" applyBorder="1" applyAlignment="1">
      <alignment horizontal="left" vertical="top" wrapText="1"/>
    </xf>
    <xf numFmtId="0" fontId="1" fillId="2" borderId="36" xfId="0" applyFont="1" applyFill="1" applyBorder="1" applyAlignment="1">
      <alignment horizontal="left" vertical="top" wrapText="1"/>
    </xf>
    <xf numFmtId="49" fontId="1" fillId="2" borderId="48" xfId="0" applyNumberFormat="1" applyFont="1" applyFill="1" applyBorder="1" applyAlignment="1">
      <alignment horizontal="center" vertical="top"/>
    </xf>
    <xf numFmtId="0" fontId="1" fillId="2" borderId="37" xfId="0" applyFont="1" applyFill="1" applyBorder="1" applyAlignment="1">
      <alignment horizontal="left" vertical="top"/>
    </xf>
    <xf numFmtId="0" fontId="1" fillId="3" borderId="37" xfId="0" applyFont="1" applyFill="1" applyBorder="1" applyAlignment="1">
      <alignment horizontal="center"/>
    </xf>
    <xf numFmtId="0" fontId="1" fillId="3" borderId="37" xfId="0" applyFont="1" applyFill="1" applyBorder="1" applyAlignment="1"/>
    <xf numFmtId="0" fontId="1" fillId="3" borderId="54" xfId="0" applyFont="1" applyFill="1" applyBorder="1" applyAlignment="1"/>
    <xf numFmtId="0" fontId="1" fillId="0" borderId="0" xfId="0" applyFont="1" applyFill="1" applyAlignment="1"/>
    <xf numFmtId="0" fontId="1" fillId="2" borderId="0" xfId="0" applyFont="1" applyFill="1" applyAlignment="1">
      <alignment horizontal="justify" vertical="center" wrapText="1"/>
    </xf>
    <xf numFmtId="16" fontId="1" fillId="2" borderId="0" xfId="0" applyNumberFormat="1" applyFont="1" applyFill="1" applyAlignment="1"/>
    <xf numFmtId="49" fontId="1" fillId="2" borderId="0" xfId="0" applyNumberFormat="1" applyFont="1" applyFill="1" applyAlignment="1">
      <alignment vertical="top"/>
    </xf>
    <xf numFmtId="49" fontId="1" fillId="2" borderId="0" xfId="0" applyNumberFormat="1" applyFont="1" applyFill="1" applyAlignment="1"/>
    <xf numFmtId="0" fontId="1" fillId="2" borderId="0" xfId="0" applyFont="1" applyFill="1" applyAlignment="1">
      <alignment horizontal="justify"/>
    </xf>
    <xf numFmtId="49" fontId="1" fillId="2" borderId="0" xfId="0" applyNumberFormat="1" applyFont="1" applyFill="1" applyAlignment="1">
      <alignment vertical="center"/>
    </xf>
    <xf numFmtId="49" fontId="1" fillId="3" borderId="0" xfId="0" applyNumberFormat="1" applyFont="1" applyFill="1" applyAlignment="1">
      <alignment vertical="center"/>
    </xf>
    <xf numFmtId="0" fontId="1" fillId="2" borderId="0" xfId="0" applyFont="1" applyFill="1" applyAlignment="1">
      <alignment horizontal="left"/>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2" borderId="9" xfId="0" applyFont="1" applyFill="1" applyBorder="1" applyAlignment="1">
      <alignment horizontal="center" vertical="center"/>
    </xf>
    <xf numFmtId="0" fontId="1" fillId="2" borderId="9" xfId="0" applyFont="1" applyFill="1" applyBorder="1" applyAlignment="1">
      <alignment horizontal="left" wrapText="1"/>
    </xf>
    <xf numFmtId="0" fontId="1" fillId="3" borderId="9" xfId="0" applyFont="1" applyFill="1" applyBorder="1" applyAlignment="1">
      <alignment horizontal="center" wrapText="1"/>
    </xf>
    <xf numFmtId="0" fontId="1" fillId="3" borderId="9" xfId="0" applyFont="1" applyFill="1" applyBorder="1" applyAlignment="1">
      <alignment wrapText="1"/>
    </xf>
    <xf numFmtId="0" fontId="1" fillId="3" borderId="0" xfId="0" applyFont="1" applyFill="1" applyAlignment="1">
      <alignment wrapText="1"/>
    </xf>
    <xf numFmtId="0" fontId="1" fillId="2" borderId="9" xfId="0" applyFont="1" applyFill="1" applyBorder="1" applyAlignment="1">
      <alignment horizontal="left"/>
    </xf>
    <xf numFmtId="0" fontId="1" fillId="2" borderId="0" xfId="0" applyFont="1" applyFill="1" applyAlignment="1">
      <alignment horizontal="justify" vertical="top" wrapText="1"/>
    </xf>
    <xf numFmtId="49" fontId="1" fillId="2" borderId="0" xfId="0" applyNumberFormat="1" applyFont="1" applyFill="1" applyAlignment="1">
      <alignment horizontal="center" vertical="top"/>
    </xf>
    <xf numFmtId="0" fontId="10" fillId="3" borderId="0" xfId="0" applyFont="1" applyFill="1" applyAlignment="1"/>
    <xf numFmtId="0" fontId="11" fillId="3" borderId="0" xfId="0" applyFont="1" applyFill="1" applyAlignment="1"/>
    <xf numFmtId="0" fontId="11" fillId="2" borderId="0" xfId="0" applyFont="1" applyFill="1" applyAlignment="1">
      <alignment horizontal="right" vertical="top"/>
    </xf>
    <xf numFmtId="0" fontId="1" fillId="3" borderId="0" xfId="0" applyFont="1" applyFill="1" applyAlignment="1">
      <alignment horizontal="left" indent="2"/>
    </xf>
    <xf numFmtId="0" fontId="1" fillId="2" borderId="9" xfId="0" applyFont="1" applyFill="1" applyBorder="1" applyAlignment="1">
      <alignment horizontal="justify" wrapText="1"/>
    </xf>
    <xf numFmtId="0" fontId="2" fillId="2" borderId="9" xfId="0" applyFont="1" applyFill="1" applyBorder="1" applyAlignment="1">
      <alignment horizontal="justify" wrapText="1"/>
    </xf>
    <xf numFmtId="0" fontId="1" fillId="3" borderId="9" xfId="0" applyFont="1" applyFill="1" applyBorder="1" applyAlignment="1">
      <alignment horizontal="justify" wrapText="1"/>
    </xf>
    <xf numFmtId="14" fontId="49" fillId="3" borderId="0" xfId="0" applyNumberFormat="1" applyFont="1" applyFill="1" applyAlignment="1"/>
    <xf numFmtId="0" fontId="3" fillId="0" borderId="2" xfId="0" applyFont="1" applyFill="1" applyBorder="1" applyAlignment="1"/>
    <xf numFmtId="0" fontId="3" fillId="2" borderId="86" xfId="0" applyFont="1" applyFill="1" applyBorder="1" applyAlignment="1">
      <alignment horizontal="left" vertical="center" wrapText="1"/>
    </xf>
    <xf numFmtId="0" fontId="3" fillId="2" borderId="87" xfId="0" applyFont="1" applyFill="1" applyBorder="1" applyAlignment="1">
      <alignment horizontal="center" vertical="center" wrapText="1"/>
    </xf>
    <xf numFmtId="0" fontId="3" fillId="2" borderId="88" xfId="0" applyFont="1" applyFill="1" applyBorder="1" applyAlignment="1">
      <alignment horizontal="center" vertical="center" wrapText="1"/>
    </xf>
    <xf numFmtId="0" fontId="3" fillId="2" borderId="104" xfId="0" applyFont="1" applyFill="1" applyBorder="1" applyAlignment="1">
      <alignment horizontal="left" vertical="center"/>
    </xf>
    <xf numFmtId="164" fontId="3" fillId="0" borderId="35"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5" fillId="2" borderId="39" xfId="0" applyFont="1" applyFill="1" applyBorder="1" applyAlignment="1">
      <alignment horizontal="justify" vertical="center" wrapText="1"/>
    </xf>
    <xf numFmtId="164" fontId="3" fillId="2" borderId="9" xfId="0" applyNumberFormat="1" applyFont="1" applyFill="1" applyBorder="1" applyAlignment="1">
      <alignment horizontal="right" vertical="center" wrapText="1"/>
    </xf>
    <xf numFmtId="0" fontId="24" fillId="0" borderId="9" xfId="0" applyFont="1" applyFill="1" applyBorder="1" applyAlignment="1">
      <alignment horizontal="center"/>
    </xf>
    <xf numFmtId="14" fontId="15" fillId="2" borderId="14" xfId="0" applyNumberFormat="1" applyFont="1" applyFill="1" applyBorder="1" applyAlignment="1">
      <alignment horizontal="right" vertical="center" wrapText="1"/>
    </xf>
    <xf numFmtId="0" fontId="5" fillId="2" borderId="106" xfId="0" applyFont="1" applyFill="1" applyBorder="1" applyAlignment="1">
      <alignment horizontal="justify" vertical="center" wrapText="1"/>
    </xf>
    <xf numFmtId="164" fontId="3" fillId="2" borderId="37" xfId="0" applyNumberFormat="1" applyFont="1" applyFill="1" applyBorder="1" applyAlignment="1">
      <alignment horizontal="right" vertical="center" wrapText="1"/>
    </xf>
    <xf numFmtId="0" fontId="24" fillId="0" borderId="37" xfId="0" applyFont="1" applyFill="1" applyBorder="1" applyAlignment="1">
      <alignment horizontal="center"/>
    </xf>
    <xf numFmtId="14" fontId="15" fillId="2" borderId="107" xfId="0" applyNumberFormat="1" applyFont="1" applyFill="1" applyBorder="1" applyAlignment="1">
      <alignment horizontal="right" vertical="center" wrapText="1"/>
    </xf>
    <xf numFmtId="0" fontId="5" fillId="0" borderId="97" xfId="0" applyFont="1" applyFill="1" applyBorder="1" applyAlignment="1">
      <alignment horizontal="justify" vertical="center" wrapText="1"/>
    </xf>
    <xf numFmtId="164" fontId="3" fillId="0" borderId="4" xfId="0" applyNumberFormat="1" applyFont="1" applyFill="1" applyBorder="1" applyAlignment="1">
      <alignment horizontal="right" vertical="center" wrapText="1"/>
    </xf>
    <xf numFmtId="0" fontId="3" fillId="0" borderId="4" xfId="0" applyFont="1" applyFill="1" applyBorder="1" applyAlignment="1">
      <alignment horizontal="center" vertical="center" wrapText="1"/>
    </xf>
    <xf numFmtId="14" fontId="15" fillId="0" borderId="98" xfId="0" applyNumberFormat="1" applyFont="1" applyFill="1" applyBorder="1" applyAlignment="1">
      <alignment horizontal="right" vertical="center" wrapText="1"/>
    </xf>
    <xf numFmtId="0" fontId="3" fillId="2" borderId="95" xfId="0" applyFont="1" applyFill="1" applyBorder="1" applyAlignment="1">
      <alignment horizontal="left" vertical="center"/>
    </xf>
    <xf numFmtId="164"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14" fontId="3" fillId="0" borderId="96" xfId="0" applyNumberFormat="1" applyFont="1" applyFill="1" applyBorder="1" applyAlignment="1">
      <alignment horizontal="center" vertical="center" wrapText="1"/>
    </xf>
    <xf numFmtId="0" fontId="5" fillId="2" borderId="13" xfId="0" applyFont="1" applyFill="1" applyBorder="1" applyAlignment="1">
      <alignment horizontal="justify" vertical="center" wrapText="1"/>
    </xf>
    <xf numFmtId="0" fontId="5" fillId="2" borderId="89" xfId="0" applyFont="1" applyFill="1" applyBorder="1" applyAlignment="1">
      <alignment horizontal="justify" vertical="center" wrapText="1"/>
    </xf>
    <xf numFmtId="164" fontId="3" fillId="2" borderId="16" xfId="0" applyNumberFormat="1" applyFont="1" applyFill="1" applyBorder="1" applyAlignment="1">
      <alignment horizontal="right" vertical="center" wrapText="1"/>
    </xf>
    <xf numFmtId="0" fontId="24" fillId="0" borderId="16" xfId="0" applyFont="1" applyFill="1" applyBorder="1" applyAlignment="1">
      <alignment horizontal="center"/>
    </xf>
    <xf numFmtId="14" fontId="15" fillId="2" borderId="17" xfId="0" applyNumberFormat="1" applyFont="1" applyFill="1" applyBorder="1" applyAlignment="1">
      <alignment horizontal="right" vertical="center" wrapText="1"/>
    </xf>
    <xf numFmtId="0" fontId="3" fillId="0" borderId="0" xfId="0" applyFont="1" applyFill="1" applyAlignment="1"/>
    <xf numFmtId="3" fontId="3" fillId="2" borderId="0" xfId="0" applyNumberFormat="1" applyFont="1" applyFill="1" applyAlignment="1">
      <alignment horizontal="left"/>
    </xf>
    <xf numFmtId="3" fontId="5" fillId="2" borderId="0" xfId="0" applyNumberFormat="1" applyFont="1" applyFill="1" applyAlignment="1"/>
    <xf numFmtId="0" fontId="50" fillId="3" borderId="0" xfId="0" applyFont="1" applyFill="1" applyAlignment="1"/>
    <xf numFmtId="0" fontId="18" fillId="2" borderId="0" xfId="0" applyFont="1" applyFill="1" applyAlignment="1">
      <alignment horizontal="left"/>
    </xf>
    <xf numFmtId="3" fontId="3" fillId="2" borderId="0" xfId="0" applyNumberFormat="1" applyFont="1" applyFill="1" applyAlignment="1"/>
    <xf numFmtId="0" fontId="5" fillId="2" borderId="0" xfId="0" applyFont="1" applyFill="1" applyAlignment="1">
      <alignment horizontal="right"/>
    </xf>
    <xf numFmtId="3" fontId="3" fillId="2" borderId="3" xfId="0" applyNumberFormat="1" applyFont="1" applyFill="1" applyBorder="1" applyAlignment="1"/>
    <xf numFmtId="0" fontId="18" fillId="2" borderId="3" xfId="0" applyFont="1" applyFill="1" applyBorder="1" applyAlignment="1"/>
    <xf numFmtId="3" fontId="3" fillId="2" borderId="70" xfId="0" applyNumberFormat="1" applyFont="1" applyFill="1" applyBorder="1" applyAlignment="1">
      <alignment horizontal="center"/>
    </xf>
    <xf numFmtId="0" fontId="3" fillId="2" borderId="79" xfId="0" applyFont="1" applyFill="1" applyBorder="1" applyAlignment="1">
      <alignment horizontal="center" wrapText="1"/>
    </xf>
    <xf numFmtId="0" fontId="3" fillId="2" borderId="94" xfId="0" applyFont="1" applyFill="1" applyBorder="1" applyAlignment="1">
      <alignment horizontal="center"/>
    </xf>
    <xf numFmtId="0" fontId="3" fillId="2" borderId="71" xfId="0" applyFont="1" applyFill="1" applyBorder="1" applyAlignment="1">
      <alignment horizontal="center"/>
    </xf>
    <xf numFmtId="0" fontId="3" fillId="2" borderId="72" xfId="0" applyFont="1" applyFill="1" applyBorder="1" applyAlignment="1"/>
    <xf numFmtId="3" fontId="3" fillId="2" borderId="38" xfId="0" applyNumberFormat="1" applyFont="1" applyFill="1" applyBorder="1" applyAlignment="1"/>
    <xf numFmtId="0" fontId="5" fillId="2" borderId="24" xfId="0" applyFont="1" applyFill="1" applyBorder="1" applyAlignment="1">
      <alignment horizontal="center"/>
    </xf>
    <xf numFmtId="0" fontId="3" fillId="2" borderId="32" xfId="0" applyFont="1" applyFill="1" applyBorder="1" applyAlignment="1">
      <alignment horizontal="center"/>
    </xf>
    <xf numFmtId="0" fontId="3" fillId="2" borderId="73" xfId="0" applyFont="1" applyFill="1" applyBorder="1" applyAlignment="1">
      <alignment horizontal="center"/>
    </xf>
    <xf numFmtId="0" fontId="5" fillId="2" borderId="43" xfId="0" applyFont="1" applyFill="1" applyBorder="1" applyAlignment="1"/>
    <xf numFmtId="164" fontId="5" fillId="2" borderId="32" xfId="0" applyNumberFormat="1" applyFont="1" applyFill="1" applyBorder="1" applyAlignment="1"/>
    <xf numFmtId="3" fontId="5" fillId="5" borderId="32" xfId="0" applyNumberFormat="1" applyFont="1" applyFill="1" applyBorder="1" applyAlignment="1">
      <alignment horizontal="center"/>
    </xf>
    <xf numFmtId="16" fontId="5" fillId="2" borderId="32" xfId="0" applyNumberFormat="1" applyFont="1" applyFill="1" applyBorder="1" applyAlignment="1">
      <alignment horizontal="center"/>
    </xf>
    <xf numFmtId="0" fontId="5" fillId="0" borderId="32" xfId="0" applyFont="1" applyFill="1" applyBorder="1" applyAlignment="1">
      <alignment horizontal="center"/>
    </xf>
    <xf numFmtId="164" fontId="5" fillId="2" borderId="81" xfId="0" applyNumberFormat="1" applyFont="1" applyFill="1" applyBorder="1" applyAlignment="1"/>
    <xf numFmtId="0" fontId="31" fillId="3" borderId="0" xfId="0" applyFont="1" applyFill="1" applyAlignment="1"/>
    <xf numFmtId="0" fontId="31" fillId="3" borderId="44" xfId="0" applyFont="1" applyFill="1" applyBorder="1" applyAlignment="1"/>
    <xf numFmtId="3" fontId="5" fillId="3" borderId="45" xfId="0" applyNumberFormat="1" applyFont="1" applyFill="1" applyBorder="1" applyAlignment="1"/>
    <xf numFmtId="3" fontId="5" fillId="5" borderId="45" xfId="0" applyNumberFormat="1" applyFont="1" applyFill="1" applyBorder="1" applyAlignment="1">
      <alignment horizontal="center"/>
    </xf>
    <xf numFmtId="2" fontId="5" fillId="3" borderId="45" xfId="0" applyNumberFormat="1" applyFont="1" applyFill="1" applyBorder="1" applyAlignment="1">
      <alignment horizontal="center"/>
    </xf>
    <xf numFmtId="0" fontId="5" fillId="0" borderId="45" xfId="0" applyFont="1" applyFill="1" applyBorder="1" applyAlignment="1">
      <alignment horizontal="center"/>
    </xf>
    <xf numFmtId="164" fontId="5" fillId="2" borderId="80" xfId="0" applyNumberFormat="1" applyFont="1" applyFill="1" applyBorder="1" applyAlignment="1"/>
    <xf numFmtId="0" fontId="3" fillId="2" borderId="19" xfId="0" applyFont="1" applyFill="1" applyBorder="1" applyAlignment="1"/>
    <xf numFmtId="0" fontId="5" fillId="2" borderId="102" xfId="0" applyFont="1" applyFill="1" applyBorder="1" applyAlignment="1">
      <alignment horizontal="left"/>
    </xf>
    <xf numFmtId="3" fontId="5" fillId="2" borderId="108" xfId="0" applyNumberFormat="1" applyFont="1" applyFill="1" applyBorder="1" applyAlignment="1"/>
    <xf numFmtId="0" fontId="5" fillId="2" borderId="108" xfId="0" applyFont="1" applyFill="1" applyBorder="1" applyAlignment="1"/>
    <xf numFmtId="164" fontId="5" fillId="2" borderId="42" xfId="0" applyNumberFormat="1" applyFont="1" applyFill="1" applyBorder="1" applyAlignment="1">
      <alignment horizontal="right"/>
    </xf>
    <xf numFmtId="0" fontId="5" fillId="2" borderId="113" xfId="0" applyFont="1" applyFill="1" applyBorder="1" applyAlignment="1">
      <alignment horizontal="left"/>
    </xf>
    <xf numFmtId="0" fontId="5" fillId="0" borderId="0" xfId="0" applyFont="1" applyFill="1" applyAlignment="1">
      <alignment horizontal="left"/>
    </xf>
    <xf numFmtId="0" fontId="5" fillId="2" borderId="114" xfId="0" applyFont="1" applyFill="1" applyBorder="1" applyAlignment="1"/>
    <xf numFmtId="164" fontId="5" fillId="3" borderId="111" xfId="0" applyNumberFormat="1" applyFont="1" applyFill="1" applyBorder="1" applyAlignment="1"/>
    <xf numFmtId="3" fontId="5" fillId="2" borderId="115" xfId="0" applyNumberFormat="1" applyFont="1" applyFill="1" applyBorder="1" applyAlignment="1">
      <alignment horizontal="left"/>
    </xf>
    <xf numFmtId="3" fontId="31" fillId="3" borderId="18" xfId="0" applyNumberFormat="1" applyFont="1" applyFill="1" applyBorder="1" applyAlignment="1"/>
    <xf numFmtId="3" fontId="5" fillId="3" borderId="18" xfId="0" applyNumberFormat="1" applyFont="1" applyFill="1" applyBorder="1" applyAlignment="1"/>
    <xf numFmtId="0" fontId="5" fillId="3" borderId="18" xfId="0" applyFont="1" applyFill="1" applyBorder="1" applyAlignment="1"/>
    <xf numFmtId="164" fontId="5" fillId="3" borderId="112" xfId="0" applyNumberFormat="1" applyFont="1" applyFill="1" applyBorder="1" applyAlignment="1"/>
    <xf numFmtId="0" fontId="3" fillId="2" borderId="74" xfId="0" applyFont="1" applyFill="1" applyBorder="1" applyAlignment="1"/>
    <xf numFmtId="3" fontId="3" fillId="2" borderId="75" xfId="0" applyNumberFormat="1" applyFont="1" applyFill="1" applyBorder="1" applyAlignment="1"/>
    <xf numFmtId="0" fontId="3" fillId="2" borderId="75" xfId="0" applyFont="1" applyFill="1" applyBorder="1" applyAlignment="1"/>
    <xf numFmtId="164" fontId="3" fillId="2" borderId="42" xfId="0" applyNumberFormat="1" applyFont="1" applyFill="1" applyBorder="1" applyAlignment="1"/>
    <xf numFmtId="0" fontId="3" fillId="2" borderId="76" xfId="0" applyFont="1" applyFill="1" applyBorder="1" applyAlignment="1"/>
    <xf numFmtId="3" fontId="3" fillId="2" borderId="77" xfId="0" applyNumberFormat="1" applyFont="1" applyFill="1" applyBorder="1" applyAlignment="1"/>
    <xf numFmtId="16" fontId="5" fillId="2" borderId="45" xfId="0" applyNumberFormat="1" applyFont="1" applyFill="1" applyBorder="1" applyAlignment="1">
      <alignment horizontal="center"/>
    </xf>
    <xf numFmtId="0" fontId="5" fillId="3" borderId="78" xfId="0" applyFont="1" applyFill="1" applyBorder="1" applyAlignment="1">
      <alignment horizontal="center"/>
    </xf>
    <xf numFmtId="164" fontId="3" fillId="0" borderId="80" xfId="0" applyNumberFormat="1" applyFont="1" applyFill="1" applyBorder="1" applyAlignment="1"/>
    <xf numFmtId="164" fontId="5" fillId="2" borderId="0" xfId="0" applyNumberFormat="1" applyFont="1" applyFill="1" applyAlignment="1"/>
    <xf numFmtId="0" fontId="3" fillId="2" borderId="7" xfId="0" applyFont="1" applyFill="1" applyBorder="1" applyAlignment="1">
      <alignment vertical="center"/>
    </xf>
    <xf numFmtId="3" fontId="5" fillId="2" borderId="26" xfId="0" applyNumberFormat="1" applyFont="1" applyFill="1" applyBorder="1" applyAlignment="1"/>
    <xf numFmtId="3" fontId="3" fillId="2" borderId="9" xfId="0" applyNumberFormat="1" applyFont="1" applyFill="1" applyBorder="1" applyAlignment="1">
      <alignment horizontal="center"/>
    </xf>
    <xf numFmtId="0" fontId="3" fillId="2" borderId="9" xfId="0" applyFont="1" applyFill="1" applyBorder="1" applyAlignment="1">
      <alignment horizontal="center" wrapText="1"/>
    </xf>
    <xf numFmtId="164" fontId="3" fillId="2" borderId="9" xfId="0" applyNumberFormat="1" applyFont="1" applyFill="1" applyBorder="1" applyAlignment="1">
      <alignment horizontal="center" wrapText="1"/>
    </xf>
    <xf numFmtId="0" fontId="5" fillId="2" borderId="7" xfId="0" applyFont="1" applyFill="1" applyBorder="1" applyAlignment="1"/>
    <xf numFmtId="164" fontId="5" fillId="2" borderId="9" xfId="0" applyNumberFormat="1" applyFont="1" applyFill="1" applyBorder="1" applyAlignment="1"/>
    <xf numFmtId="2" fontId="5" fillId="2" borderId="9" xfId="0" applyNumberFormat="1" applyFont="1" applyFill="1" applyBorder="1" applyAlignment="1">
      <alignment horizontal="center"/>
    </xf>
    <xf numFmtId="0" fontId="16" fillId="3" borderId="0" xfId="0" applyFont="1" applyFill="1" applyAlignment="1"/>
    <xf numFmtId="0" fontId="3" fillId="3" borderId="32" xfId="0" applyFont="1" applyFill="1" applyBorder="1" applyAlignment="1">
      <alignment horizontal="center"/>
    </xf>
    <xf numFmtId="4" fontId="3" fillId="3" borderId="32" xfId="0" applyNumberFormat="1" applyFont="1" applyFill="1" applyBorder="1" applyAlignment="1">
      <alignment horizontal="center"/>
    </xf>
    <xf numFmtId="0" fontId="3" fillId="2" borderId="7" xfId="0" applyFont="1" applyFill="1" applyBorder="1" applyAlignment="1"/>
    <xf numFmtId="164" fontId="3" fillId="2" borderId="9" xfId="0" applyNumberFormat="1" applyFont="1" applyFill="1" applyBorder="1" applyAlignment="1"/>
    <xf numFmtId="2" fontId="3" fillId="2" borderId="9" xfId="0" applyNumberFormat="1" applyFont="1" applyFill="1" applyBorder="1" applyAlignment="1">
      <alignment horizontal="center"/>
    </xf>
    <xf numFmtId="0" fontId="5" fillId="2" borderId="60" xfId="0" applyFont="1" applyFill="1" applyBorder="1" applyAlignment="1">
      <alignment horizontal="center"/>
    </xf>
    <xf numFmtId="164" fontId="5" fillId="2" borderId="68" xfId="0" applyNumberFormat="1" applyFont="1" applyFill="1" applyBorder="1" applyAlignment="1"/>
    <xf numFmtId="0" fontId="5" fillId="2" borderId="68" xfId="0" applyFont="1" applyFill="1" applyBorder="1" applyAlignment="1"/>
    <xf numFmtId="0" fontId="5" fillId="2" borderId="68" xfId="0" applyFont="1" applyFill="1" applyBorder="1" applyAlignment="1">
      <alignment horizontal="center"/>
    </xf>
    <xf numFmtId="0" fontId="3" fillId="2" borderId="67" xfId="0" applyFont="1" applyFill="1" applyBorder="1" applyAlignment="1"/>
    <xf numFmtId="164" fontId="5" fillId="2" borderId="67" xfId="0" applyNumberFormat="1" applyFont="1" applyFill="1" applyBorder="1" applyAlignment="1"/>
    <xf numFmtId="0" fontId="5" fillId="2" borderId="67" xfId="0" applyFont="1" applyFill="1" applyBorder="1" applyAlignment="1">
      <alignment horizontal="center"/>
    </xf>
    <xf numFmtId="0" fontId="5" fillId="2" borderId="67" xfId="0" applyFont="1" applyFill="1" applyBorder="1" applyAlignment="1"/>
    <xf numFmtId="0" fontId="3" fillId="2" borderId="9" xfId="0" applyFont="1" applyFill="1" applyBorder="1" applyAlignment="1">
      <alignment vertical="center" wrapText="1"/>
    </xf>
    <xf numFmtId="3" fontId="3" fillId="2" borderId="9" xfId="0" applyNumberFormat="1" applyFont="1" applyFill="1" applyBorder="1" applyAlignment="1">
      <alignment horizontal="center" wrapText="1"/>
    </xf>
    <xf numFmtId="3" fontId="5" fillId="2" borderId="9" xfId="0" applyNumberFormat="1" applyFont="1" applyFill="1" applyBorder="1" applyAlignment="1">
      <alignment horizontal="center"/>
    </xf>
    <xf numFmtId="0" fontId="37" fillId="2" borderId="0" xfId="0" applyFont="1" applyFill="1" applyAlignment="1"/>
    <xf numFmtId="2" fontId="5" fillId="2" borderId="0" xfId="0" applyNumberFormat="1" applyFont="1" applyFill="1" applyAlignment="1">
      <alignment horizontal="center"/>
    </xf>
    <xf numFmtId="14" fontId="44" fillId="2" borderId="0" xfId="0" applyNumberFormat="1" applyFont="1" applyFill="1" applyAlignment="1">
      <alignment wrapText="1"/>
    </xf>
    <xf numFmtId="0" fontId="40" fillId="2" borderId="0" xfId="0" applyFont="1" applyFill="1" applyAlignment="1"/>
    <xf numFmtId="164" fontId="5" fillId="3" borderId="32" xfId="0" applyNumberFormat="1" applyFont="1" applyFill="1" applyBorder="1" applyAlignment="1"/>
    <xf numFmtId="164" fontId="5" fillId="3" borderId="45" xfId="0" applyNumberFormat="1" applyFont="1" applyFill="1" applyBorder="1" applyAlignment="1"/>
    <xf numFmtId="164" fontId="5" fillId="3" borderId="9" xfId="0" applyNumberFormat="1" applyFont="1" applyFill="1" applyBorder="1" applyAlignment="1"/>
    <xf numFmtId="0" fontId="24" fillId="0" borderId="0" xfId="0" applyFont="1" applyFill="1" applyAlignment="1"/>
    <xf numFmtId="164" fontId="5" fillId="0" borderId="9" xfId="0" applyNumberFormat="1" applyFont="1" applyFill="1" applyBorder="1" applyAlignment="1"/>
    <xf numFmtId="0" fontId="61" fillId="3" borderId="0" xfId="0" applyFont="1" applyFill="1" applyAlignment="1"/>
    <xf numFmtId="0" fontId="54" fillId="2" borderId="0" xfId="0" applyFont="1" applyFill="1" applyAlignment="1"/>
    <xf numFmtId="0" fontId="3" fillId="0" borderId="103" xfId="0" applyFont="1" applyFill="1" applyBorder="1" applyAlignment="1">
      <alignment vertical="center" wrapText="1"/>
    </xf>
    <xf numFmtId="0" fontId="3" fillId="0" borderId="92"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3" borderId="0" xfId="0" applyFont="1" applyFill="1" applyAlignment="1">
      <alignment horizontal="left"/>
    </xf>
    <xf numFmtId="0" fontId="3" fillId="0" borderId="40" xfId="0" applyFont="1" applyFill="1" applyBorder="1" applyAlignment="1"/>
    <xf numFmtId="0" fontId="3" fillId="5" borderId="41" xfId="0" applyFont="1" applyFill="1" applyBorder="1" applyAlignment="1">
      <alignment horizontal="center"/>
    </xf>
    <xf numFmtId="0" fontId="3" fillId="0" borderId="92" xfId="0" applyFont="1" applyFill="1" applyBorder="1" applyAlignment="1">
      <alignment horizontal="center"/>
    </xf>
    <xf numFmtId="0" fontId="3" fillId="0" borderId="93" xfId="0" applyFont="1" applyFill="1" applyBorder="1" applyAlignment="1">
      <alignment horizontal="center"/>
    </xf>
    <xf numFmtId="0" fontId="3" fillId="0" borderId="115" xfId="0" applyFont="1" applyFill="1" applyBorder="1" applyAlignment="1">
      <alignment vertical="center"/>
    </xf>
    <xf numFmtId="0" fontId="5" fillId="3" borderId="156" xfId="0" applyFont="1" applyFill="1" applyBorder="1" applyAlignment="1">
      <alignment horizontal="left" vertical="top" wrapText="1"/>
    </xf>
    <xf numFmtId="0" fontId="5" fillId="3" borderId="134" xfId="0" applyFont="1" applyFill="1" applyBorder="1" applyAlignment="1">
      <alignment horizontal="left" vertical="top" wrapText="1"/>
    </xf>
    <xf numFmtId="0" fontId="3" fillId="0" borderId="0" xfId="0" applyFont="1" applyFill="1" applyAlignment="1">
      <alignment horizontal="center"/>
    </xf>
    <xf numFmtId="0" fontId="3" fillId="3" borderId="0" xfId="0" applyFont="1" applyFill="1" applyAlignment="1">
      <alignment vertical="center" wrapText="1"/>
    </xf>
    <xf numFmtId="0" fontId="63" fillId="0" borderId="0" xfId="0" applyFont="1" applyFill="1" applyAlignment="1">
      <alignment horizontal="center"/>
    </xf>
    <xf numFmtId="0" fontId="31" fillId="0" borderId="0" xfId="0" applyFont="1" applyFill="1" applyAlignment="1"/>
    <xf numFmtId="0" fontId="15" fillId="2" borderId="102" xfId="0" applyFont="1" applyFill="1" applyBorder="1" applyAlignment="1">
      <alignment horizontal="center" vertical="center" wrapText="1"/>
    </xf>
    <xf numFmtId="0" fontId="5" fillId="0" borderId="108" xfId="0" applyFont="1" applyFill="1" applyBorder="1" applyAlignment="1"/>
    <xf numFmtId="0" fontId="15" fillId="2" borderId="69"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15" fillId="2" borderId="109"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3" fillId="0" borderId="31" xfId="0" applyFont="1" applyFill="1" applyBorder="1" applyAlignment="1">
      <alignment horizontal="center" wrapText="1"/>
    </xf>
    <xf numFmtId="0" fontId="5" fillId="2" borderId="74" xfId="0" applyFont="1" applyFill="1" applyBorder="1" applyAlignment="1"/>
    <xf numFmtId="0" fontId="5" fillId="0" borderId="75" xfId="0" applyFont="1" applyFill="1" applyBorder="1" applyAlignment="1"/>
    <xf numFmtId="3" fontId="5" fillId="2" borderId="40" xfId="0" applyNumberFormat="1" applyFont="1" applyFill="1" applyBorder="1" applyAlignment="1">
      <alignment horizontal="right"/>
    </xf>
    <xf numFmtId="2" fontId="5" fillId="2" borderId="41" xfId="0" applyNumberFormat="1" applyFont="1" applyFill="1" applyBorder="1" applyAlignment="1">
      <alignment horizontal="center"/>
    </xf>
    <xf numFmtId="164" fontId="5" fillId="0" borderId="94" xfId="0" applyNumberFormat="1" applyFont="1" applyFill="1" applyBorder="1" applyAlignment="1">
      <alignment horizontal="center"/>
    </xf>
    <xf numFmtId="1" fontId="5" fillId="2" borderId="40" xfId="0" applyNumberFormat="1" applyFont="1" applyFill="1" applyBorder="1" applyAlignment="1">
      <alignment horizontal="center"/>
    </xf>
    <xf numFmtId="0" fontId="5" fillId="2" borderId="42" xfId="0"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0" fontId="5" fillId="2" borderId="99" xfId="0" applyFont="1" applyFill="1" applyBorder="1" applyAlignment="1"/>
    <xf numFmtId="3" fontId="5" fillId="2" borderId="43" xfId="0" applyNumberFormat="1" applyFont="1" applyFill="1" applyBorder="1" applyAlignment="1">
      <alignment horizontal="right"/>
    </xf>
    <xf numFmtId="2" fontId="5" fillId="2" borderId="32" xfId="0" applyNumberFormat="1" applyFont="1" applyFill="1" applyBorder="1" applyAlignment="1">
      <alignment horizontal="center"/>
    </xf>
    <xf numFmtId="164" fontId="5" fillId="2" borderId="1" xfId="0" applyNumberFormat="1" applyFont="1" applyFill="1" applyBorder="1" applyAlignment="1">
      <alignment horizontal="center"/>
    </xf>
    <xf numFmtId="1" fontId="5" fillId="2" borderId="43" xfId="0" applyNumberFormat="1" applyFont="1" applyFill="1" applyBorder="1" applyAlignment="1">
      <alignment horizontal="center"/>
    </xf>
    <xf numFmtId="0" fontId="5" fillId="2" borderId="81" xfId="0" applyFont="1" applyFill="1" applyBorder="1" applyAlignment="1">
      <alignment horizontal="center"/>
    </xf>
    <xf numFmtId="0" fontId="3" fillId="0" borderId="32" xfId="0" applyFont="1" applyFill="1" applyBorder="1" applyAlignment="1">
      <alignment horizontal="center"/>
    </xf>
    <xf numFmtId="4" fontId="3" fillId="0" borderId="32" xfId="0" applyNumberFormat="1" applyFont="1" applyFill="1" applyBorder="1" applyAlignment="1">
      <alignment horizontal="center"/>
    </xf>
    <xf numFmtId="3" fontId="3" fillId="0" borderId="32" xfId="0" applyNumberFormat="1" applyFont="1" applyFill="1" applyBorder="1" applyAlignment="1">
      <alignment horizontal="center"/>
    </xf>
    <xf numFmtId="0" fontId="5" fillId="2" borderId="97" xfId="0" applyFont="1" applyFill="1" applyBorder="1" applyAlignment="1"/>
    <xf numFmtId="0" fontId="5" fillId="0" borderId="4" xfId="0" applyFont="1" applyFill="1" applyBorder="1" applyAlignment="1"/>
    <xf numFmtId="3" fontId="5" fillId="2" borderId="100" xfId="0" applyNumberFormat="1" applyFont="1" applyFill="1" applyBorder="1" applyAlignment="1">
      <alignment horizontal="right"/>
    </xf>
    <xf numFmtId="2" fontId="5" fillId="2" borderId="85" xfId="0" applyNumberFormat="1" applyFont="1" applyFill="1" applyBorder="1" applyAlignment="1">
      <alignment horizontal="center"/>
    </xf>
    <xf numFmtId="164" fontId="5" fillId="2" borderId="31" xfId="0" applyNumberFormat="1" applyFont="1" applyFill="1" applyBorder="1" applyAlignment="1">
      <alignment horizontal="center"/>
    </xf>
    <xf numFmtId="1" fontId="5" fillId="2" borderId="100" xfId="0" applyNumberFormat="1" applyFont="1" applyFill="1" applyBorder="1" applyAlignment="1">
      <alignment horizontal="center"/>
    </xf>
    <xf numFmtId="0" fontId="5" fillId="2" borderId="101" xfId="0" applyFont="1" applyFill="1" applyBorder="1" applyAlignment="1">
      <alignment horizontal="center"/>
    </xf>
    <xf numFmtId="0" fontId="3" fillId="0" borderId="20" xfId="0" applyFont="1" applyFill="1" applyBorder="1" applyAlignment="1"/>
    <xf numFmtId="3" fontId="3" fillId="2" borderId="103" xfId="0" applyNumberFormat="1" applyFont="1" applyFill="1" applyBorder="1" applyAlignment="1">
      <alignment horizontal="right"/>
    </xf>
    <xf numFmtId="2" fontId="5" fillId="2" borderId="92" xfId="0" applyNumberFormat="1" applyFont="1" applyFill="1" applyBorder="1" applyAlignment="1">
      <alignment horizontal="center"/>
    </xf>
    <xf numFmtId="164" fontId="3" fillId="7" borderId="110" xfId="0" applyNumberFormat="1" applyFont="1" applyFill="1" applyBorder="1" applyAlignment="1">
      <alignment horizontal="center"/>
    </xf>
    <xf numFmtId="1" fontId="3" fillId="2" borderId="103" xfId="0" applyNumberFormat="1" applyFont="1" applyFill="1" applyBorder="1" applyAlignment="1">
      <alignment horizontal="center"/>
    </xf>
    <xf numFmtId="0" fontId="3" fillId="7" borderId="93" xfId="0" applyFont="1" applyFill="1" applyBorder="1" applyAlignment="1">
      <alignment horizontal="center"/>
    </xf>
    <xf numFmtId="164" fontId="5" fillId="2" borderId="94" xfId="0" applyNumberFormat="1" applyFont="1" applyFill="1" applyBorder="1" applyAlignment="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0" fontId="31" fillId="3" borderId="40" xfId="0" applyFont="1" applyFill="1" applyBorder="1" applyAlignment="1"/>
    <xf numFmtId="0" fontId="5" fillId="5" borderId="41" xfId="0" applyFont="1" applyFill="1" applyBorder="1" applyAlignment="1">
      <alignment horizontal="center"/>
    </xf>
    <xf numFmtId="3" fontId="5" fillId="3" borderId="41" xfId="0" applyNumberFormat="1" applyFont="1" applyFill="1" applyBorder="1" applyAlignment="1">
      <alignment horizontal="right"/>
    </xf>
    <xf numFmtId="164" fontId="5" fillId="2" borderId="41" xfId="0" applyNumberFormat="1" applyFont="1" applyFill="1" applyBorder="1" applyAlignment="1">
      <alignment horizontal="center"/>
    </xf>
    <xf numFmtId="1" fontId="5" fillId="2" borderId="41" xfId="0" applyNumberFormat="1" applyFont="1" applyFill="1" applyBorder="1" applyAlignment="1">
      <alignment horizontal="center"/>
    </xf>
    <xf numFmtId="0" fontId="5" fillId="5" borderId="45" xfId="0" applyFont="1" applyFill="1" applyBorder="1" applyAlignment="1">
      <alignment horizontal="center"/>
    </xf>
    <xf numFmtId="3" fontId="5" fillId="3" borderId="45" xfId="0" applyNumberFormat="1" applyFont="1" applyFill="1" applyBorder="1" applyAlignment="1">
      <alignment horizontal="right"/>
    </xf>
    <xf numFmtId="2" fontId="5" fillId="2" borderId="45" xfId="0" applyNumberFormat="1" applyFont="1" applyFill="1" applyBorder="1" applyAlignment="1">
      <alignment horizontal="center"/>
    </xf>
    <xf numFmtId="164" fontId="5" fillId="2" borderId="45" xfId="0" applyNumberFormat="1" applyFont="1" applyFill="1" applyBorder="1" applyAlignment="1">
      <alignment horizontal="center"/>
    </xf>
    <xf numFmtId="1" fontId="5" fillId="2" borderId="45" xfId="0" applyNumberFormat="1" applyFont="1" applyFill="1" applyBorder="1" applyAlignment="1">
      <alignment horizontal="center"/>
    </xf>
    <xf numFmtId="0" fontId="5" fillId="2" borderId="80" xfId="0" applyFont="1" applyFill="1" applyBorder="1" applyAlignment="1">
      <alignment horizontal="center"/>
    </xf>
    <xf numFmtId="3" fontId="5" fillId="2" borderId="0" xfId="0" applyNumberFormat="1" applyFont="1" applyFill="1" applyAlignment="1">
      <alignment horizontal="right"/>
    </xf>
    <xf numFmtId="1" fontId="5" fillId="2" borderId="0" xfId="0" applyNumberFormat="1" applyFont="1" applyFill="1" applyAlignment="1">
      <alignment horizontal="right"/>
    </xf>
    <xf numFmtId="0" fontId="3" fillId="2" borderId="103" xfId="0" applyFont="1" applyFill="1" applyBorder="1" applyAlignment="1">
      <alignment horizontal="center" vertical="center" wrapText="1"/>
    </xf>
    <xf numFmtId="0" fontId="15" fillId="2" borderId="92" xfId="0" applyFont="1" applyFill="1" applyBorder="1" applyAlignment="1">
      <alignment horizontal="center" vertical="center" wrapText="1"/>
    </xf>
    <xf numFmtId="0" fontId="15" fillId="0" borderId="92"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15" fillId="2" borderId="93" xfId="0" applyFont="1" applyFill="1" applyBorder="1" applyAlignment="1">
      <alignment horizontal="center" vertical="center" wrapText="1"/>
    </xf>
    <xf numFmtId="0" fontId="5" fillId="2" borderId="40" xfId="0" applyFont="1" applyFill="1" applyBorder="1" applyAlignment="1"/>
    <xf numFmtId="164" fontId="5" fillId="2" borderId="91" xfId="0" applyNumberFormat="1" applyFont="1" applyFill="1" applyBorder="1" applyAlignment="1">
      <alignment horizontal="center"/>
    </xf>
    <xf numFmtId="0" fontId="5" fillId="5" borderId="41" xfId="0" applyFont="1" applyFill="1" applyBorder="1" applyAlignment="1">
      <alignment horizontal="center" wrapText="1"/>
    </xf>
    <xf numFmtId="0" fontId="36" fillId="3" borderId="122" xfId="0" applyFont="1" applyFill="1" applyBorder="1" applyAlignment="1">
      <alignment horizontal="justify" wrapText="1"/>
    </xf>
    <xf numFmtId="164" fontId="5" fillId="2" borderId="2" xfId="0" applyNumberFormat="1" applyFont="1" applyFill="1" applyBorder="1" applyAlignment="1">
      <alignment horizontal="center"/>
    </xf>
    <xf numFmtId="0" fontId="5" fillId="5" borderId="32" xfId="0" applyFont="1" applyFill="1" applyBorder="1" applyAlignment="1">
      <alignment horizontal="center" wrapText="1"/>
    </xf>
    <xf numFmtId="164" fontId="5" fillId="2" borderId="32" xfId="0" applyNumberFormat="1" applyFont="1" applyFill="1" applyBorder="1" applyAlignment="1">
      <alignment horizontal="center"/>
    </xf>
    <xf numFmtId="0" fontId="3" fillId="2" borderId="1" xfId="0" applyFont="1" applyFill="1" applyBorder="1" applyAlignment="1">
      <alignment horizontal="center"/>
    </xf>
    <xf numFmtId="0" fontId="36" fillId="3" borderId="125" xfId="0" applyFont="1" applyFill="1" applyBorder="1" applyAlignment="1">
      <alignment horizontal="justify" wrapText="1"/>
    </xf>
    <xf numFmtId="0" fontId="5" fillId="2" borderId="44" xfId="0" applyFont="1" applyFill="1" applyBorder="1" applyAlignment="1"/>
    <xf numFmtId="164" fontId="5" fillId="2" borderId="90" xfId="0" applyNumberFormat="1" applyFont="1" applyFill="1" applyBorder="1" applyAlignment="1">
      <alignment horizontal="center"/>
    </xf>
    <xf numFmtId="0" fontId="5" fillId="5" borderId="45" xfId="0" applyFont="1" applyFill="1" applyBorder="1" applyAlignment="1">
      <alignment horizontal="center" wrapText="1"/>
    </xf>
    <xf numFmtId="0" fontId="3" fillId="2" borderId="78" xfId="0" applyFont="1" applyFill="1" applyBorder="1" applyAlignment="1">
      <alignment horizontal="center"/>
    </xf>
    <xf numFmtId="0" fontId="36" fillId="3" borderId="126" xfId="0" applyFont="1" applyFill="1" applyBorder="1" applyAlignment="1">
      <alignment horizontal="justify" wrapText="1"/>
    </xf>
    <xf numFmtId="0" fontId="31" fillId="2" borderId="72" xfId="0" applyFont="1" applyFill="1" applyBorder="1" applyAlignment="1"/>
    <xf numFmtId="164" fontId="31" fillId="2" borderId="24" xfId="0" applyNumberFormat="1" applyFont="1" applyFill="1" applyBorder="1" applyAlignment="1">
      <alignment horizontal="center"/>
    </xf>
    <xf numFmtId="0" fontId="5" fillId="5" borderId="38" xfId="0" applyFont="1" applyFill="1" applyBorder="1" applyAlignment="1">
      <alignment horizontal="center" wrapText="1"/>
    </xf>
    <xf numFmtId="0" fontId="5" fillId="2" borderId="38" xfId="0" applyFont="1" applyFill="1" applyBorder="1" applyAlignment="1">
      <alignment horizontal="center"/>
    </xf>
    <xf numFmtId="0" fontId="3" fillId="2" borderId="5" xfId="0" applyFont="1" applyFill="1" applyBorder="1" applyAlignment="1">
      <alignment horizontal="center"/>
    </xf>
    <xf numFmtId="0" fontId="36" fillId="3" borderId="127" xfId="0" applyFont="1" applyFill="1" applyBorder="1" applyAlignment="1">
      <alignment horizontal="justify" wrapText="1"/>
    </xf>
    <xf numFmtId="0" fontId="31" fillId="2" borderId="44" xfId="0" applyFont="1" applyFill="1" applyBorder="1" applyAlignment="1"/>
    <xf numFmtId="164" fontId="31" fillId="2" borderId="90" xfId="0" applyNumberFormat="1" applyFont="1" applyFill="1" applyBorder="1" applyAlignment="1">
      <alignment horizontal="center"/>
    </xf>
    <xf numFmtId="0" fontId="5" fillId="2" borderId="45" xfId="0" applyFont="1" applyFill="1" applyBorder="1" applyAlignment="1">
      <alignment horizontal="center"/>
    </xf>
    <xf numFmtId="0" fontId="34" fillId="2" borderId="0" xfId="0" applyFont="1" applyFill="1" applyAlignment="1"/>
    <xf numFmtId="0" fontId="15" fillId="2" borderId="103" xfId="0" applyFont="1" applyFill="1" applyBorder="1" applyAlignment="1">
      <alignment horizontal="right" vertical="center" wrapText="1"/>
    </xf>
    <xf numFmtId="0" fontId="5" fillId="3" borderId="0" xfId="0" applyFont="1" applyFill="1" applyAlignment="1">
      <alignment horizontal="center"/>
    </xf>
    <xf numFmtId="0" fontId="3" fillId="0" borderId="32" xfId="0" applyFont="1" applyFill="1" applyBorder="1" applyAlignment="1">
      <alignment horizontal="center" wrapText="1"/>
    </xf>
    <xf numFmtId="0" fontId="5" fillId="2" borderId="72" xfId="0" applyFont="1" applyFill="1" applyBorder="1" applyAlignment="1"/>
    <xf numFmtId="0" fontId="5" fillId="5" borderId="38" xfId="0" applyFont="1" applyFill="1" applyBorder="1" applyAlignment="1">
      <alignment horizontal="center"/>
    </xf>
    <xf numFmtId="164" fontId="5" fillId="2" borderId="38" xfId="0" applyNumberFormat="1" applyFont="1" applyFill="1" applyBorder="1" applyAlignment="1">
      <alignment horizontal="center"/>
    </xf>
    <xf numFmtId="0" fontId="5" fillId="2" borderId="73" xfId="0" applyFont="1" applyFill="1" applyBorder="1" applyAlignment="1">
      <alignment horizontal="center"/>
    </xf>
    <xf numFmtId="2" fontId="3" fillId="3" borderId="32" xfId="0" applyNumberFormat="1" applyFont="1" applyFill="1" applyBorder="1" applyAlignment="1">
      <alignment horizontal="center"/>
    </xf>
    <xf numFmtId="0" fontId="5" fillId="5" borderId="32" xfId="0" applyFont="1" applyFill="1" applyBorder="1" applyAlignment="1">
      <alignment horizontal="center"/>
    </xf>
    <xf numFmtId="0" fontId="5" fillId="2" borderId="32" xfId="0" applyFont="1" applyFill="1" applyBorder="1" applyAlignment="1">
      <alignment horizontal="center"/>
    </xf>
    <xf numFmtId="0" fontId="5" fillId="2" borderId="100" xfId="0" applyFont="1" applyFill="1" applyBorder="1" applyAlignment="1"/>
    <xf numFmtId="0" fontId="5" fillId="5" borderId="85" xfId="0" applyFont="1" applyFill="1" applyBorder="1" applyAlignment="1">
      <alignment horizontal="center"/>
    </xf>
    <xf numFmtId="164" fontId="5" fillId="2" borderId="85" xfId="0" applyNumberFormat="1" applyFont="1" applyFill="1" applyBorder="1" applyAlignment="1">
      <alignment horizontal="center"/>
    </xf>
    <xf numFmtId="0" fontId="5" fillId="2" borderId="85" xfId="0" applyFont="1" applyFill="1" applyBorder="1" applyAlignment="1">
      <alignment horizontal="center"/>
    </xf>
    <xf numFmtId="0" fontId="5" fillId="2" borderId="41" xfId="0" applyFont="1" applyFill="1" applyBorder="1" applyAlignment="1">
      <alignment horizontal="center"/>
    </xf>
    <xf numFmtId="0" fontId="31" fillId="2" borderId="40" xfId="0" applyFont="1" applyFill="1" applyBorder="1" applyAlignment="1"/>
    <xf numFmtId="0" fontId="15" fillId="3" borderId="0" xfId="0" applyFont="1" applyFill="1" applyAlignment="1"/>
    <xf numFmtId="0" fontId="2" fillId="2" borderId="1" xfId="0" applyFont="1" applyFill="1" applyBorder="1" applyAlignment="1">
      <alignment vertical="center"/>
    </xf>
    <xf numFmtId="0" fontId="2" fillId="3" borderId="3" xfId="0" applyFont="1" applyFill="1" applyBorder="1" applyAlignment="1"/>
    <xf numFmtId="0" fontId="20" fillId="2" borderId="3" xfId="0" applyFont="1" applyFill="1" applyBorder="1" applyAlignment="1"/>
    <xf numFmtId="0" fontId="20" fillId="2" borderId="2" xfId="0" applyFont="1" applyFill="1" applyBorder="1" applyAlignment="1"/>
    <xf numFmtId="0" fontId="56" fillId="0" borderId="0" xfId="0" applyFont="1" applyFill="1" applyAlignment="1"/>
    <xf numFmtId="0" fontId="55" fillId="2" borderId="0" xfId="0" applyFont="1" applyFill="1" applyAlignment="1"/>
    <xf numFmtId="0" fontId="58" fillId="2" borderId="0" xfId="0" applyFont="1" applyFill="1" applyAlignment="1">
      <alignment horizontal="justify"/>
    </xf>
    <xf numFmtId="0" fontId="1" fillId="2" borderId="0" xfId="0" applyFont="1" applyFill="1" applyAlignment="1">
      <alignment vertical="top" wrapText="1"/>
    </xf>
    <xf numFmtId="0" fontId="55" fillId="0" borderId="0" xfId="0" applyFont="1" applyFill="1" applyAlignment="1">
      <alignment horizontal="center"/>
    </xf>
    <xf numFmtId="0" fontId="58" fillId="2" borderId="0" xfId="0" applyFont="1" applyFill="1" applyAlignment="1"/>
    <xf numFmtId="0" fontId="22" fillId="2" borderId="32" xfId="0" applyFont="1" applyFill="1" applyBorder="1" applyAlignment="1"/>
    <xf numFmtId="0" fontId="22" fillId="2" borderId="1" xfId="0" applyFont="1" applyFill="1" applyBorder="1" applyAlignment="1"/>
    <xf numFmtId="0" fontId="1" fillId="2" borderId="3" xfId="0" applyFont="1" applyFill="1" applyBorder="1" applyAlignment="1">
      <alignment horizontal="justify" vertical="top" wrapText="1"/>
    </xf>
    <xf numFmtId="0" fontId="22" fillId="2" borderId="32"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xf numFmtId="0" fontId="1" fillId="5" borderId="32" xfId="0" applyFont="1" applyFill="1" applyBorder="1" applyAlignment="1">
      <alignment horizontal="center"/>
    </xf>
    <xf numFmtId="0" fontId="1" fillId="3" borderId="32" xfId="0" applyFont="1" applyFill="1" applyBorder="1" applyAlignment="1">
      <alignment horizontal="justify" vertical="top" wrapText="1"/>
    </xf>
    <xf numFmtId="0" fontId="1" fillId="0" borderId="32" xfId="0" applyFont="1" applyFill="1" applyBorder="1" applyAlignment="1">
      <alignment horizontal="center"/>
    </xf>
    <xf numFmtId="0" fontId="1" fillId="0" borderId="32" xfId="0" applyFont="1" applyFill="1" applyBorder="1" applyAlignment="1">
      <alignment horizontal="left"/>
    </xf>
    <xf numFmtId="0" fontId="56" fillId="2" borderId="0" xfId="0" applyFont="1" applyFill="1" applyAlignment="1"/>
    <xf numFmtId="0" fontId="55" fillId="2" borderId="0" xfId="0" applyFont="1" applyFill="1" applyAlignment="1">
      <alignment horizontal="justify"/>
    </xf>
    <xf numFmtId="16" fontId="55" fillId="2" borderId="0" xfId="0" applyNumberFormat="1" applyFont="1" applyFill="1" applyAlignment="1">
      <alignment horizontal="justify"/>
    </xf>
    <xf numFmtId="0" fontId="22" fillId="2" borderId="0" xfId="0" applyFont="1" applyFill="1" applyAlignment="1"/>
    <xf numFmtId="0" fontId="1" fillId="5" borderId="0" xfId="0" applyFont="1" applyFill="1" applyAlignment="1"/>
    <xf numFmtId="0" fontId="55" fillId="0" borderId="0" xfId="0" applyFont="1" applyFill="1" applyAlignment="1">
      <alignment horizontal="justify"/>
    </xf>
    <xf numFmtId="0" fontId="60" fillId="2" borderId="0" xfId="0" applyFont="1" applyFill="1" applyAlignment="1">
      <alignment horizontal="right" indent="2"/>
    </xf>
    <xf numFmtId="0" fontId="2" fillId="2" borderId="40" xfId="0" applyFont="1" applyFill="1" applyBorder="1" applyAlignment="1">
      <alignment horizontal="left"/>
    </xf>
    <xf numFmtId="0" fontId="2" fillId="2" borderId="41" xfId="0" applyFont="1" applyFill="1" applyBorder="1" applyAlignment="1">
      <alignment horizontal="center"/>
    </xf>
    <xf numFmtId="0" fontId="2" fillId="2" borderId="42" xfId="0" applyFont="1" applyFill="1" applyBorder="1" applyAlignment="1">
      <alignment horizontal="center"/>
    </xf>
    <xf numFmtId="0" fontId="1" fillId="2" borderId="43" xfId="0" applyFont="1" applyFill="1" applyBorder="1" applyAlignment="1"/>
    <xf numFmtId="0" fontId="1" fillId="3" borderId="81" xfId="0" applyFont="1" applyFill="1" applyBorder="1" applyAlignment="1"/>
    <xf numFmtId="0" fontId="1" fillId="3" borderId="44" xfId="0" applyFont="1" applyFill="1" applyBorder="1" applyAlignment="1"/>
    <xf numFmtId="0" fontId="1" fillId="5" borderId="45" xfId="0" applyFont="1" applyFill="1" applyBorder="1" applyAlignment="1">
      <alignment horizontal="center"/>
    </xf>
    <xf numFmtId="0" fontId="1" fillId="3" borderId="134" xfId="0" applyFont="1" applyFill="1" applyBorder="1" applyAlignment="1"/>
    <xf numFmtId="0" fontId="2" fillId="2" borderId="74" xfId="0" applyFont="1" applyFill="1" applyBorder="1" applyAlignment="1"/>
    <xf numFmtId="0" fontId="5" fillId="0" borderId="91" xfId="0" applyFont="1" applyFill="1" applyBorder="1" applyAlignment="1"/>
    <xf numFmtId="0" fontId="1" fillId="0" borderId="99" xfId="0" applyFont="1" applyFill="1" applyBorder="1" applyAlignment="1"/>
    <xf numFmtId="0" fontId="1" fillId="5" borderId="81" xfId="0" applyFont="1" applyFill="1" applyBorder="1" applyAlignment="1">
      <alignment horizontal="center"/>
    </xf>
    <xf numFmtId="0" fontId="1" fillId="2" borderId="99" xfId="0" applyFont="1" applyFill="1" applyBorder="1" applyAlignment="1"/>
    <xf numFmtId="0" fontId="1" fillId="3" borderId="76" xfId="0" applyFont="1" applyFill="1" applyBorder="1" applyAlignment="1"/>
    <xf numFmtId="0" fontId="5" fillId="3" borderId="90" xfId="0" applyFont="1" applyFill="1" applyBorder="1" applyAlignment="1"/>
    <xf numFmtId="0" fontId="1" fillId="5" borderId="80" xfId="0" applyFont="1" applyFill="1" applyBorder="1" applyAlignment="1">
      <alignment horizontal="center"/>
    </xf>
    <xf numFmtId="0" fontId="24" fillId="0" borderId="0" xfId="0" applyFont="1" applyFill="1" applyAlignment="1">
      <alignment horizontal="center"/>
    </xf>
    <xf numFmtId="0" fontId="2" fillId="0" borderId="40" xfId="0" applyFont="1" applyFill="1" applyBorder="1" applyAlignment="1">
      <alignment horizontal="center"/>
    </xf>
    <xf numFmtId="0" fontId="2" fillId="2" borderId="42" xfId="0" applyFont="1" applyFill="1" applyBorder="1" applyAlignment="1">
      <alignment horizontal="center" wrapText="1"/>
    </xf>
    <xf numFmtId="0" fontId="1" fillId="3" borderId="43" xfId="0" applyFont="1" applyFill="1" applyBorder="1" applyAlignment="1"/>
    <xf numFmtId="0" fontId="1" fillId="3" borderId="32" xfId="0" applyFont="1" applyFill="1" applyBorder="1" applyAlignment="1"/>
    <xf numFmtId="0" fontId="1" fillId="3" borderId="131" xfId="0" applyFont="1" applyFill="1" applyBorder="1" applyAlignment="1"/>
    <xf numFmtId="0" fontId="1" fillId="3" borderId="156" xfId="0" applyFont="1" applyFill="1" applyBorder="1" applyAlignment="1"/>
    <xf numFmtId="0" fontId="55" fillId="0" borderId="0" xfId="0" applyFont="1" applyFill="1" applyAlignment="1"/>
    <xf numFmtId="0" fontId="2" fillId="2" borderId="74" xfId="0" applyFont="1" applyFill="1" applyBorder="1" applyAlignment="1">
      <alignment vertical="top"/>
    </xf>
    <xf numFmtId="0" fontId="1" fillId="0" borderId="91" xfId="0" applyFont="1" applyFill="1" applyBorder="1" applyAlignment="1"/>
    <xf numFmtId="0" fontId="2" fillId="2" borderId="123" xfId="0" applyFont="1" applyFill="1" applyBorder="1" applyAlignment="1">
      <alignment horizontal="center" vertical="top" wrapText="1"/>
    </xf>
    <xf numFmtId="0" fontId="1" fillId="2" borderId="99" xfId="0" applyFont="1" applyFill="1" applyBorder="1" applyAlignment="1">
      <alignment vertical="top"/>
    </xf>
    <xf numFmtId="0" fontId="1" fillId="3" borderId="124" xfId="0" applyFont="1" applyFill="1" applyBorder="1" applyAlignment="1">
      <alignment horizontal="center" vertical="top" wrapText="1"/>
    </xf>
    <xf numFmtId="0" fontId="1" fillId="2" borderId="76" xfId="0" applyFont="1" applyFill="1" applyBorder="1" applyAlignment="1">
      <alignment vertical="top"/>
    </xf>
    <xf numFmtId="0" fontId="1" fillId="0" borderId="90" xfId="0" applyFont="1" applyFill="1" applyBorder="1" applyAlignment="1"/>
    <xf numFmtId="0" fontId="1" fillId="3" borderId="112" xfId="0" applyFont="1" applyFill="1" applyBorder="1" applyAlignment="1">
      <alignment horizontal="center" vertical="top" wrapText="1"/>
    </xf>
    <xf numFmtId="0" fontId="57" fillId="0" borderId="0" xfId="0" applyFont="1" applyFill="1" applyAlignment="1">
      <alignment horizontal="justify"/>
    </xf>
    <xf numFmtId="0" fontId="24" fillId="0" borderId="113" xfId="0" applyFont="1" applyFill="1" applyBorder="1" applyAlignment="1">
      <alignment horizontal="center"/>
    </xf>
    <xf numFmtId="0" fontId="1" fillId="3" borderId="111" xfId="0" applyFont="1" applyFill="1" applyBorder="1" applyAlignment="1">
      <alignment horizontal="center" vertical="top" wrapText="1"/>
    </xf>
    <xf numFmtId="0" fontId="1" fillId="2" borderId="129" xfId="0" applyFont="1" applyFill="1" applyBorder="1" applyAlignment="1">
      <alignment vertical="top"/>
    </xf>
    <xf numFmtId="0" fontId="1" fillId="0" borderId="24" xfId="0" applyFont="1" applyFill="1" applyBorder="1" applyAlignment="1"/>
    <xf numFmtId="0" fontId="58" fillId="0" borderId="0" xfId="0" applyFont="1" applyFill="1" applyAlignment="1"/>
    <xf numFmtId="0" fontId="2" fillId="2" borderId="86" xfId="0" applyFont="1" applyFill="1" applyBorder="1" applyAlignment="1">
      <alignment horizontal="left" vertical="center" wrapText="1"/>
    </xf>
    <xf numFmtId="0" fontId="2" fillId="2" borderId="87" xfId="0" applyFont="1" applyFill="1" applyBorder="1" applyAlignment="1">
      <alignment horizontal="center" vertical="center" wrapText="1"/>
    </xf>
    <xf numFmtId="0" fontId="2" fillId="2" borderId="8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4" xfId="0" applyFont="1" applyFill="1" applyBorder="1" applyAlignment="1">
      <alignment horizontal="left" vertical="center"/>
    </xf>
    <xf numFmtId="164" fontId="2" fillId="0" borderId="35" xfId="0" applyNumberFormat="1"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0" xfId="0" applyFont="1" applyFill="1" applyAlignment="1">
      <alignment horizontal="center" vertical="center" wrapText="1"/>
    </xf>
    <xf numFmtId="0" fontId="1" fillId="2" borderId="39" xfId="0" applyFont="1" applyFill="1" applyBorder="1" applyAlignment="1">
      <alignment horizontal="justify" vertical="center" wrapText="1"/>
    </xf>
    <xf numFmtId="164" fontId="2" fillId="2" borderId="9" xfId="0" applyNumberFormat="1" applyFont="1" applyFill="1" applyBorder="1" applyAlignment="1">
      <alignment horizontal="right" vertical="center" wrapText="1"/>
    </xf>
    <xf numFmtId="0" fontId="24" fillId="0" borderId="14" xfId="0" applyFont="1" applyFill="1" applyBorder="1" applyAlignment="1">
      <alignment horizontal="center"/>
    </xf>
    <xf numFmtId="14" fontId="2" fillId="2" borderId="0" xfId="0" applyNumberFormat="1" applyFont="1" applyFill="1" applyAlignment="1">
      <alignment horizontal="right" vertical="center" wrapText="1"/>
    </xf>
    <xf numFmtId="0" fontId="1" fillId="2" borderId="106" xfId="0" applyFont="1" applyFill="1" applyBorder="1" applyAlignment="1">
      <alignment horizontal="justify" vertical="center" wrapText="1"/>
    </xf>
    <xf numFmtId="164" fontId="2" fillId="2" borderId="37" xfId="0" applyNumberFormat="1" applyFont="1" applyFill="1" applyBorder="1" applyAlignment="1">
      <alignment horizontal="right" vertical="center" wrapText="1"/>
    </xf>
    <xf numFmtId="0" fontId="24" fillId="0" borderId="107" xfId="0" applyFont="1" applyFill="1" applyBorder="1" applyAlignment="1">
      <alignment horizontal="center"/>
    </xf>
    <xf numFmtId="0" fontId="1" fillId="0" borderId="97" xfId="0" applyFont="1" applyFill="1" applyBorder="1" applyAlignment="1">
      <alignment horizontal="justify" vertical="center" wrapText="1"/>
    </xf>
    <xf numFmtId="164" fontId="2" fillId="0" borderId="4" xfId="0" applyNumberFormat="1" applyFont="1" applyFill="1" applyBorder="1" applyAlignment="1">
      <alignment horizontal="right" vertical="center" wrapText="1"/>
    </xf>
    <xf numFmtId="0" fontId="2" fillId="0" borderId="98" xfId="0" applyFont="1" applyFill="1" applyBorder="1" applyAlignment="1">
      <alignment horizontal="center" vertical="center" wrapText="1"/>
    </xf>
    <xf numFmtId="0" fontId="2" fillId="2" borderId="95" xfId="0" applyFont="1" applyFill="1" applyBorder="1" applyAlignment="1">
      <alignment horizontal="left" vertical="center"/>
    </xf>
    <xf numFmtId="164" fontId="2" fillId="0" borderId="0" xfId="0" applyNumberFormat="1" applyFont="1" applyFill="1" applyAlignment="1">
      <alignment horizontal="center" vertical="center" wrapText="1"/>
    </xf>
    <xf numFmtId="0" fontId="2" fillId="0" borderId="96" xfId="0" applyFont="1" applyFill="1" applyBorder="1" applyAlignment="1">
      <alignment horizontal="center" vertical="center" wrapText="1"/>
    </xf>
    <xf numFmtId="14" fontId="2" fillId="0" borderId="0" xfId="0" applyNumberFormat="1" applyFont="1" applyFill="1" applyAlignment="1">
      <alignment horizontal="center" vertical="center" wrapText="1"/>
    </xf>
    <xf numFmtId="0" fontId="1" fillId="2" borderId="13" xfId="0" applyFont="1" applyFill="1" applyBorder="1" applyAlignment="1">
      <alignment horizontal="justify" vertical="center" wrapText="1"/>
    </xf>
    <xf numFmtId="0" fontId="1" fillId="2" borderId="89" xfId="0" applyFont="1" applyFill="1" applyBorder="1" applyAlignment="1">
      <alignment horizontal="justify" vertical="center" wrapText="1"/>
    </xf>
    <xf numFmtId="164" fontId="2" fillId="2" borderId="16" xfId="0" applyNumberFormat="1" applyFont="1" applyFill="1" applyBorder="1" applyAlignment="1">
      <alignment horizontal="right" vertical="center" wrapText="1"/>
    </xf>
    <xf numFmtId="0" fontId="24" fillId="0" borderId="17" xfId="0" applyFont="1" applyFill="1" applyBorder="1" applyAlignment="1">
      <alignment horizontal="center"/>
    </xf>
    <xf numFmtId="0" fontId="1" fillId="2" borderId="91" xfId="0" applyFont="1" applyFill="1" applyBorder="1" applyAlignment="1"/>
    <xf numFmtId="0" fontId="2" fillId="2" borderId="42" xfId="0" applyFont="1" applyFill="1" applyBorder="1" applyAlignment="1">
      <alignment horizontal="center" vertical="top" wrapText="1"/>
    </xf>
    <xf numFmtId="2" fontId="1" fillId="2" borderId="32" xfId="0" applyNumberFormat="1" applyFont="1" applyFill="1" applyBorder="1" applyAlignment="1">
      <alignment wrapText="1"/>
    </xf>
    <xf numFmtId="0" fontId="2" fillId="2" borderId="40" xfId="0" applyFont="1" applyFill="1" applyBorder="1" applyAlignment="1">
      <alignment horizontal="center"/>
    </xf>
    <xf numFmtId="0" fontId="2" fillId="2" borderId="123" xfId="0" applyFont="1" applyFill="1" applyBorder="1" applyAlignment="1">
      <alignment horizontal="center"/>
    </xf>
    <xf numFmtId="0" fontId="1" fillId="3" borderId="43" xfId="0" applyFont="1" applyFill="1" applyBorder="1" applyAlignment="1">
      <alignment vertical="top" wrapText="1"/>
    </xf>
    <xf numFmtId="0" fontId="5" fillId="3" borderId="111" xfId="0" applyFont="1" applyFill="1" applyBorder="1" applyAlignment="1"/>
    <xf numFmtId="0" fontId="1" fillId="3" borderId="44" xfId="0" applyFont="1" applyFill="1" applyBorder="1" applyAlignment="1">
      <alignment vertical="top" wrapText="1"/>
    </xf>
    <xf numFmtId="0" fontId="5" fillId="3" borderId="157" xfId="0" applyFont="1" applyFill="1" applyBorder="1" applyAlignment="1"/>
    <xf numFmtId="0" fontId="2" fillId="0" borderId="74" xfId="0" applyFont="1" applyFill="1" applyBorder="1" applyAlignment="1">
      <alignment horizontal="center" vertical="top" wrapText="1"/>
    </xf>
    <xf numFmtId="0" fontId="1" fillId="0" borderId="99" xfId="0" applyFont="1" applyFill="1" applyBorder="1" applyAlignment="1">
      <alignment vertical="top"/>
    </xf>
    <xf numFmtId="0" fontId="5" fillId="3" borderId="81" xfId="0" applyFont="1" applyFill="1" applyBorder="1" applyAlignment="1"/>
    <xf numFmtId="0" fontId="11" fillId="3" borderId="2" xfId="0" applyFont="1" applyFill="1" applyBorder="1" applyAlignment="1"/>
    <xf numFmtId="0" fontId="1" fillId="0" borderId="76" xfId="0" applyFont="1" applyFill="1" applyBorder="1" applyAlignment="1">
      <alignment vertical="top"/>
    </xf>
    <xf numFmtId="0" fontId="5" fillId="0" borderId="18" xfId="0" applyFont="1" applyFill="1" applyBorder="1" applyAlignment="1"/>
    <xf numFmtId="0" fontId="5" fillId="3" borderId="80" xfId="0" applyFont="1" applyFill="1" applyBorder="1" applyAlignment="1"/>
    <xf numFmtId="0" fontId="32" fillId="2" borderId="0" xfId="0" applyFont="1" applyFill="1" applyAlignment="1"/>
    <xf numFmtId="0" fontId="32" fillId="2" borderId="0" xfId="0" applyFont="1" applyFill="1" applyAlignment="1">
      <alignment vertical="top"/>
    </xf>
    <xf numFmtId="0" fontId="2" fillId="0" borderId="0" xfId="0" applyFont="1" applyFill="1" applyAlignment="1">
      <alignment horizontal="right"/>
    </xf>
    <xf numFmtId="0" fontId="59" fillId="2" borderId="0" xfId="0" applyFont="1" applyFill="1" applyAlignment="1">
      <alignment horizontal="center"/>
    </xf>
    <xf numFmtId="0" fontId="1" fillId="2" borderId="0" xfId="0" applyFont="1" applyFill="1" applyAlignment="1">
      <alignment horizontal="right" indent="1"/>
    </xf>
    <xf numFmtId="0" fontId="2" fillId="2" borderId="46" xfId="0" applyFont="1" applyFill="1" applyBorder="1" applyAlignment="1">
      <alignment horizontal="center" vertical="center" wrapText="1"/>
    </xf>
    <xf numFmtId="0" fontId="2" fillId="2" borderId="93" xfId="0" applyFont="1" applyFill="1" applyBorder="1" applyAlignment="1">
      <alignment horizontal="center" vertical="center" wrapText="1"/>
    </xf>
    <xf numFmtId="164" fontId="36" fillId="0" borderId="122" xfId="0" applyNumberFormat="1" applyFont="1" applyFill="1" applyBorder="1" applyAlignment="1">
      <alignment vertical="top" wrapText="1"/>
    </xf>
    <xf numFmtId="164" fontId="15" fillId="0" borderId="122" xfId="0" applyNumberFormat="1" applyFont="1" applyFill="1" applyBorder="1" applyAlignment="1">
      <alignment horizontal="center" vertical="top" wrapText="1"/>
    </xf>
    <xf numFmtId="164" fontId="31" fillId="3" borderId="122" xfId="0" applyNumberFormat="1" applyFont="1" applyFill="1" applyBorder="1" applyAlignment="1">
      <alignment horizontal="center" vertical="top" wrapText="1"/>
    </xf>
    <xf numFmtId="164" fontId="36" fillId="5" borderId="122" xfId="0" applyNumberFormat="1" applyFont="1" applyFill="1" applyBorder="1" applyAlignment="1">
      <alignment horizontal="center" vertical="top" wrapText="1"/>
    </xf>
    <xf numFmtId="164" fontId="36" fillId="0" borderId="125" xfId="0" applyNumberFormat="1" applyFont="1" applyFill="1" applyBorder="1" applyAlignment="1">
      <alignment vertical="top" wrapText="1"/>
    </xf>
    <xf numFmtId="164" fontId="15" fillId="0" borderId="125" xfId="0" applyNumberFormat="1" applyFont="1" applyFill="1" applyBorder="1" applyAlignment="1">
      <alignment horizontal="center" vertical="top" wrapText="1"/>
    </xf>
    <xf numFmtId="164" fontId="31" fillId="3" borderId="125" xfId="0" applyNumberFormat="1" applyFont="1" applyFill="1" applyBorder="1" applyAlignment="1">
      <alignment horizontal="center" vertical="top" wrapText="1"/>
    </xf>
    <xf numFmtId="164" fontId="36" fillId="5" borderId="127" xfId="0" applyNumberFormat="1" applyFont="1" applyFill="1" applyBorder="1" applyAlignment="1">
      <alignment horizontal="center" vertical="top" wrapText="1"/>
    </xf>
    <xf numFmtId="164" fontId="36" fillId="0" borderId="128" xfId="0" applyNumberFormat="1" applyFont="1" applyFill="1" applyBorder="1" applyAlignment="1">
      <alignment vertical="top" wrapText="1"/>
    </xf>
    <xf numFmtId="164" fontId="15" fillId="0" borderId="128" xfId="0" applyNumberFormat="1" applyFont="1" applyFill="1" applyBorder="1" applyAlignment="1">
      <alignment horizontal="center" vertical="top" wrapText="1"/>
    </xf>
    <xf numFmtId="164" fontId="31" fillId="3" borderId="128" xfId="0" applyNumberFormat="1" applyFont="1" applyFill="1" applyBorder="1" applyAlignment="1">
      <alignment horizontal="center" vertical="top" wrapText="1"/>
    </xf>
    <xf numFmtId="164" fontId="36" fillId="0" borderId="46" xfId="0" applyNumberFormat="1" applyFont="1" applyFill="1" applyBorder="1" applyAlignment="1">
      <alignment vertical="top" wrapText="1"/>
    </xf>
    <xf numFmtId="164" fontId="15" fillId="7" borderId="46" xfId="0" applyNumberFormat="1" applyFont="1" applyFill="1" applyBorder="1" applyAlignment="1">
      <alignment horizontal="center" vertical="top" wrapText="1"/>
    </xf>
    <xf numFmtId="164" fontId="31" fillId="7" borderId="46" xfId="0" applyNumberFormat="1" applyFont="1" applyFill="1" applyBorder="1" applyAlignment="1">
      <alignment horizontal="center" vertical="top" wrapText="1"/>
    </xf>
    <xf numFmtId="164" fontId="36" fillId="7" borderId="46" xfId="0" applyNumberFormat="1" applyFont="1" applyFill="1" applyBorder="1" applyAlignment="1">
      <alignment horizontal="center" vertical="top" wrapText="1"/>
    </xf>
    <xf numFmtId="0" fontId="5" fillId="2" borderId="129" xfId="0" applyFont="1" applyFill="1" applyBorder="1" applyAlignment="1"/>
    <xf numFmtId="164" fontId="36" fillId="0" borderId="127" xfId="0" applyNumberFormat="1" applyFont="1" applyFill="1" applyBorder="1" applyAlignment="1">
      <alignment vertical="top" wrapText="1"/>
    </xf>
    <xf numFmtId="164" fontId="15" fillId="0" borderId="127" xfId="0" applyNumberFormat="1" applyFont="1" applyFill="1" applyBorder="1" applyAlignment="1">
      <alignment horizontal="center" vertical="top" wrapText="1"/>
    </xf>
    <xf numFmtId="164" fontId="31" fillId="3" borderId="127" xfId="0" applyNumberFormat="1" applyFont="1" applyFill="1" applyBorder="1" applyAlignment="1">
      <alignment horizontal="center" vertical="top" wrapText="1"/>
    </xf>
    <xf numFmtId="164" fontId="36" fillId="0" borderId="126" xfId="0" applyNumberFormat="1" applyFont="1" applyFill="1" applyBorder="1" applyAlignment="1">
      <alignment vertical="top" wrapText="1"/>
    </xf>
    <xf numFmtId="164" fontId="15" fillId="0" borderId="126" xfId="0" applyNumberFormat="1" applyFont="1" applyFill="1" applyBorder="1" applyAlignment="1">
      <alignment horizontal="center" vertical="top" wrapText="1"/>
    </xf>
    <xf numFmtId="164" fontId="31" fillId="3" borderId="126" xfId="0" applyNumberFormat="1" applyFont="1" applyFill="1" applyBorder="1" applyAlignment="1">
      <alignment horizontal="center" vertical="top" wrapText="1"/>
    </xf>
    <xf numFmtId="0" fontId="31" fillId="2" borderId="122" xfId="0" applyFont="1" applyFill="1" applyBorder="1" applyAlignment="1"/>
    <xf numFmtId="0" fontId="31" fillId="2" borderId="126" xfId="0" applyFont="1" applyFill="1" applyBorder="1" applyAlignment="1"/>
    <xf numFmtId="164" fontId="36" fillId="5" borderId="121" xfId="0" applyNumberFormat="1" applyFont="1" applyFill="1" applyBorder="1" applyAlignment="1">
      <alignment horizontal="center" vertical="top" wrapText="1"/>
    </xf>
    <xf numFmtId="0" fontId="2" fillId="2" borderId="0" xfId="0" applyFont="1" applyFill="1" applyAlignment="1">
      <alignment horizontal="right" indent="1"/>
    </xf>
    <xf numFmtId="0" fontId="2" fillId="2" borderId="40" xfId="0" applyFont="1" applyFill="1" applyBorder="1" applyAlignment="1">
      <alignment horizontal="center" vertical="top" wrapText="1"/>
    </xf>
    <xf numFmtId="0" fontId="11" fillId="2" borderId="0" xfId="0" applyFont="1" applyFill="1" applyAlignment="1">
      <alignment vertical="top"/>
    </xf>
    <xf numFmtId="0" fontId="1" fillId="2" borderId="0" xfId="0" applyFont="1" applyFill="1" applyAlignment="1">
      <alignment vertical="top"/>
    </xf>
    <xf numFmtId="0" fontId="24" fillId="3" borderId="32" xfId="0" applyFont="1" applyFill="1" applyBorder="1" applyAlignment="1">
      <alignment horizontal="center"/>
    </xf>
    <xf numFmtId="0" fontId="1" fillId="3" borderId="45" xfId="0" applyFont="1" applyFill="1" applyBorder="1" applyAlignment="1"/>
    <xf numFmtId="0" fontId="24" fillId="3" borderId="45" xfId="0" applyFont="1" applyFill="1" applyBorder="1" applyAlignment="1">
      <alignment horizontal="center"/>
    </xf>
    <xf numFmtId="0" fontId="1" fillId="0" borderId="99" xfId="0" applyFont="1" applyFill="1" applyBorder="1" applyAlignment="1">
      <alignment horizontal="left" vertical="top"/>
    </xf>
    <xf numFmtId="0" fontId="5" fillId="0" borderId="24" xfId="0" applyFont="1" applyFill="1" applyBorder="1" applyAlignment="1"/>
    <xf numFmtId="0" fontId="5" fillId="0" borderId="2" xfId="0" applyFont="1" applyFill="1" applyBorder="1" applyAlignment="1">
      <alignment horizontal="left"/>
    </xf>
    <xf numFmtId="0" fontId="1" fillId="0" borderId="76" xfId="0" applyFont="1" applyFill="1" applyBorder="1" applyAlignment="1">
      <alignment horizontal="left" vertical="top"/>
    </xf>
    <xf numFmtId="0" fontId="5" fillId="0" borderId="90" xfId="0" applyFont="1" applyFill="1" applyBorder="1" applyAlignment="1">
      <alignment horizontal="left"/>
    </xf>
    <xf numFmtId="0" fontId="2" fillId="2" borderId="40" xfId="0" applyFont="1" applyFill="1" applyBorder="1" applyAlignment="1">
      <alignment horizontal="justify" vertical="top" wrapText="1"/>
    </xf>
    <xf numFmtId="0" fontId="2" fillId="2" borderId="91" xfId="0" applyFont="1" applyFill="1" applyBorder="1" applyAlignment="1">
      <alignment horizontal="center" vertical="top" wrapText="1"/>
    </xf>
    <xf numFmtId="0" fontId="2" fillId="2" borderId="72" xfId="0" applyFont="1" applyFill="1" applyBorder="1" applyAlignment="1">
      <alignment horizontal="justify" vertical="top" wrapText="1"/>
    </xf>
    <xf numFmtId="0" fontId="1" fillId="3" borderId="24" xfId="0" applyFont="1" applyFill="1" applyBorder="1" applyAlignment="1">
      <alignment horizontal="justify" vertical="top" wrapText="1"/>
    </xf>
    <xf numFmtId="0" fontId="1" fillId="3" borderId="124" xfId="0" applyFont="1" applyFill="1" applyBorder="1" applyAlignment="1">
      <alignment horizontal="justify" vertical="top" wrapText="1"/>
    </xf>
    <xf numFmtId="0" fontId="1" fillId="2" borderId="131" xfId="0" applyFont="1" applyFill="1" applyBorder="1" applyAlignment="1">
      <alignment horizontal="justify" vertical="top" wrapText="1"/>
    </xf>
    <xf numFmtId="0" fontId="1" fillId="3" borderId="132" xfId="0" applyFont="1" applyFill="1" applyBorder="1" applyAlignment="1">
      <alignment horizontal="justify" vertical="top" wrapText="1"/>
    </xf>
    <xf numFmtId="0" fontId="1" fillId="3" borderId="112" xfId="0" applyFont="1" applyFill="1" applyBorder="1" applyAlignment="1">
      <alignment horizontal="justify" vertical="top" wrapText="1"/>
    </xf>
    <xf numFmtId="0" fontId="11" fillId="3" borderId="73" xfId="0" applyFont="1" applyFill="1" applyBorder="1" applyAlignment="1">
      <alignment horizontal="justify" vertical="top" wrapText="1"/>
    </xf>
    <xf numFmtId="0" fontId="1" fillId="0" borderId="97" xfId="0" applyFont="1" applyFill="1" applyBorder="1" applyAlignment="1">
      <alignment vertical="top"/>
    </xf>
    <xf numFmtId="0" fontId="11" fillId="3" borderId="158" xfId="0" applyFont="1" applyFill="1" applyBorder="1" applyAlignment="1">
      <alignment horizontal="justify" vertical="top" wrapText="1"/>
    </xf>
    <xf numFmtId="0" fontId="11" fillId="3" borderId="81" xfId="0" applyFont="1" applyFill="1" applyBorder="1" applyAlignment="1">
      <alignment horizontal="justify" vertical="top" wrapText="1"/>
    </xf>
    <xf numFmtId="0" fontId="5" fillId="0" borderId="77" xfId="0" applyFont="1" applyFill="1" applyBorder="1" applyAlignment="1"/>
    <xf numFmtId="0" fontId="11" fillId="3" borderId="80" xfId="0" applyFont="1" applyFill="1" applyBorder="1" applyAlignment="1">
      <alignment horizontal="justify" vertical="top" wrapText="1"/>
    </xf>
    <xf numFmtId="0" fontId="55" fillId="0" borderId="0" xfId="0" applyFont="1" applyFill="1" applyAlignment="1">
      <alignment horizontal="justify" vertical="top" wrapText="1"/>
    </xf>
    <xf numFmtId="0" fontId="11" fillId="2" borderId="0" xfId="0" applyFont="1" applyFill="1" applyAlignment="1"/>
    <xf numFmtId="0" fontId="2" fillId="2" borderId="0" xfId="0" applyFont="1" applyFill="1" applyAlignment="1">
      <alignment horizontal="justify" vertical="top" wrapText="1"/>
    </xf>
    <xf numFmtId="0" fontId="1" fillId="2" borderId="74" xfId="0" applyFont="1" applyFill="1" applyBorder="1" applyAlignment="1">
      <alignment vertical="top"/>
    </xf>
    <xf numFmtId="0" fontId="1" fillId="5" borderId="42" xfId="0" applyFont="1" applyFill="1" applyBorder="1" applyAlignment="1">
      <alignment horizontal="center"/>
    </xf>
    <xf numFmtId="0" fontId="11" fillId="3" borderId="81" xfId="0" applyFont="1" applyFill="1" applyBorder="1" applyAlignment="1">
      <alignment horizontal="center" vertical="top"/>
    </xf>
    <xf numFmtId="0" fontId="2" fillId="0" borderId="81" xfId="0" applyFont="1" applyFill="1" applyBorder="1" applyAlignment="1">
      <alignment horizontal="center"/>
    </xf>
    <xf numFmtId="0" fontId="1" fillId="3" borderId="99" xfId="0" applyFont="1" applyFill="1" applyBorder="1" applyAlignment="1">
      <alignment vertical="top"/>
    </xf>
    <xf numFmtId="0" fontId="1" fillId="3" borderId="2" xfId="0" applyFont="1" applyFill="1" applyBorder="1" applyAlignment="1"/>
    <xf numFmtId="0" fontId="1" fillId="3" borderId="81" xfId="0" applyFont="1" applyFill="1" applyBorder="1" applyAlignment="1">
      <alignment horizontal="justify"/>
    </xf>
    <xf numFmtId="0" fontId="1" fillId="3" borderId="76" xfId="0" applyFont="1" applyFill="1" applyBorder="1" applyAlignment="1">
      <alignment vertical="top"/>
    </xf>
    <xf numFmtId="0" fontId="1" fillId="3" borderId="90" xfId="0" applyFont="1" applyFill="1" applyBorder="1" applyAlignment="1"/>
    <xf numFmtId="0" fontId="1" fillId="3" borderId="80" xfId="0" applyFont="1" applyFill="1" applyBorder="1" applyAlignment="1">
      <alignment horizontal="justify"/>
    </xf>
    <xf numFmtId="0" fontId="57" fillId="2" borderId="0" xfId="0" applyFont="1" applyFill="1" applyAlignment="1">
      <alignment horizontal="justify"/>
    </xf>
    <xf numFmtId="3" fontId="2" fillId="2" borderId="0" xfId="0" applyNumberFormat="1" applyFont="1" applyFill="1" applyAlignment="1" applyProtection="1">
      <alignment horizontal="left" vertical="center" wrapText="1"/>
      <protection hidden="1"/>
    </xf>
    <xf numFmtId="0" fontId="2" fillId="2" borderId="0" xfId="0" applyFont="1" applyFill="1" applyAlignment="1" applyProtection="1">
      <alignment horizontal="left" vertical="center"/>
      <protection hidden="1"/>
    </xf>
    <xf numFmtId="0" fontId="2" fillId="2" borderId="0" xfId="0" applyFont="1" applyFill="1" applyAlignment="1" applyProtection="1">
      <alignment horizontal="left" vertical="center" wrapText="1"/>
      <protection hidden="1"/>
    </xf>
    <xf numFmtId="0" fontId="19" fillId="2" borderId="0" xfId="0" applyFont="1" applyFill="1" applyAlignment="1"/>
    <xf numFmtId="3" fontId="19" fillId="2" borderId="0" xfId="0" applyNumberFormat="1" applyFont="1" applyFill="1" applyAlignment="1"/>
    <xf numFmtId="0" fontId="3" fillId="2" borderId="0" xfId="0" applyFont="1" applyFill="1" applyAlignment="1">
      <alignment horizontal="left" vertical="top"/>
    </xf>
    <xf numFmtId="0" fontId="5" fillId="2" borderId="0" xfId="0" applyFont="1" applyFill="1" applyAlignment="1" applyProtection="1">
      <alignment horizontal="right"/>
      <protection locked="0" hidden="1"/>
    </xf>
    <xf numFmtId="0" fontId="5" fillId="2" borderId="0" xfId="0" applyFont="1" applyFill="1" applyAlignment="1" applyProtection="1">
      <protection locked="0" hidden="1"/>
    </xf>
    <xf numFmtId="14" fontId="5" fillId="3" borderId="9" xfId="0" applyNumberFormat="1" applyFont="1" applyFill="1" applyBorder="1" applyAlignment="1"/>
    <xf numFmtId="0" fontId="5" fillId="2" borderId="9" xfId="0" applyFont="1" applyFill="1" applyBorder="1" applyAlignment="1">
      <alignment wrapText="1"/>
    </xf>
    <xf numFmtId="0" fontId="5" fillId="2" borderId="9" xfId="0" applyFont="1" applyFill="1" applyBorder="1" applyAlignment="1">
      <alignment horizontal="center" vertical="top" wrapText="1"/>
    </xf>
    <xf numFmtId="0" fontId="5" fillId="3" borderId="9" xfId="0" applyFont="1" applyFill="1" applyBorder="1" applyAlignment="1">
      <alignment horizontal="center" vertical="top" wrapText="1"/>
    </xf>
    <xf numFmtId="14" fontId="5" fillId="2" borderId="9" xfId="0" applyNumberFormat="1" applyFont="1" applyFill="1" applyBorder="1" applyAlignment="1">
      <alignment horizontal="center" vertical="top" wrapText="1"/>
    </xf>
    <xf numFmtId="0" fontId="5" fillId="2" borderId="9" xfId="0" applyFont="1" applyFill="1" applyBorder="1" applyAlignment="1">
      <alignment vertical="top" wrapText="1"/>
    </xf>
    <xf numFmtId="0" fontId="0" fillId="0" borderId="0" xfId="0" applyFont="1" applyFill="1" applyAlignment="1"/>
    <xf numFmtId="0" fontId="52" fillId="0" borderId="0" xfId="0" applyFont="1" applyFill="1" applyAlignment="1"/>
    <xf numFmtId="0" fontId="32" fillId="0" borderId="0" xfId="0" applyFont="1" applyFill="1" applyAlignment="1"/>
    <xf numFmtId="0" fontId="53" fillId="0" borderId="0" xfId="0" applyFont="1" applyFill="1" applyAlignment="1"/>
    <xf numFmtId="165" fontId="32" fillId="0" borderId="0" xfId="0" applyNumberFormat="1" applyFont="1" applyFill="1" applyAlignment="1">
      <alignment horizontal="right"/>
    </xf>
    <xf numFmtId="0" fontId="36" fillId="0" borderId="0" xfId="0" applyFont="1" applyFill="1" applyAlignment="1"/>
    <xf numFmtId="0" fontId="35" fillId="0" borderId="0" xfId="0" applyFont="1" applyFill="1" applyAlignment="1"/>
    <xf numFmtId="0" fontId="64" fillId="0" borderId="0" xfId="0" applyFont="1"/>
    <xf numFmtId="0" fontId="64" fillId="0" borderId="0" xfId="0" applyFont="1" applyFill="1"/>
    <xf numFmtId="0" fontId="0" fillId="0" borderId="0" xfId="0" applyFill="1"/>
    <xf numFmtId="3" fontId="0" fillId="0" borderId="0" xfId="0" applyNumberFormat="1" applyFill="1"/>
    <xf numFmtId="3" fontId="64" fillId="0" borderId="0" xfId="0" applyNumberFormat="1" applyFont="1" applyFill="1"/>
    <xf numFmtId="164" fontId="3" fillId="2" borderId="38" xfId="0" applyNumberFormat="1" applyFont="1" applyFill="1" applyBorder="1" applyAlignment="1">
      <alignment horizontal="center"/>
    </xf>
    <xf numFmtId="164" fontId="3" fillId="2" borderId="32" xfId="0" applyNumberFormat="1" applyFont="1" applyFill="1" applyBorder="1" applyAlignment="1">
      <alignment horizontal="center"/>
    </xf>
    <xf numFmtId="164" fontId="3" fillId="2" borderId="85" xfId="0" applyNumberFormat="1" applyFont="1" applyFill="1" applyBorder="1" applyAlignment="1">
      <alignment horizontal="center"/>
    </xf>
    <xf numFmtId="164" fontId="3" fillId="2" borderId="41" xfId="0" applyNumberFormat="1" applyFont="1" applyFill="1" applyBorder="1" applyAlignment="1">
      <alignment horizontal="center"/>
    </xf>
    <xf numFmtId="164" fontId="3" fillId="2" borderId="45" xfId="0" applyNumberFormat="1" applyFont="1" applyFill="1" applyBorder="1" applyAlignment="1">
      <alignment horizontal="center"/>
    </xf>
    <xf numFmtId="0" fontId="3" fillId="3" borderId="0" xfId="0" applyFont="1" applyFill="1" applyAlignment="1">
      <alignment wrapText="1"/>
    </xf>
    <xf numFmtId="0" fontId="3" fillId="2" borderId="19" xfId="0" applyFont="1" applyFill="1" applyBorder="1" applyAlignment="1">
      <alignment vertical="top"/>
    </xf>
    <xf numFmtId="0" fontId="3" fillId="2" borderId="19" xfId="0" applyFont="1" applyFill="1" applyBorder="1" applyAlignment="1">
      <alignment vertical="top" wrapText="1"/>
    </xf>
    <xf numFmtId="0" fontId="32" fillId="0" borderId="0" xfId="0" applyFont="1" applyFill="1"/>
    <xf numFmtId="0" fontId="65" fillId="0" borderId="0" xfId="0" applyFont="1" applyFill="1" applyAlignment="1"/>
    <xf numFmtId="0" fontId="18" fillId="2" borderId="0" xfId="0" applyFont="1" applyFill="1" applyAlignment="1"/>
    <xf numFmtId="0" fontId="2" fillId="2" borderId="178" xfId="0" applyFont="1" applyFill="1" applyBorder="1" applyAlignment="1">
      <alignment horizontal="left" vertical="top"/>
    </xf>
    <xf numFmtId="0" fontId="1" fillId="0" borderId="179" xfId="0" applyFont="1" applyFill="1" applyBorder="1" applyAlignment="1"/>
    <xf numFmtId="0" fontId="1" fillId="2" borderId="180" xfId="0" applyFont="1" applyFill="1" applyBorder="1" applyAlignment="1"/>
    <xf numFmtId="0" fontId="2" fillId="2" borderId="181" xfId="0" applyFont="1" applyFill="1" applyBorder="1" applyAlignment="1">
      <alignment vertical="top"/>
    </xf>
    <xf numFmtId="0" fontId="2" fillId="2" borderId="182" xfId="0" applyFont="1" applyFill="1" applyBorder="1" applyAlignment="1">
      <alignment horizontal="center" vertical="top" wrapText="1"/>
    </xf>
    <xf numFmtId="16" fontId="1" fillId="2" borderId="183" xfId="0" applyNumberFormat="1" applyFont="1" applyFill="1" applyBorder="1" applyAlignment="1">
      <alignment vertical="top"/>
    </xf>
    <xf numFmtId="0" fontId="1" fillId="2" borderId="173" xfId="0" applyFont="1" applyFill="1" applyBorder="1" applyAlignment="1"/>
    <xf numFmtId="2" fontId="1" fillId="2" borderId="184" xfId="0" applyNumberFormat="1" applyFont="1" applyFill="1" applyBorder="1" applyAlignment="1">
      <alignment wrapText="1"/>
    </xf>
    <xf numFmtId="16" fontId="1" fillId="2" borderId="185" xfId="0" applyNumberFormat="1" applyFont="1" applyFill="1" applyBorder="1" applyAlignment="1">
      <alignment vertical="top"/>
    </xf>
    <xf numFmtId="0" fontId="1" fillId="0" borderId="186" xfId="0" applyFont="1" applyFill="1" applyBorder="1" applyAlignment="1"/>
    <xf numFmtId="0" fontId="1" fillId="2" borderId="187" xfId="0" applyFont="1" applyFill="1" applyBorder="1" applyAlignment="1"/>
    <xf numFmtId="2" fontId="1" fillId="2" borderId="188" xfId="0" applyNumberFormat="1" applyFont="1" applyFill="1" applyBorder="1" applyAlignment="1">
      <alignment wrapText="1"/>
    </xf>
    <xf numFmtId="2" fontId="1" fillId="2" borderId="189" xfId="0" applyNumberFormat="1" applyFont="1" applyFill="1" applyBorder="1" applyAlignment="1">
      <alignment wrapText="1"/>
    </xf>
    <xf numFmtId="0" fontId="5" fillId="3" borderId="32" xfId="0" applyFont="1" applyFill="1" applyBorder="1" applyAlignment="1">
      <alignment horizontal="center"/>
    </xf>
    <xf numFmtId="0" fontId="5" fillId="3" borderId="45" xfId="0" applyFont="1" applyFill="1" applyBorder="1" applyAlignment="1">
      <alignment horizontal="center"/>
    </xf>
    <xf numFmtId="0" fontId="67" fillId="8" borderId="190" xfId="1" applyFont="1" applyFill="1" applyBorder="1" applyAlignment="1" applyProtection="1">
      <alignment vertical="center"/>
    </xf>
    <xf numFmtId="0" fontId="3" fillId="9" borderId="171" xfId="0" applyFont="1" applyFill="1" applyBorder="1"/>
    <xf numFmtId="3" fontId="5" fillId="9" borderId="171" xfId="0" applyNumberFormat="1" applyFont="1" applyFill="1" applyBorder="1"/>
    <xf numFmtId="0" fontId="5" fillId="9" borderId="171" xfId="0" applyFont="1" applyFill="1" applyBorder="1"/>
    <xf numFmtId="0" fontId="68" fillId="9" borderId="0" xfId="1" applyFont="1" applyFill="1" applyAlignment="1" applyProtection="1"/>
    <xf numFmtId="0" fontId="3" fillId="9" borderId="171" xfId="0" applyFont="1" applyFill="1" applyBorder="1" applyAlignment="1">
      <alignment vertical="top"/>
    </xf>
    <xf numFmtId="0" fontId="67" fillId="9" borderId="0" xfId="1" applyFont="1" applyFill="1" applyAlignment="1" applyProtection="1"/>
    <xf numFmtId="0" fontId="5" fillId="9" borderId="171" xfId="0" applyFont="1" applyFill="1" applyBorder="1" applyAlignment="1">
      <alignment wrapText="1"/>
    </xf>
    <xf numFmtId="0" fontId="3" fillId="9" borderId="171" xfId="0" applyFont="1" applyFill="1" applyBorder="1" applyAlignment="1">
      <alignment horizontal="center" vertical="top" wrapText="1"/>
    </xf>
    <xf numFmtId="0" fontId="3" fillId="9" borderId="171" xfId="0" applyFont="1" applyFill="1" applyBorder="1" applyAlignment="1">
      <alignment wrapText="1"/>
    </xf>
    <xf numFmtId="0" fontId="5" fillId="9" borderId="171" xfId="0" applyFont="1" applyFill="1" applyBorder="1" applyAlignment="1">
      <alignment vertical="center"/>
    </xf>
    <xf numFmtId="0" fontId="3" fillId="9" borderId="171" xfId="0" applyFont="1" applyFill="1" applyBorder="1" applyAlignment="1">
      <alignment horizontal="justify" vertical="top" wrapText="1"/>
    </xf>
    <xf numFmtId="0" fontId="3" fillId="9" borderId="171" xfId="0" applyFont="1" applyFill="1" applyBorder="1" applyAlignment="1">
      <alignment horizontal="justify" vertical="top" wrapText="1"/>
    </xf>
    <xf numFmtId="0" fontId="5" fillId="3" borderId="198" xfId="0" applyFont="1" applyFill="1" applyBorder="1" applyAlignment="1">
      <alignment horizontal="justify"/>
    </xf>
    <xf numFmtId="0" fontId="67" fillId="9" borderId="199" xfId="1" applyFont="1" applyFill="1" applyBorder="1" applyAlignment="1" applyProtection="1">
      <alignment horizontal="justify"/>
    </xf>
    <xf numFmtId="0" fontId="68" fillId="9" borderId="0" xfId="1" applyFont="1" applyFill="1" applyAlignment="1" applyProtection="1">
      <alignment vertical="top"/>
    </xf>
    <xf numFmtId="0" fontId="5" fillId="9" borderId="171" xfId="0" applyFont="1" applyFill="1" applyBorder="1" applyAlignment="1">
      <alignment vertical="top"/>
    </xf>
    <xf numFmtId="0" fontId="5" fillId="9" borderId="0" xfId="0" applyFont="1" applyFill="1"/>
    <xf numFmtId="0" fontId="69" fillId="9" borderId="197" xfId="0" applyFont="1" applyFill="1" applyBorder="1" applyAlignment="1">
      <alignment horizontal="justify"/>
    </xf>
    <xf numFmtId="0" fontId="67" fillId="9" borderId="198" xfId="1" applyFont="1" applyFill="1" applyBorder="1" applyAlignment="1" applyProtection="1">
      <alignment horizontal="justify"/>
    </xf>
    <xf numFmtId="0" fontId="6" fillId="9" borderId="198" xfId="0" applyFont="1" applyFill="1" applyBorder="1" applyAlignment="1">
      <alignment horizontal="justify"/>
    </xf>
    <xf numFmtId="0" fontId="6" fillId="9" borderId="199" xfId="0" applyFont="1" applyFill="1" applyBorder="1" applyAlignment="1">
      <alignment horizontal="justify"/>
    </xf>
    <xf numFmtId="0" fontId="67" fillId="8" borderId="0" xfId="1" applyFont="1" applyFill="1" applyAlignment="1" applyProtection="1">
      <alignment vertical="center"/>
    </xf>
    <xf numFmtId="3" fontId="5" fillId="8" borderId="0" xfId="0" applyNumberFormat="1" applyFont="1" applyFill="1"/>
    <xf numFmtId="0" fontId="5" fillId="8" borderId="0" xfId="0" applyFont="1" applyFill="1" applyAlignment="1">
      <alignment horizontal="center"/>
    </xf>
    <xf numFmtId="0" fontId="5" fillId="8" borderId="0" xfId="0" applyFont="1" applyFill="1"/>
    <xf numFmtId="164" fontId="5" fillId="8" borderId="171" xfId="0" applyNumberFormat="1" applyFont="1" applyFill="1" applyBorder="1" applyAlignment="1">
      <alignment horizontal="right" vertical="center"/>
    </xf>
    <xf numFmtId="0" fontId="67" fillId="9" borderId="0" xfId="1" applyFont="1" applyFill="1" applyAlignment="1" applyProtection="1">
      <alignment vertical="top"/>
    </xf>
    <xf numFmtId="0" fontId="3" fillId="2" borderId="0" xfId="0" applyFont="1" applyFill="1" applyAlignment="1">
      <alignment horizontal="center"/>
    </xf>
    <xf numFmtId="0" fontId="3" fillId="2" borderId="117" xfId="0" applyFont="1" applyFill="1" applyBorder="1" applyAlignment="1">
      <alignment horizontal="center" vertical="center" wrapText="1"/>
    </xf>
    <xf numFmtId="0" fontId="3" fillId="2" borderId="159" xfId="0" applyFont="1" applyFill="1" applyBorder="1" applyAlignment="1">
      <alignment horizontal="center" vertical="center" wrapText="1"/>
    </xf>
    <xf numFmtId="0" fontId="3" fillId="2" borderId="16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6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62" xfId="0" applyFont="1" applyFill="1" applyBorder="1" applyAlignment="1">
      <alignment horizontal="center" vertical="center" wrapText="1"/>
    </xf>
    <xf numFmtId="0" fontId="41" fillId="0" borderId="116" xfId="0" applyFont="1" applyFill="1" applyBorder="1" applyAlignment="1">
      <alignment horizontal="center" vertical="top" wrapText="1"/>
    </xf>
    <xf numFmtId="0" fontId="41" fillId="0" borderId="163" xfId="0" applyFont="1" applyFill="1" applyBorder="1" applyAlignment="1">
      <alignment horizontal="center" vertical="top" wrapText="1"/>
    </xf>
    <xf numFmtId="0" fontId="5" fillId="2" borderId="0" xfId="0" applyFont="1" applyFill="1" applyAlignment="1">
      <alignment vertical="top" wrapText="1"/>
    </xf>
    <xf numFmtId="0" fontId="1" fillId="2" borderId="49" xfId="0" applyFont="1" applyFill="1" applyBorder="1" applyAlignment="1">
      <alignment horizontal="left" vertical="top" wrapText="1"/>
    </xf>
    <xf numFmtId="0" fontId="1" fillId="2" borderId="118"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49" xfId="0" applyFont="1" applyFill="1" applyBorder="1" applyAlignment="1">
      <alignment horizontal="left" wrapText="1"/>
    </xf>
    <xf numFmtId="0" fontId="1" fillId="2" borderId="118" xfId="0" applyFont="1" applyFill="1" applyBorder="1" applyAlignment="1">
      <alignment horizontal="left" wrapText="1"/>
    </xf>
    <xf numFmtId="0" fontId="1" fillId="2" borderId="30" xfId="0" applyFont="1" applyFill="1" applyBorder="1" applyAlignment="1">
      <alignment horizontal="left" wrapText="1"/>
    </xf>
    <xf numFmtId="0" fontId="1" fillId="2" borderId="49" xfId="0" applyFont="1" applyFill="1" applyBorder="1" applyAlignment="1">
      <alignment horizontal="left"/>
    </xf>
    <xf numFmtId="0" fontId="1" fillId="2" borderId="118" xfId="0" applyFont="1" applyFill="1" applyBorder="1" applyAlignment="1">
      <alignment horizontal="left"/>
    </xf>
    <xf numFmtId="0" fontId="1" fillId="2" borderId="30" xfId="0" applyFont="1" applyFill="1" applyBorder="1" applyAlignment="1">
      <alignment horizontal="left"/>
    </xf>
    <xf numFmtId="0" fontId="1" fillId="2" borderId="7" xfId="0" applyFont="1" applyFill="1" applyBorder="1" applyAlignment="1">
      <alignment horizontal="center" vertical="top"/>
    </xf>
    <xf numFmtId="0" fontId="1" fillId="2" borderId="60" xfId="0" applyFont="1" applyFill="1" applyBorder="1" applyAlignment="1">
      <alignment horizontal="left" vertical="top" wrapText="1"/>
    </xf>
    <xf numFmtId="0" fontId="1" fillId="2" borderId="164" xfId="0" applyFont="1" applyFill="1" applyBorder="1" applyAlignment="1">
      <alignment horizontal="left" vertical="top" wrapText="1"/>
    </xf>
    <xf numFmtId="0" fontId="1" fillId="2" borderId="165" xfId="0" applyFont="1" applyFill="1" applyBorder="1" applyAlignment="1">
      <alignment horizontal="left" vertical="top" wrapText="1"/>
    </xf>
    <xf numFmtId="0" fontId="1" fillId="2" borderId="166" xfId="0" applyFont="1" applyFill="1" applyBorder="1" applyAlignment="1">
      <alignment horizontal="left" vertical="top" wrapText="1"/>
    </xf>
    <xf numFmtId="0" fontId="1" fillId="2" borderId="167" xfId="0" applyFont="1" applyFill="1" applyBorder="1" applyAlignment="1">
      <alignment horizontal="left" vertical="top" wrapText="1"/>
    </xf>
    <xf numFmtId="0" fontId="1" fillId="2" borderId="16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69" xfId="0" applyFont="1" applyFill="1" applyBorder="1" applyAlignment="1">
      <alignment horizontal="left" vertical="top" wrapText="1"/>
    </xf>
    <xf numFmtId="0" fontId="1" fillId="2" borderId="170" xfId="0" applyFont="1" applyFill="1" applyBorder="1" applyAlignment="1">
      <alignment horizontal="left" vertical="top" wrapText="1"/>
    </xf>
    <xf numFmtId="0" fontId="1" fillId="3" borderId="9"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2" fillId="2" borderId="49" xfId="0" applyFont="1" applyFill="1" applyBorder="1" applyAlignment="1">
      <alignment horizontal="left" vertical="center"/>
    </xf>
    <xf numFmtId="0" fontId="2" fillId="2" borderId="118" xfId="0" applyFont="1" applyFill="1" applyBorder="1" applyAlignment="1">
      <alignment horizontal="left" vertical="center"/>
    </xf>
    <xf numFmtId="0" fontId="2" fillId="2" borderId="30" xfId="0" applyFont="1" applyFill="1" applyBorder="1" applyAlignment="1">
      <alignment horizontal="left" vertical="center"/>
    </xf>
    <xf numFmtId="0" fontId="1" fillId="3" borderId="59" xfId="0" applyFont="1" applyFill="1" applyBorder="1" applyAlignment="1">
      <alignment horizontal="center" vertical="center" wrapText="1"/>
    </xf>
    <xf numFmtId="0" fontId="2" fillId="2" borderId="0" xfId="0" applyFont="1" applyFill="1" applyAlignment="1">
      <alignment horizontal="left" vertical="center"/>
    </xf>
    <xf numFmtId="0" fontId="1" fillId="2" borderId="0" xfId="0" applyFont="1" applyFill="1" applyAlignment="1">
      <alignment horizontal="justify" vertical="center" wrapText="1"/>
    </xf>
    <xf numFmtId="0" fontId="1" fillId="2" borderId="0" xfId="0" applyFont="1" applyFill="1" applyAlignment="1">
      <alignment horizontal="justify" vertical="center"/>
    </xf>
    <xf numFmtId="49" fontId="7" fillId="2" borderId="0" xfId="0" applyNumberFormat="1" applyFont="1" applyFill="1" applyAlignment="1">
      <alignment horizontal="left" vertical="center"/>
    </xf>
    <xf numFmtId="0" fontId="7" fillId="2" borderId="0" xfId="0" applyFont="1" applyFill="1" applyAlignment="1">
      <alignment horizontal="left"/>
    </xf>
    <xf numFmtId="0" fontId="1" fillId="2" borderId="0" xfId="0" applyFont="1" applyFill="1" applyAlignment="1">
      <alignment horizontal="justify"/>
    </xf>
    <xf numFmtId="0" fontId="2" fillId="2" borderId="0" xfId="0" applyFont="1" applyFill="1" applyAlignment="1">
      <alignment horizontal="center" wrapText="1"/>
    </xf>
    <xf numFmtId="49" fontId="7" fillId="2" borderId="0" xfId="0" applyNumberFormat="1" applyFont="1" applyFill="1" applyAlignment="1">
      <alignment horizontal="justify"/>
    </xf>
    <xf numFmtId="0" fontId="1" fillId="2" borderId="0" xfId="0" applyFont="1" applyFill="1" applyAlignment="1">
      <alignment horizontal="center" vertical="justify" wrapText="1"/>
    </xf>
    <xf numFmtId="49" fontId="1" fillId="2" borderId="30" xfId="0" applyNumberFormat="1" applyFont="1" applyFill="1" applyBorder="1" applyAlignment="1">
      <alignment horizontal="center" vertical="top"/>
    </xf>
    <xf numFmtId="0" fontId="2" fillId="2" borderId="27" xfId="0" applyFont="1" applyFill="1" applyBorder="1" applyAlignment="1">
      <alignment horizontal="left" wrapText="1"/>
    </xf>
    <xf numFmtId="0" fontId="2" fillId="2" borderId="28" xfId="0" applyFont="1" applyFill="1" applyBorder="1" applyAlignment="1">
      <alignment horizontal="left" wrapText="1"/>
    </xf>
    <xf numFmtId="49" fontId="1" fillId="2" borderId="30" xfId="0" applyNumberFormat="1" applyFont="1" applyFill="1" applyBorder="1" applyAlignment="1">
      <alignment horizontal="center" vertical="center"/>
    </xf>
    <xf numFmtId="0" fontId="2" fillId="2" borderId="0" xfId="0" applyFont="1" applyFill="1" applyAlignment="1">
      <alignment horizontal="center"/>
    </xf>
    <xf numFmtId="0" fontId="1" fillId="2" borderId="119" xfId="0" applyFont="1" applyFill="1" applyBorder="1" applyAlignment="1">
      <alignment horizontal="justify" vertical="center" wrapText="1"/>
    </xf>
    <xf numFmtId="0" fontId="1" fillId="2" borderId="171" xfId="0" applyFont="1" applyFill="1" applyBorder="1" applyAlignment="1">
      <alignment horizontal="justify" vertical="center" wrapText="1"/>
    </xf>
    <xf numFmtId="0" fontId="1" fillId="2" borderId="0" xfId="0" applyFont="1" applyFill="1" applyAlignment="1">
      <alignment horizontal="justify" vertical="top" wrapText="1"/>
    </xf>
    <xf numFmtId="0" fontId="9" fillId="2" borderId="0" xfId="0" applyFont="1" applyFill="1" applyAlignment="1">
      <alignment horizontal="left"/>
    </xf>
    <xf numFmtId="0" fontId="11" fillId="2" borderId="0" xfId="0" applyFont="1" applyFill="1" applyAlignment="1">
      <alignment horizontal="justify" vertical="top" wrapText="1"/>
    </xf>
    <xf numFmtId="0" fontId="11" fillId="2" borderId="0" xfId="0" applyFont="1" applyFill="1" applyAlignment="1">
      <alignment horizontal="left" vertical="top" wrapText="1"/>
    </xf>
    <xf numFmtId="0" fontId="2" fillId="2" borderId="0" xfId="0" applyFont="1" applyFill="1" applyAlignment="1">
      <alignment horizontal="left"/>
    </xf>
    <xf numFmtId="0" fontId="1" fillId="2" borderId="0" xfId="0" applyFont="1" applyFill="1" applyAlignment="1">
      <alignment horizontal="left" vertical="top" wrapText="1"/>
    </xf>
    <xf numFmtId="0" fontId="7" fillId="2" borderId="0" xfId="0" applyFont="1" applyFill="1" applyAlignment="1">
      <alignment horizontal="center"/>
    </xf>
    <xf numFmtId="0" fontId="2" fillId="2" borderId="9" xfId="0" applyFont="1" applyFill="1" applyBorder="1" applyAlignment="1">
      <alignment horizontal="left"/>
    </xf>
    <xf numFmtId="49" fontId="1" fillId="2" borderId="9" xfId="0" applyNumberFormat="1" applyFont="1" applyFill="1" applyBorder="1" applyAlignment="1">
      <alignment horizontal="center" vertical="top"/>
    </xf>
    <xf numFmtId="0" fontId="22" fillId="9" borderId="198" xfId="0" applyFont="1" applyFill="1" applyBorder="1" applyAlignment="1">
      <alignment horizontal="justify" vertical="top" wrapText="1"/>
    </xf>
    <xf numFmtId="0" fontId="22" fillId="9" borderId="201" xfId="0" applyFont="1" applyFill="1" applyBorder="1" applyAlignment="1">
      <alignment horizontal="justify" vertical="top" wrapText="1"/>
    </xf>
    <xf numFmtId="0" fontId="22" fillId="9" borderId="171" xfId="0" applyFont="1" applyFill="1" applyBorder="1" applyAlignment="1">
      <alignment horizontal="justify" vertical="top" wrapText="1"/>
    </xf>
    <xf numFmtId="0" fontId="22" fillId="9" borderId="194" xfId="0" applyFont="1" applyFill="1" applyBorder="1" applyAlignment="1">
      <alignment horizontal="justify" vertical="top" wrapText="1"/>
    </xf>
    <xf numFmtId="0" fontId="22" fillId="9" borderId="200" xfId="0" applyFont="1" applyFill="1" applyBorder="1" applyAlignment="1">
      <alignment horizontal="justify" vertical="top" wrapText="1"/>
    </xf>
    <xf numFmtId="0" fontId="22" fillId="9" borderId="195" xfId="0" applyFont="1" applyFill="1" applyBorder="1" applyAlignment="1">
      <alignment horizontal="justify" vertical="top" wrapText="1"/>
    </xf>
    <xf numFmtId="0" fontId="22" fillId="9" borderId="196" xfId="0" applyFont="1" applyFill="1" applyBorder="1" applyAlignment="1">
      <alignment horizontal="justify" vertical="top" wrapText="1"/>
    </xf>
    <xf numFmtId="0" fontId="22" fillId="3" borderId="201" xfId="0" applyFont="1" applyFill="1" applyBorder="1" applyAlignment="1">
      <alignment horizontal="justify" vertical="top" wrapText="1"/>
    </xf>
    <xf numFmtId="0" fontId="22" fillId="3" borderId="171" xfId="0" applyFont="1" applyFill="1" applyBorder="1" applyAlignment="1">
      <alignment horizontal="justify" vertical="top" wrapText="1"/>
    </xf>
    <xf numFmtId="0" fontId="22" fillId="3" borderId="194" xfId="0" applyFont="1" applyFill="1" applyBorder="1" applyAlignment="1">
      <alignment horizontal="justify" vertical="top" wrapText="1"/>
    </xf>
    <xf numFmtId="0" fontId="22" fillId="9" borderId="197" xfId="0" applyFont="1" applyFill="1" applyBorder="1" applyAlignment="1">
      <alignment horizontal="justify"/>
    </xf>
    <xf numFmtId="0" fontId="22" fillId="9" borderId="198" xfId="0" applyFont="1" applyFill="1" applyBorder="1" applyAlignment="1">
      <alignment horizontal="justify"/>
    </xf>
    <xf numFmtId="0" fontId="3" fillId="2" borderId="94" xfId="0" applyFont="1" applyFill="1" applyBorder="1" applyAlignment="1">
      <alignment horizontal="center"/>
    </xf>
    <xf numFmtId="0" fontId="3" fillId="2" borderId="172" xfId="0" applyFont="1" applyFill="1" applyBorder="1" applyAlignment="1">
      <alignment horizontal="center"/>
    </xf>
    <xf numFmtId="0" fontId="3" fillId="3" borderId="1" xfId="0" applyFont="1" applyFill="1" applyBorder="1" applyAlignment="1">
      <alignment horizontal="center"/>
    </xf>
    <xf numFmtId="0" fontId="3" fillId="3" borderId="173" xfId="0" applyFont="1" applyFill="1" applyBorder="1" applyAlignment="1">
      <alignment horizontal="center"/>
    </xf>
    <xf numFmtId="3" fontId="5" fillId="3" borderId="20" xfId="0" applyNumberFormat="1" applyFont="1" applyFill="1" applyBorder="1" applyAlignment="1">
      <alignment horizontal="justify" vertical="top"/>
    </xf>
    <xf numFmtId="3" fontId="5" fillId="3" borderId="133" xfId="0" applyNumberFormat="1" applyFont="1" applyFill="1" applyBorder="1" applyAlignment="1">
      <alignment horizontal="justify" vertical="top"/>
    </xf>
    <xf numFmtId="0" fontId="67" fillId="9" borderId="171" xfId="1" applyFont="1" applyFill="1" applyBorder="1" applyAlignment="1">
      <alignment horizontal="justify" vertical="top" wrapText="1"/>
    </xf>
    <xf numFmtId="0" fontId="3" fillId="9" borderId="171" xfId="0" applyFont="1" applyFill="1" applyBorder="1" applyAlignment="1">
      <alignment horizontal="justify" vertical="top" wrapText="1"/>
    </xf>
    <xf numFmtId="0" fontId="34" fillId="9" borderId="171" xfId="0" applyFont="1" applyFill="1" applyBorder="1" applyAlignment="1">
      <alignment horizontal="justify" vertical="center" wrapText="1"/>
    </xf>
    <xf numFmtId="3" fontId="5" fillId="0" borderId="20" xfId="0" applyNumberFormat="1" applyFont="1" applyFill="1" applyBorder="1" applyAlignment="1">
      <alignment horizontal="justify" vertical="top"/>
    </xf>
    <xf numFmtId="3" fontId="5" fillId="0" borderId="133" xfId="0" applyNumberFormat="1" applyFont="1" applyFill="1" applyBorder="1" applyAlignment="1">
      <alignment horizontal="justify" vertical="top"/>
    </xf>
    <xf numFmtId="0" fontId="38" fillId="0" borderId="120" xfId="0" applyFont="1" applyFill="1" applyBorder="1" applyAlignment="1">
      <alignment horizontal="center" vertical="center" textRotation="255"/>
    </xf>
    <xf numFmtId="0" fontId="38" fillId="0" borderId="176" xfId="0" applyFont="1" applyFill="1" applyBorder="1" applyAlignment="1">
      <alignment horizontal="center" vertical="center" textRotation="255"/>
    </xf>
    <xf numFmtId="0" fontId="38" fillId="0" borderId="177" xfId="0" applyFont="1" applyFill="1" applyBorder="1" applyAlignment="1">
      <alignment horizontal="center" vertical="center" textRotation="255"/>
    </xf>
    <xf numFmtId="0" fontId="3" fillId="0" borderId="31" xfId="0" applyFont="1" applyFill="1" applyBorder="1" applyAlignment="1">
      <alignment horizontal="center" wrapText="1"/>
    </xf>
    <xf numFmtId="0" fontId="3" fillId="0" borderId="174" xfId="0" applyFont="1" applyFill="1" applyBorder="1" applyAlignment="1">
      <alignment horizontal="center" wrapText="1"/>
    </xf>
    <xf numFmtId="0" fontId="3" fillId="0" borderId="175" xfId="0" applyFont="1" applyFill="1" applyBorder="1" applyAlignment="1">
      <alignment horizontal="center" wrapText="1"/>
    </xf>
    <xf numFmtId="0" fontId="3" fillId="0" borderId="32" xfId="0" applyFont="1" applyFill="1" applyBorder="1" applyAlignment="1">
      <alignment horizontal="center"/>
    </xf>
    <xf numFmtId="0" fontId="22" fillId="3" borderId="197" xfId="0" applyFont="1" applyFill="1" applyBorder="1" applyAlignment="1">
      <alignment horizontal="justify" vertical="top" wrapText="1"/>
    </xf>
    <xf numFmtId="0" fontId="70" fillId="3" borderId="198" xfId="0" applyFont="1" applyFill="1" applyBorder="1" applyAlignment="1">
      <alignment horizontal="justify" vertical="top" wrapText="1"/>
    </xf>
    <xf numFmtId="0" fontId="70" fillId="3" borderId="199" xfId="0" applyFont="1" applyFill="1" applyBorder="1" applyAlignment="1">
      <alignment horizontal="justify" vertical="top" wrapText="1"/>
    </xf>
    <xf numFmtId="0" fontId="71" fillId="3" borderId="171" xfId="0" applyFont="1" applyFill="1" applyBorder="1" applyAlignment="1">
      <alignment horizontal="center" vertical="top" wrapText="1"/>
    </xf>
    <xf numFmtId="0" fontId="22" fillId="3" borderId="201" xfId="0" applyFont="1" applyFill="1" applyBorder="1" applyAlignment="1">
      <alignment horizontal="left" vertical="top" wrapText="1"/>
    </xf>
    <xf numFmtId="0" fontId="22" fillId="3" borderId="171" xfId="0" applyFont="1" applyFill="1" applyBorder="1" applyAlignment="1">
      <alignment horizontal="left" vertical="top" wrapText="1"/>
    </xf>
    <xf numFmtId="0" fontId="22" fillId="3" borderId="194" xfId="0" applyFont="1" applyFill="1" applyBorder="1" applyAlignment="1">
      <alignment horizontal="left" vertical="top" wrapText="1"/>
    </xf>
    <xf numFmtId="0" fontId="22" fillId="3" borderId="201" xfId="0" quotePrefix="1" applyFont="1" applyFill="1" applyBorder="1" applyAlignment="1">
      <alignment horizontal="left" vertical="top" wrapText="1" indent="2"/>
    </xf>
    <xf numFmtId="0" fontId="70" fillId="3" borderId="171" xfId="0" applyFont="1" applyFill="1" applyBorder="1" applyAlignment="1">
      <alignment horizontal="left" vertical="top" wrapText="1" indent="2"/>
    </xf>
    <xf numFmtId="0" fontId="70" fillId="3" borderId="194" xfId="0" applyFont="1" applyFill="1" applyBorder="1" applyAlignment="1">
      <alignment horizontal="left" vertical="top" wrapText="1" indent="2"/>
    </xf>
    <xf numFmtId="0" fontId="72" fillId="3" borderId="0" xfId="0" applyFont="1" applyFill="1" applyAlignment="1">
      <alignment wrapText="1"/>
    </xf>
    <xf numFmtId="0" fontId="22" fillId="3" borderId="200" xfId="0" quotePrefix="1" applyFont="1" applyFill="1" applyBorder="1" applyAlignment="1">
      <alignment horizontal="left" vertical="top" wrapText="1" indent="2"/>
    </xf>
    <xf numFmtId="0" fontId="70" fillId="3" borderId="195" xfId="0" applyFont="1" applyFill="1" applyBorder="1" applyAlignment="1">
      <alignment horizontal="left" vertical="top" wrapText="1" indent="2"/>
    </xf>
    <xf numFmtId="0" fontId="70" fillId="3" borderId="196" xfId="0" applyFont="1" applyFill="1" applyBorder="1" applyAlignment="1">
      <alignment horizontal="left" vertical="top" wrapText="1" indent="2"/>
    </xf>
    <xf numFmtId="0" fontId="22" fillId="3" borderId="191" xfId="0" applyFont="1" applyFill="1" applyBorder="1" applyAlignment="1">
      <alignment horizontal="justify" vertical="top" wrapText="1"/>
    </xf>
    <xf numFmtId="0" fontId="22" fillId="3" borderId="192" xfId="0" applyFont="1" applyFill="1" applyBorder="1" applyAlignment="1">
      <alignment horizontal="justify" vertical="top" wrapText="1"/>
    </xf>
    <xf numFmtId="0" fontId="22" fillId="3" borderId="193" xfId="0" applyFont="1" applyFill="1" applyBorder="1" applyAlignment="1">
      <alignment horizontal="justify" vertical="top" wrapText="1"/>
    </xf>
    <xf numFmtId="0" fontId="5" fillId="3" borderId="171" xfId="0" applyFont="1" applyFill="1" applyBorder="1" applyAlignment="1">
      <alignment wrapText="1"/>
    </xf>
  </cellXfs>
  <cellStyles count="2">
    <cellStyle name="Hivatkozás" xfId="1" builtinId="8"/>
    <cellStyle name="Normá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9"/>
  <sheetViews>
    <sheetView showGridLines="0" tabSelected="1" workbookViewId="0">
      <selection sqref="A1:D1"/>
    </sheetView>
  </sheetViews>
  <sheetFormatPr defaultColWidth="9" defaultRowHeight="12.75" customHeight="1" x14ac:dyDescent="0.2"/>
  <cols>
    <col min="1" max="1" width="9" style="2" customWidth="1"/>
    <col min="2" max="2" width="10.75" style="20" customWidth="1"/>
    <col min="3" max="3" width="54" style="2" customWidth="1"/>
    <col min="4" max="4" width="10.125" style="2" customWidth="1"/>
    <col min="5" max="5" width="11.25" style="2" customWidth="1"/>
    <col min="6" max="6" width="9" style="2" customWidth="1"/>
    <col min="7" max="16384" width="9" style="2"/>
  </cols>
  <sheetData>
    <row r="1" spans="1:6" ht="14.25" customHeight="1" x14ac:dyDescent="0.2">
      <c r="A1" s="969" t="s">
        <v>0</v>
      </c>
      <c r="B1" s="969"/>
      <c r="C1" s="969"/>
      <c r="D1" s="969"/>
      <c r="F1" s="2" t="s">
        <v>1</v>
      </c>
    </row>
    <row r="2" spans="1:6" x14ac:dyDescent="0.2">
      <c r="A2" s="3"/>
      <c r="B2" s="4"/>
      <c r="C2" s="1"/>
      <c r="D2" s="5"/>
      <c r="F2" s="2" t="s">
        <v>2</v>
      </c>
    </row>
    <row r="3" spans="1:6" ht="14.25" customHeight="1" x14ac:dyDescent="0.2">
      <c r="A3" s="969" t="s">
        <v>3</v>
      </c>
      <c r="B3" s="969"/>
      <c r="C3" s="969"/>
      <c r="D3" s="969"/>
      <c r="F3" s="2" t="s">
        <v>4</v>
      </c>
    </row>
    <row r="4" spans="1:6" x14ac:dyDescent="0.2">
      <c r="A4" s="3"/>
      <c r="B4" s="4"/>
      <c r="C4" s="5"/>
      <c r="D4" s="5"/>
      <c r="F4" s="2" t="s">
        <v>5</v>
      </c>
    </row>
    <row r="5" spans="1:6" ht="14.25" customHeight="1" x14ac:dyDescent="0.2">
      <c r="A5" s="969">
        <f>Alapa!C17</f>
        <v>0</v>
      </c>
      <c r="B5" s="969"/>
      <c r="C5" s="969"/>
      <c r="D5" s="969"/>
      <c r="F5" s="2" t="s">
        <v>6</v>
      </c>
    </row>
    <row r="6" spans="1:6" ht="14.25" customHeight="1" x14ac:dyDescent="0.2">
      <c r="A6" s="969">
        <f>Alapa!C12</f>
        <v>0</v>
      </c>
      <c r="B6" s="969"/>
      <c r="C6" s="969"/>
      <c r="D6" s="969"/>
      <c r="F6" s="2" t="s">
        <v>7</v>
      </c>
    </row>
    <row r="7" spans="1:6" x14ac:dyDescent="0.2">
      <c r="A7" s="3"/>
      <c r="B7" s="4"/>
      <c r="C7" s="5"/>
      <c r="D7" s="5"/>
      <c r="F7" s="2" t="s">
        <v>8</v>
      </c>
    </row>
    <row r="8" spans="1:6" x14ac:dyDescent="0.2">
      <c r="A8" s="3"/>
      <c r="B8" s="4"/>
      <c r="C8" s="5"/>
      <c r="D8" s="5"/>
      <c r="F8" s="2" t="s">
        <v>9</v>
      </c>
    </row>
    <row r="9" spans="1:6" ht="16.5" x14ac:dyDescent="0.3">
      <c r="A9" s="6" t="s">
        <v>10</v>
      </c>
      <c r="B9" s="7" t="s">
        <v>11</v>
      </c>
      <c r="C9" s="7" t="s">
        <v>12</v>
      </c>
      <c r="D9" s="7" t="s">
        <v>13</v>
      </c>
      <c r="F9" s="2" t="s">
        <v>14</v>
      </c>
    </row>
    <row r="10" spans="1:6" ht="16.5" x14ac:dyDescent="0.3">
      <c r="A10" s="8" t="s">
        <v>15</v>
      </c>
      <c r="B10" s="9"/>
      <c r="C10" s="9"/>
      <c r="D10" s="8" t="s">
        <v>16</v>
      </c>
      <c r="F10" s="2" t="s">
        <v>17</v>
      </c>
    </row>
    <row r="11" spans="1:6" ht="16.5" x14ac:dyDescent="0.3">
      <c r="A11" s="8" t="s">
        <v>18</v>
      </c>
      <c r="B11" s="9"/>
      <c r="C11" s="9"/>
      <c r="D11" s="8" t="s">
        <v>19</v>
      </c>
    </row>
    <row r="12" spans="1:6" ht="16.5" x14ac:dyDescent="0.3">
      <c r="A12" s="10" t="s">
        <v>20</v>
      </c>
      <c r="B12" s="9"/>
      <c r="C12" s="9"/>
      <c r="D12" s="8" t="s">
        <v>21</v>
      </c>
    </row>
    <row r="13" spans="1:6" ht="16.5" x14ac:dyDescent="0.3">
      <c r="A13" s="8"/>
      <c r="B13" s="11" t="s">
        <v>22</v>
      </c>
      <c r="C13" s="12"/>
      <c r="D13" s="7" t="s">
        <v>23</v>
      </c>
      <c r="E13" s="13"/>
    </row>
    <row r="14" spans="1:6" ht="16.5" x14ac:dyDescent="0.3">
      <c r="A14" s="8"/>
      <c r="B14" s="11"/>
      <c r="C14" s="14" t="s">
        <v>24</v>
      </c>
      <c r="D14" s="7"/>
      <c r="E14" s="13"/>
    </row>
    <row r="15" spans="1:6" ht="16.5" x14ac:dyDescent="0.3">
      <c r="A15" s="8"/>
      <c r="B15" s="11"/>
      <c r="C15" s="15" t="s">
        <v>25</v>
      </c>
      <c r="D15" s="16" t="s">
        <v>26</v>
      </c>
      <c r="E15" s="13"/>
    </row>
    <row r="16" spans="1:6" ht="16.5" x14ac:dyDescent="0.3">
      <c r="A16" s="8"/>
      <c r="B16" s="11"/>
      <c r="C16" s="15" t="s">
        <v>27</v>
      </c>
      <c r="D16" s="16" t="s">
        <v>28</v>
      </c>
      <c r="E16" s="13"/>
    </row>
    <row r="17" spans="1:6" ht="16.5" x14ac:dyDescent="0.3">
      <c r="A17" s="8"/>
      <c r="B17" s="11"/>
      <c r="C17" s="15" t="s">
        <v>29</v>
      </c>
      <c r="D17" s="16" t="s">
        <v>30</v>
      </c>
      <c r="E17" s="13"/>
    </row>
    <row r="18" spans="1:6" ht="16.5" x14ac:dyDescent="0.3">
      <c r="A18" s="8"/>
      <c r="B18" s="11"/>
      <c r="C18" s="15" t="s">
        <v>31</v>
      </c>
      <c r="D18" s="16" t="s">
        <v>32</v>
      </c>
      <c r="E18" s="13"/>
    </row>
    <row r="19" spans="1:6" ht="16.5" x14ac:dyDescent="0.3">
      <c r="A19" s="8"/>
      <c r="B19" s="11"/>
      <c r="C19" s="15" t="s">
        <v>33</v>
      </c>
      <c r="D19" s="16" t="s">
        <v>34</v>
      </c>
      <c r="E19" s="13"/>
    </row>
    <row r="20" spans="1:6" ht="16.5" x14ac:dyDescent="0.3">
      <c r="A20" s="8"/>
      <c r="B20" s="11"/>
      <c r="C20" s="15" t="s">
        <v>35</v>
      </c>
      <c r="D20" s="16" t="s">
        <v>36</v>
      </c>
      <c r="E20" s="13"/>
    </row>
    <row r="21" spans="1:6" ht="16.5" x14ac:dyDescent="0.3">
      <c r="A21" s="8"/>
      <c r="B21" s="11"/>
      <c r="C21" s="15" t="s">
        <v>37</v>
      </c>
      <c r="D21" s="16" t="s">
        <v>38</v>
      </c>
      <c r="E21" s="13"/>
    </row>
    <row r="22" spans="1:6" ht="16.5" x14ac:dyDescent="0.3">
      <c r="A22" s="8"/>
      <c r="B22" s="11"/>
      <c r="C22" s="15" t="s">
        <v>39</v>
      </c>
      <c r="D22" s="16" t="s">
        <v>40</v>
      </c>
      <c r="E22" s="13"/>
    </row>
    <row r="23" spans="1:6" ht="16.5" x14ac:dyDescent="0.3">
      <c r="A23" s="8"/>
      <c r="B23" s="11"/>
      <c r="C23" s="15" t="s">
        <v>41</v>
      </c>
      <c r="D23" s="16" t="s">
        <v>42</v>
      </c>
      <c r="E23" s="13"/>
    </row>
    <row r="24" spans="1:6" ht="16.5" x14ac:dyDescent="0.3">
      <c r="A24" s="8"/>
      <c r="B24" s="11"/>
      <c r="C24" s="15" t="s">
        <v>43</v>
      </c>
      <c r="D24" s="16" t="s">
        <v>44</v>
      </c>
      <c r="E24" s="13"/>
    </row>
    <row r="25" spans="1:6" ht="16.5" x14ac:dyDescent="0.3">
      <c r="A25" s="8"/>
      <c r="B25" s="11"/>
      <c r="C25" s="15" t="s">
        <v>45</v>
      </c>
      <c r="D25" s="16" t="s">
        <v>46</v>
      </c>
      <c r="E25" s="13"/>
    </row>
    <row r="26" spans="1:6" ht="16.5" x14ac:dyDescent="0.3">
      <c r="A26" s="8"/>
      <c r="B26" s="11"/>
      <c r="C26" s="15" t="s">
        <v>47</v>
      </c>
      <c r="D26" s="16" t="s">
        <v>48</v>
      </c>
      <c r="E26" s="13"/>
    </row>
    <row r="27" spans="1:6" ht="16.5" x14ac:dyDescent="0.3">
      <c r="A27" s="8"/>
      <c r="B27" s="11"/>
      <c r="C27" s="15" t="s">
        <v>49</v>
      </c>
      <c r="D27" s="16" t="s">
        <v>50</v>
      </c>
      <c r="E27" s="13"/>
    </row>
    <row r="28" spans="1:6" ht="16.5" x14ac:dyDescent="0.3">
      <c r="A28" s="8"/>
      <c r="B28" s="11"/>
      <c r="C28" s="14" t="s">
        <v>51</v>
      </c>
      <c r="D28" s="7"/>
      <c r="E28" s="13"/>
    </row>
    <row r="29" spans="1:6" ht="16.5" x14ac:dyDescent="0.3">
      <c r="A29" s="8"/>
      <c r="B29" s="11"/>
      <c r="C29" s="15" t="s">
        <v>52</v>
      </c>
      <c r="D29" s="16" t="s">
        <v>53</v>
      </c>
      <c r="E29" s="13"/>
    </row>
    <row r="30" spans="1:6" ht="16.5" x14ac:dyDescent="0.3">
      <c r="A30" s="8"/>
      <c r="B30" s="11"/>
      <c r="C30" s="15" t="s">
        <v>54</v>
      </c>
      <c r="D30" s="16" t="s">
        <v>55</v>
      </c>
      <c r="E30" s="13"/>
      <c r="F30" s="17"/>
    </row>
    <row r="31" spans="1:6" ht="16.5" x14ac:dyDescent="0.3">
      <c r="A31" s="8"/>
      <c r="B31" s="11"/>
      <c r="C31" s="15" t="s">
        <v>56</v>
      </c>
      <c r="D31" s="16" t="s">
        <v>57</v>
      </c>
      <c r="E31" s="13"/>
    </row>
    <row r="32" spans="1:6" ht="16.5" x14ac:dyDescent="0.3">
      <c r="A32" s="8"/>
      <c r="B32" s="11"/>
      <c r="C32" s="15" t="s">
        <v>58</v>
      </c>
      <c r="D32" s="16" t="s">
        <v>59</v>
      </c>
      <c r="E32" s="13"/>
    </row>
    <row r="33" spans="1:5" ht="16.5" x14ac:dyDescent="0.3">
      <c r="A33" s="8"/>
      <c r="B33" s="11"/>
      <c r="C33" s="15" t="s">
        <v>60</v>
      </c>
      <c r="D33" s="16" t="s">
        <v>61</v>
      </c>
      <c r="E33" s="13"/>
    </row>
    <row r="34" spans="1:5" ht="16.5" x14ac:dyDescent="0.3">
      <c r="A34" s="8"/>
      <c r="B34" s="11"/>
      <c r="C34" s="14" t="s">
        <v>62</v>
      </c>
      <c r="D34" s="16" t="s">
        <v>63</v>
      </c>
      <c r="E34" s="13"/>
    </row>
    <row r="35" spans="1:5" ht="16.5" x14ac:dyDescent="0.3">
      <c r="A35" s="8"/>
      <c r="B35" s="16"/>
      <c r="C35" s="15" t="s">
        <v>64</v>
      </c>
      <c r="D35" s="16" t="s">
        <v>65</v>
      </c>
      <c r="E35" s="13"/>
    </row>
    <row r="36" spans="1:5" ht="16.5" x14ac:dyDescent="0.3">
      <c r="A36" s="8"/>
      <c r="B36" s="16"/>
      <c r="C36" s="14" t="s">
        <v>66</v>
      </c>
      <c r="D36" s="16"/>
      <c r="E36" s="13"/>
    </row>
    <row r="37" spans="1:5" ht="16.5" x14ac:dyDescent="0.3">
      <c r="A37" s="8"/>
      <c r="B37" s="16"/>
      <c r="C37" s="15" t="s">
        <v>67</v>
      </c>
      <c r="D37" s="18" t="s">
        <v>68</v>
      </c>
      <c r="E37" s="19" t="s">
        <v>69</v>
      </c>
    </row>
    <row r="38" spans="1:5" ht="16.5" x14ac:dyDescent="0.3">
      <c r="A38" s="8"/>
      <c r="B38" s="16"/>
      <c r="C38" s="15" t="s">
        <v>70</v>
      </c>
      <c r="D38" s="18" t="s">
        <v>71</v>
      </c>
      <c r="E38" s="19" t="s">
        <v>69</v>
      </c>
    </row>
    <row r="39" spans="1:5" ht="16.5" x14ac:dyDescent="0.3">
      <c r="A39" s="8" t="s">
        <v>72</v>
      </c>
      <c r="B39" s="9"/>
      <c r="C39" s="9"/>
      <c r="D39" s="8" t="s">
        <v>73</v>
      </c>
      <c r="E39" s="13"/>
    </row>
  </sheetData>
  <mergeCells count="4">
    <mergeCell ref="A1:D1"/>
    <mergeCell ref="A3:D3"/>
    <mergeCell ref="A5:D5"/>
    <mergeCell ref="A6:D6"/>
  </mergeCells>
  <hyperlinks>
    <hyperlink ref="D15" location="'KK-01'!A1" display="KK-01"/>
    <hyperlink ref="D16" location="'KK-02'!A1" display="KK-02"/>
    <hyperlink ref="D17" location="'KK-03'!A1" display="KK-03"/>
    <hyperlink ref="D18" location="'KK-04'!A1" display="KK-04"/>
    <hyperlink ref="D19" location="'KK-05'!A1" display="KK-05"/>
    <hyperlink ref="D20" location="'KK-06'!A1" display="KK-06"/>
    <hyperlink ref="D21" location="'KK-07-00'!A1" display="KK-07-00"/>
    <hyperlink ref="D22" location="'KK-07-01'!A1" display="KK-07-01"/>
    <hyperlink ref="D23" location="'KK-07-02'!A1" display="KK-07-02 "/>
    <hyperlink ref="D24" location="'KK-07-03'!A1" display="KK-07-03"/>
    <hyperlink ref="D25" location="'KK-07-04'!A1" display="KK-07-04"/>
    <hyperlink ref="D26" location="'KK-07-05'!A1" display="KK-07-05 "/>
    <hyperlink ref="D27" location="'KK-07-06'!A1" display="KK-07-06"/>
    <hyperlink ref="D29" location="'KK-08'!A1" display="KK-08 "/>
    <hyperlink ref="D30" location="'KK-08-01'!A1" display="KK-08-01 "/>
    <hyperlink ref="D31" location="'KK-08-02'!A1" display="KK-08-02 "/>
    <hyperlink ref="D32" location="'KK-08-03'!A1" display="KK-08-03 "/>
    <hyperlink ref="D33" location="'KK-09'!A1" display="KK-09"/>
    <hyperlink ref="D34" location="'KK-10'!A1" display="KK-10"/>
    <hyperlink ref="D35" location="'KK-10-01'!A1" display="KK-10-01"/>
  </hyperlinks>
  <pageMargins left="0.7" right="0.7" top="0.75" bottom="0.75" header="0.3" footer="0.3"/>
  <pageSetup paperSize="9" scale="96" orientation="portrait"/>
  <colBreaks count="1" manualBreakCount="1">
    <brk id="4" max="1638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workbookViewId="0"/>
  </sheetViews>
  <sheetFormatPr defaultColWidth="9" defaultRowHeight="16.5" customHeight="1" x14ac:dyDescent="0.3"/>
  <cols>
    <col min="1" max="2" width="12.625" style="35" customWidth="1"/>
    <col min="3" max="3" width="5.625" style="35" customWidth="1"/>
    <col min="4" max="4" width="11.125" style="35" customWidth="1"/>
    <col min="5" max="5" width="10.875" style="35" customWidth="1"/>
    <col min="6" max="6" width="9.875" style="35" customWidth="1"/>
    <col min="7" max="7" width="8.375" style="35" customWidth="1"/>
    <col min="8" max="8" width="11" style="35" customWidth="1"/>
    <col min="9" max="10" width="9" style="35" customWidth="1"/>
    <col min="11" max="16384" width="9" style="35"/>
  </cols>
  <sheetData>
    <row r="1" spans="1:10" x14ac:dyDescent="0.3">
      <c r="A1" s="87" t="s">
        <v>693</v>
      </c>
      <c r="B1" s="40"/>
      <c r="C1" s="40"/>
      <c r="D1" s="40"/>
      <c r="E1" s="40"/>
      <c r="F1" s="40"/>
      <c r="G1" s="40"/>
      <c r="H1" s="40"/>
      <c r="I1" s="54" t="s">
        <v>74</v>
      </c>
    </row>
    <row r="2" spans="1:10" x14ac:dyDescent="0.3">
      <c r="A2" s="40"/>
      <c r="B2" s="40"/>
      <c r="C2" s="40"/>
      <c r="D2" s="40"/>
      <c r="E2" s="40"/>
      <c r="F2" s="40"/>
      <c r="G2" s="40"/>
      <c r="H2" s="40"/>
      <c r="I2" s="26" t="s">
        <v>75</v>
      </c>
    </row>
    <row r="3" spans="1:10" x14ac:dyDescent="0.3">
      <c r="A3" s="91" t="s">
        <v>694</v>
      </c>
      <c r="B3" s="40"/>
      <c r="C3" s="40"/>
      <c r="D3" s="40"/>
      <c r="E3" s="40"/>
      <c r="F3" s="40"/>
      <c r="G3" s="40"/>
      <c r="H3" s="40"/>
    </row>
    <row r="4" spans="1:10" x14ac:dyDescent="0.3">
      <c r="A4" s="30" t="str">
        <f>CONCATENATE("Ügyfél:   ",Alapa!$C$17)</f>
        <v xml:space="preserve">Ügyfél:   </v>
      </c>
      <c r="B4" s="34"/>
      <c r="C4" s="138"/>
      <c r="D4" s="139"/>
      <c r="E4" s="378" t="s">
        <v>78</v>
      </c>
      <c r="F4" s="393"/>
      <c r="G4" s="394"/>
      <c r="H4" s="395"/>
    </row>
    <row r="5" spans="1:10" x14ac:dyDescent="0.3">
      <c r="A5" s="30" t="str">
        <f>CONCATENATE("Fordulónap: ",Alapa!$C$12)</f>
        <v xml:space="preserve">Fordulónap: </v>
      </c>
      <c r="B5" s="34"/>
      <c r="C5" s="138"/>
      <c r="D5" s="138"/>
      <c r="E5" s="378" t="s">
        <v>80</v>
      </c>
      <c r="F5" s="34" t="e">
        <f>VLOOKUP(J5,Alapa!$G$2:$H$22,2)</f>
        <v>#N/A</v>
      </c>
      <c r="G5" s="396"/>
      <c r="H5" s="397"/>
      <c r="I5" s="35" t="s">
        <v>80</v>
      </c>
      <c r="J5" s="36">
        <v>1</v>
      </c>
    </row>
    <row r="6" spans="1:10" x14ac:dyDescent="0.3">
      <c r="A6" s="40"/>
      <c r="B6" s="40"/>
      <c r="C6" s="40"/>
      <c r="D6" s="40"/>
      <c r="E6" s="30" t="s">
        <v>81</v>
      </c>
      <c r="F6" s="398" t="str">
        <f>IF(Alapa!$N$2=0," ",Alapa!$N$2)</f>
        <v xml:space="preserve"> </v>
      </c>
      <c r="G6" s="138"/>
      <c r="H6" s="139"/>
    </row>
    <row r="7" spans="1:10" x14ac:dyDescent="0.3">
      <c r="A7" s="40"/>
      <c r="B7" s="40"/>
      <c r="C7" s="40"/>
      <c r="D7" s="40"/>
      <c r="E7" s="40"/>
      <c r="F7" s="40"/>
      <c r="G7" s="40"/>
      <c r="H7" s="40"/>
    </row>
    <row r="8" spans="1:10" ht="32.25" customHeight="1" x14ac:dyDescent="0.3">
      <c r="A8" s="40"/>
      <c r="B8" s="40"/>
      <c r="C8" s="40"/>
      <c r="D8" s="40"/>
      <c r="E8" s="40"/>
      <c r="F8" s="40"/>
      <c r="G8" s="40"/>
      <c r="H8" s="40"/>
    </row>
    <row r="9" spans="1:10" s="399" customFormat="1" ht="20.25" customHeight="1" x14ac:dyDescent="0.2">
      <c r="A9" s="1005" t="s">
        <v>695</v>
      </c>
      <c r="B9" s="1006"/>
      <c r="C9" s="1006"/>
      <c r="D9" s="1006"/>
      <c r="E9" s="1006"/>
      <c r="F9" s="1006"/>
      <c r="G9" s="1006"/>
      <c r="H9" s="1007"/>
    </row>
    <row r="10" spans="1:10" ht="48" customHeight="1" x14ac:dyDescent="0.3">
      <c r="A10" s="1002" t="s">
        <v>696</v>
      </c>
      <c r="B10" s="1002"/>
      <c r="C10" s="400" t="s">
        <v>697</v>
      </c>
      <c r="D10" s="400" t="s">
        <v>698</v>
      </c>
      <c r="E10" s="400" t="s">
        <v>699</v>
      </c>
      <c r="F10" s="1002" t="s">
        <v>700</v>
      </c>
      <c r="G10" s="1002"/>
      <c r="H10" s="400" t="s">
        <v>701</v>
      </c>
    </row>
    <row r="11" spans="1:10" ht="48" customHeight="1" x14ac:dyDescent="0.3">
      <c r="A11" s="1008"/>
      <c r="B11" s="1008"/>
      <c r="C11" s="401"/>
      <c r="D11" s="401"/>
      <c r="E11" s="401"/>
      <c r="F11" s="1008"/>
      <c r="G11" s="1008"/>
      <c r="H11" s="401"/>
    </row>
    <row r="12" spans="1:10" ht="48" customHeight="1" x14ac:dyDescent="0.3">
      <c r="A12" s="1003"/>
      <c r="B12" s="1003"/>
      <c r="C12" s="402"/>
      <c r="D12" s="402"/>
      <c r="E12" s="402"/>
      <c r="F12" s="1003"/>
      <c r="G12" s="1003"/>
      <c r="H12" s="402"/>
    </row>
    <row r="13" spans="1:10" ht="48" customHeight="1" x14ac:dyDescent="0.3">
      <c r="A13" s="1003"/>
      <c r="B13" s="1003"/>
      <c r="C13" s="402"/>
      <c r="D13" s="402"/>
      <c r="E13" s="402"/>
      <c r="F13" s="1003"/>
      <c r="G13" s="1003"/>
      <c r="H13" s="402"/>
    </row>
    <row r="14" spans="1:10" ht="48" customHeight="1" x14ac:dyDescent="0.3">
      <c r="A14" s="1004"/>
      <c r="B14" s="1004"/>
      <c r="C14" s="403"/>
      <c r="D14" s="403"/>
      <c r="E14" s="403"/>
      <c r="F14" s="1004"/>
      <c r="G14" s="1004"/>
      <c r="H14" s="403"/>
    </row>
    <row r="15" spans="1:10" ht="48" customHeight="1" x14ac:dyDescent="0.3">
      <c r="A15" s="1000"/>
      <c r="B15" s="1000"/>
      <c r="C15" s="404"/>
      <c r="D15" s="404"/>
      <c r="E15" s="404"/>
      <c r="F15" s="1000"/>
      <c r="G15" s="1000"/>
      <c r="H15" s="404"/>
    </row>
    <row r="16" spans="1:10" s="399" customFormat="1" ht="20.25" customHeight="1" x14ac:dyDescent="0.2">
      <c r="A16" s="1001" t="s">
        <v>702</v>
      </c>
      <c r="B16" s="1001"/>
      <c r="C16" s="1001"/>
      <c r="D16" s="1001"/>
      <c r="E16" s="1001"/>
      <c r="F16" s="1001"/>
      <c r="G16" s="1001"/>
      <c r="H16" s="1001"/>
    </row>
    <row r="17" spans="1:8" ht="47.25" customHeight="1" x14ac:dyDescent="0.3">
      <c r="A17" s="400" t="s">
        <v>703</v>
      </c>
      <c r="B17" s="400" t="s">
        <v>698</v>
      </c>
      <c r="C17" s="1002" t="s">
        <v>699</v>
      </c>
      <c r="D17" s="1002"/>
      <c r="E17" s="1002" t="s">
        <v>704</v>
      </c>
      <c r="F17" s="1002"/>
      <c r="G17" s="1002" t="s">
        <v>705</v>
      </c>
      <c r="H17" s="1002"/>
    </row>
    <row r="18" spans="1:8" ht="47.25" customHeight="1" x14ac:dyDescent="0.3">
      <c r="A18" s="405"/>
      <c r="B18" s="405"/>
      <c r="C18" s="999"/>
      <c r="D18" s="999"/>
      <c r="E18" s="999"/>
      <c r="F18" s="999"/>
      <c r="G18" s="999"/>
      <c r="H18" s="999"/>
    </row>
    <row r="19" spans="1:8" ht="47.25" customHeight="1" x14ac:dyDescent="0.3">
      <c r="A19" s="405"/>
      <c r="B19" s="405"/>
      <c r="C19" s="999"/>
      <c r="D19" s="999"/>
      <c r="E19" s="999"/>
      <c r="F19" s="999"/>
      <c r="G19" s="999"/>
      <c r="H19" s="999"/>
    </row>
    <row r="20" spans="1:8" ht="47.25" customHeight="1" x14ac:dyDescent="0.3">
      <c r="A20" s="405"/>
      <c r="B20" s="405"/>
      <c r="C20" s="999"/>
      <c r="D20" s="999"/>
      <c r="E20" s="999"/>
      <c r="F20" s="999"/>
      <c r="G20" s="999"/>
      <c r="H20" s="999"/>
    </row>
    <row r="21" spans="1:8" x14ac:dyDescent="0.3">
      <c r="A21" s="40"/>
      <c r="B21" s="40"/>
      <c r="C21" s="40"/>
      <c r="D21" s="40"/>
      <c r="E21" s="40"/>
      <c r="F21" s="40"/>
      <c r="G21" s="40"/>
      <c r="H21" s="40"/>
    </row>
    <row r="22" spans="1:8" x14ac:dyDescent="0.3">
      <c r="A22" s="40"/>
      <c r="B22" s="40"/>
      <c r="C22" s="40"/>
      <c r="D22" s="40"/>
      <c r="E22" s="40"/>
      <c r="F22" s="40"/>
      <c r="G22" s="40"/>
      <c r="H22" s="40"/>
    </row>
    <row r="23" spans="1:8" x14ac:dyDescent="0.3">
      <c r="A23" s="40"/>
      <c r="B23" s="40"/>
      <c r="C23" s="40"/>
      <c r="D23" s="40"/>
      <c r="E23" s="40"/>
      <c r="F23" s="40"/>
      <c r="G23" s="40"/>
      <c r="H23" s="40"/>
    </row>
    <row r="24" spans="1:8" x14ac:dyDescent="0.3">
      <c r="A24" s="40"/>
      <c r="B24" s="40"/>
      <c r="C24" s="40"/>
      <c r="D24" s="40"/>
      <c r="E24" s="40"/>
      <c r="F24" s="40"/>
      <c r="G24" s="40"/>
      <c r="H24" s="40"/>
    </row>
    <row r="25" spans="1:8" x14ac:dyDescent="0.3">
      <c r="A25" s="40"/>
      <c r="B25" s="40"/>
      <c r="C25" s="40"/>
      <c r="D25" s="40"/>
      <c r="E25" s="40"/>
      <c r="F25" s="40"/>
      <c r="G25" s="406"/>
      <c r="H25" s="406"/>
    </row>
    <row r="26" spans="1:8" x14ac:dyDescent="0.3">
      <c r="A26" s="40"/>
      <c r="B26" s="40"/>
      <c r="C26" s="40"/>
      <c r="D26" s="40"/>
      <c r="E26" s="40"/>
      <c r="F26" s="40"/>
      <c r="G26" s="5" t="s">
        <v>246</v>
      </c>
      <c r="H26" s="40"/>
    </row>
    <row r="91" spans="1:1" x14ac:dyDescent="0.3">
      <c r="A91" s="35" t="s">
        <v>221</v>
      </c>
    </row>
  </sheetData>
  <mergeCells count="26">
    <mergeCell ref="A9:H9"/>
    <mergeCell ref="A10:B10"/>
    <mergeCell ref="F10:G10"/>
    <mergeCell ref="A11:B11"/>
    <mergeCell ref="F11:G11"/>
    <mergeCell ref="A12:B12"/>
    <mergeCell ref="F12:G12"/>
    <mergeCell ref="A13:B13"/>
    <mergeCell ref="F13:G13"/>
    <mergeCell ref="A14:B14"/>
    <mergeCell ref="F14:G14"/>
    <mergeCell ref="A15:B15"/>
    <mergeCell ref="F15:G15"/>
    <mergeCell ref="A16:H16"/>
    <mergeCell ref="C17:D17"/>
    <mergeCell ref="E17:F17"/>
    <mergeCell ref="G17:H17"/>
    <mergeCell ref="C20:D20"/>
    <mergeCell ref="E20:F20"/>
    <mergeCell ref="G20:H20"/>
    <mergeCell ref="C18:D18"/>
    <mergeCell ref="E18:F18"/>
    <mergeCell ref="G18:H18"/>
    <mergeCell ref="C19:D19"/>
    <mergeCell ref="E19:F19"/>
    <mergeCell ref="G19:H19"/>
  </mergeCells>
  <hyperlinks>
    <hyperlink ref="I1" location="TARTALOM!A1" display=" &lt; Tartalom"/>
  </hyperlinks>
  <pageMargins left="0.70866141732283505" right="0.70866141732283505" top="0.70866141732283505" bottom="0.70866141732283505" header="0.511811023622047" footer="0.511811023622047"/>
  <pageSetup paperSize="9" scale="97" orientation="portrait"/>
  <headerFooter>
    <oddFooter>&amp;L&amp;"Arial Narrow,Normál"&amp;8&amp;F/&amp;A&amp;C &amp;"Arial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workbookViewId="0"/>
  </sheetViews>
  <sheetFormatPr defaultColWidth="9" defaultRowHeight="16.5" customHeight="1" x14ac:dyDescent="0.3"/>
  <cols>
    <col min="1" max="1" width="9" style="35" customWidth="1"/>
    <col min="2" max="2" width="10.875" style="35" customWidth="1"/>
    <col min="3" max="3" width="11" style="35" customWidth="1"/>
    <col min="4" max="4" width="10" style="35" customWidth="1"/>
    <col min="5" max="5" width="11.75" style="35" customWidth="1"/>
    <col min="6" max="6" width="10.875" style="35" customWidth="1"/>
    <col min="7" max="7" width="10.625" style="35" customWidth="1"/>
    <col min="8" max="10" width="9" style="35" customWidth="1"/>
    <col min="11" max="16384" width="9" style="35"/>
  </cols>
  <sheetData>
    <row r="1" spans="1:10" x14ac:dyDescent="0.3">
      <c r="A1" s="87" t="s">
        <v>44</v>
      </c>
      <c r="B1" s="40"/>
      <c r="C1" s="40"/>
      <c r="D1" s="40"/>
      <c r="E1" s="40"/>
      <c r="F1" s="40"/>
      <c r="G1" s="40"/>
      <c r="H1" s="40"/>
      <c r="I1" s="54" t="s">
        <v>74</v>
      </c>
    </row>
    <row r="2" spans="1:10" x14ac:dyDescent="0.3">
      <c r="A2" s="40"/>
      <c r="B2" s="40"/>
      <c r="C2" s="40"/>
      <c r="D2" s="40"/>
      <c r="E2" s="40"/>
      <c r="F2" s="40"/>
      <c r="G2" s="40"/>
      <c r="H2" s="40"/>
      <c r="I2" s="26" t="s">
        <v>75</v>
      </c>
    </row>
    <row r="3" spans="1:10" x14ac:dyDescent="0.3">
      <c r="A3" s="91" t="s">
        <v>706</v>
      </c>
      <c r="B3" s="40"/>
      <c r="C3" s="40"/>
      <c r="D3" s="40"/>
      <c r="E3" s="40"/>
      <c r="F3" s="40"/>
      <c r="G3" s="40"/>
      <c r="H3" s="40"/>
    </row>
    <row r="4" spans="1:10" x14ac:dyDescent="0.3">
      <c r="A4" s="30" t="str">
        <f>CONCATENATE("Ügyfél:   ",Alapa!$C$17)</f>
        <v xml:space="preserve">Ügyfél:   </v>
      </c>
      <c r="B4" s="34"/>
      <c r="C4" s="138"/>
      <c r="D4" s="139"/>
      <c r="E4" s="30" t="s">
        <v>78</v>
      </c>
      <c r="F4" s="94"/>
      <c r="G4" s="135"/>
      <c r="H4" s="407"/>
    </row>
    <row r="5" spans="1:10" x14ac:dyDescent="0.3">
      <c r="A5" s="30" t="str">
        <f>CONCATENATE("Fordulónap: ",Alapa!$C$12)</f>
        <v xml:space="preserve">Fordulónap: </v>
      </c>
      <c r="B5" s="34"/>
      <c r="C5" s="138"/>
      <c r="D5" s="139"/>
      <c r="E5" s="378" t="s">
        <v>80</v>
      </c>
      <c r="F5" s="34" t="e">
        <f>VLOOKUP(J5,Alapa!$G$2:$H$22,2)</f>
        <v>#N/A</v>
      </c>
      <c r="G5" s="396"/>
      <c r="H5" s="397"/>
      <c r="I5" s="35" t="s">
        <v>80</v>
      </c>
      <c r="J5" s="36">
        <v>1</v>
      </c>
    </row>
    <row r="6" spans="1:10" x14ac:dyDescent="0.3">
      <c r="A6" s="40"/>
      <c r="B6" s="40"/>
      <c r="C6" s="40"/>
      <c r="D6" s="40"/>
      <c r="E6" s="30" t="s">
        <v>81</v>
      </c>
      <c r="F6" s="398" t="str">
        <f>IF(Alapa!$N$2=0," ",Alapa!$N$2)</f>
        <v xml:space="preserve"> </v>
      </c>
      <c r="G6" s="138"/>
      <c r="H6" s="97"/>
    </row>
    <row r="7" spans="1:10" x14ac:dyDescent="0.3">
      <c r="A7" s="40"/>
      <c r="B7" s="40"/>
      <c r="C7" s="40"/>
      <c r="D7" s="40"/>
      <c r="E7" s="40"/>
      <c r="F7" s="40"/>
      <c r="G7" s="40"/>
      <c r="H7" s="375"/>
    </row>
    <row r="8" spans="1:10" x14ac:dyDescent="0.3">
      <c r="A8" s="40"/>
      <c r="B8" s="40"/>
      <c r="C8" s="40"/>
      <c r="D8" s="40"/>
      <c r="E8" s="40"/>
      <c r="F8" s="40"/>
      <c r="G8" s="40"/>
      <c r="H8" s="40"/>
    </row>
    <row r="9" spans="1:10" s="399" customFormat="1" ht="20.25" customHeight="1" x14ac:dyDescent="0.2">
      <c r="A9" s="1005" t="s">
        <v>707</v>
      </c>
      <c r="B9" s="1006"/>
      <c r="C9" s="1006"/>
      <c r="D9" s="1006"/>
      <c r="E9" s="1006"/>
      <c r="F9" s="1006"/>
      <c r="G9" s="1006"/>
      <c r="H9" s="1007"/>
    </row>
    <row r="10" spans="1:10" ht="47.25" customHeight="1" x14ac:dyDescent="0.3">
      <c r="A10" s="1002" t="s">
        <v>708</v>
      </c>
      <c r="B10" s="1002"/>
      <c r="C10" s="1002"/>
      <c r="D10" s="1002" t="s">
        <v>709</v>
      </c>
      <c r="E10" s="1002"/>
      <c r="F10" s="1002" t="s">
        <v>710</v>
      </c>
      <c r="G10" s="1002"/>
      <c r="H10" s="1002"/>
    </row>
    <row r="11" spans="1:10" ht="47.25" customHeight="1" x14ac:dyDescent="0.3">
      <c r="A11" s="999"/>
      <c r="B11" s="999"/>
      <c r="C11" s="999"/>
      <c r="D11" s="999"/>
      <c r="E11" s="999"/>
      <c r="F11" s="999"/>
      <c r="G11" s="999"/>
      <c r="H11" s="999"/>
    </row>
    <row r="12" spans="1:10" ht="47.25" customHeight="1" x14ac:dyDescent="0.3">
      <c r="A12" s="999"/>
      <c r="B12" s="999"/>
      <c r="C12" s="999"/>
      <c r="D12" s="999"/>
      <c r="E12" s="999"/>
      <c r="F12" s="999"/>
      <c r="G12" s="999"/>
      <c r="H12" s="999"/>
    </row>
    <row r="13" spans="1:10" ht="47.25" customHeight="1" x14ac:dyDescent="0.3">
      <c r="A13" s="999"/>
      <c r="B13" s="999"/>
      <c r="C13" s="999"/>
      <c r="D13" s="999"/>
      <c r="E13" s="999"/>
      <c r="F13" s="999"/>
      <c r="G13" s="999"/>
      <c r="H13" s="999"/>
    </row>
    <row r="14" spans="1:10" ht="47.25" customHeight="1" x14ac:dyDescent="0.3">
      <c r="A14" s="999"/>
      <c r="B14" s="999"/>
      <c r="C14" s="999"/>
      <c r="D14" s="999"/>
      <c r="E14" s="999"/>
      <c r="F14" s="999"/>
      <c r="G14" s="999"/>
      <c r="H14" s="999"/>
    </row>
    <row r="15" spans="1:10" ht="47.25" customHeight="1" x14ac:dyDescent="0.3">
      <c r="A15" s="999"/>
      <c r="B15" s="999"/>
      <c r="C15" s="999"/>
      <c r="D15" s="999"/>
      <c r="E15" s="999"/>
      <c r="F15" s="999"/>
      <c r="G15" s="999"/>
      <c r="H15" s="999"/>
    </row>
    <row r="16" spans="1:10" ht="47.25" customHeight="1" x14ac:dyDescent="0.3">
      <c r="A16" s="999"/>
      <c r="B16" s="999"/>
      <c r="C16" s="999"/>
      <c r="D16" s="999"/>
      <c r="E16" s="999"/>
      <c r="F16" s="999"/>
      <c r="G16" s="999"/>
      <c r="H16" s="999"/>
    </row>
    <row r="17" spans="1:8" s="399" customFormat="1" ht="20.25" customHeight="1" x14ac:dyDescent="0.2">
      <c r="A17" s="1009" t="s">
        <v>711</v>
      </c>
      <c r="B17" s="1009"/>
      <c r="C17" s="1009"/>
      <c r="D17" s="1009"/>
      <c r="E17" s="1009"/>
      <c r="F17" s="1009"/>
      <c r="G17" s="1009"/>
      <c r="H17" s="1009"/>
    </row>
    <row r="18" spans="1:8" ht="47.25" customHeight="1" x14ac:dyDescent="0.3">
      <c r="A18" s="1002" t="s">
        <v>708</v>
      </c>
      <c r="B18" s="1002"/>
      <c r="C18" s="1002"/>
      <c r="D18" s="1002" t="s">
        <v>709</v>
      </c>
      <c r="E18" s="1002"/>
      <c r="F18" s="1002" t="s">
        <v>710</v>
      </c>
      <c r="G18" s="1002"/>
      <c r="H18" s="1002"/>
    </row>
    <row r="19" spans="1:8" ht="47.25" customHeight="1" x14ac:dyDescent="0.3">
      <c r="A19" s="999"/>
      <c r="B19" s="999"/>
      <c r="C19" s="999"/>
      <c r="D19" s="999"/>
      <c r="E19" s="999"/>
      <c r="F19" s="999"/>
      <c r="G19" s="999"/>
      <c r="H19" s="999"/>
    </row>
    <row r="20" spans="1:8" ht="47.25" customHeight="1" x14ac:dyDescent="0.3">
      <c r="A20" s="999"/>
      <c r="B20" s="999"/>
      <c r="C20" s="999"/>
      <c r="D20" s="999"/>
      <c r="E20" s="999"/>
      <c r="F20" s="999"/>
      <c r="G20" s="999"/>
      <c r="H20" s="999"/>
    </row>
    <row r="21" spans="1:8" ht="47.25" customHeight="1" x14ac:dyDescent="0.3">
      <c r="A21" s="999"/>
      <c r="B21" s="999"/>
      <c r="C21" s="999"/>
      <c r="D21" s="999"/>
      <c r="E21" s="999"/>
      <c r="F21" s="999"/>
      <c r="G21" s="999"/>
      <c r="H21" s="999"/>
    </row>
    <row r="22" spans="1:8" x14ac:dyDescent="0.3">
      <c r="A22" s="40"/>
      <c r="B22" s="40"/>
      <c r="C22" s="40"/>
      <c r="D22" s="40"/>
      <c r="E22" s="40"/>
      <c r="F22" s="40"/>
      <c r="G22" s="40"/>
      <c r="H22" s="40"/>
    </row>
    <row r="23" spans="1:8" x14ac:dyDescent="0.3">
      <c r="A23" s="40"/>
      <c r="B23" s="40"/>
      <c r="C23" s="40"/>
      <c r="D23" s="40"/>
      <c r="E23" s="40"/>
      <c r="F23" s="40"/>
      <c r="G23" s="40"/>
      <c r="H23" s="40"/>
    </row>
    <row r="24" spans="1:8" x14ac:dyDescent="0.3">
      <c r="A24" s="40"/>
      <c r="B24" s="40"/>
      <c r="C24" s="40"/>
      <c r="D24" s="40"/>
      <c r="E24" s="40"/>
      <c r="F24" s="40"/>
      <c r="G24" s="40"/>
      <c r="H24" s="40"/>
    </row>
    <row r="25" spans="1:8" x14ac:dyDescent="0.3">
      <c r="A25" s="40"/>
      <c r="B25" s="40"/>
      <c r="C25" s="40"/>
      <c r="D25" s="40"/>
      <c r="E25" s="40"/>
      <c r="F25" s="40"/>
      <c r="G25" s="406"/>
      <c r="H25" s="406"/>
    </row>
    <row r="26" spans="1:8" x14ac:dyDescent="0.3">
      <c r="A26" s="40"/>
      <c r="B26" s="40"/>
      <c r="C26" s="40"/>
      <c r="D26" s="40"/>
      <c r="E26" s="40"/>
      <c r="F26" s="40"/>
      <c r="G26" s="5" t="s">
        <v>246</v>
      </c>
      <c r="H26" s="40"/>
    </row>
    <row r="91" spans="1:1" x14ac:dyDescent="0.3">
      <c r="A91" s="35" t="s">
        <v>221</v>
      </c>
    </row>
  </sheetData>
  <mergeCells count="35">
    <mergeCell ref="A9:H9"/>
    <mergeCell ref="A10:C10"/>
    <mergeCell ref="D10:E10"/>
    <mergeCell ref="F10:H10"/>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H17"/>
    <mergeCell ref="A18:C18"/>
    <mergeCell ref="D18:E18"/>
    <mergeCell ref="F18:H18"/>
    <mergeCell ref="A21:C21"/>
    <mergeCell ref="D21:E21"/>
    <mergeCell ref="F21:H21"/>
    <mergeCell ref="A19:C19"/>
    <mergeCell ref="D19:E19"/>
    <mergeCell ref="F19:H19"/>
    <mergeCell ref="A20:C20"/>
    <mergeCell ref="D20:E20"/>
    <mergeCell ref="F20:H20"/>
  </mergeCells>
  <hyperlinks>
    <hyperlink ref="I1" location="TARTALOM!A1" display=" &lt; Tartalom"/>
  </hyperlinks>
  <pageMargins left="0.70866141732283505" right="0.70866141732283505" top="0.70866141732283505" bottom="0.70866141732283505" header="0.511811023622047" footer="0.511811023622047"/>
  <pageSetup paperSize="9" scale="96" orientation="portrait"/>
  <headerFooter>
    <oddFooter>&amp;L&amp;"Arial Narrow,Normál"&amp;8&amp;F/&amp;A&amp;C &amp;"Arial Narrow,Normál"&amp;8&amp;P/&amp;N&amp;R&amp;"Arial Narrow,Normál"&amp;8DigitAudit/AuditDok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6"/>
  <sheetViews>
    <sheetView showGridLines="0" workbookViewId="0"/>
  </sheetViews>
  <sheetFormatPr defaultColWidth="9" defaultRowHeight="16.5" customHeight="1" x14ac:dyDescent="0.3"/>
  <cols>
    <col min="1" max="1" width="5.625" style="35" customWidth="1"/>
    <col min="2" max="2" width="65.25" style="35" customWidth="1"/>
    <col min="3" max="3" width="13.125" style="35" customWidth="1"/>
    <col min="4" max="4" width="11.5" style="35" customWidth="1"/>
    <col min="5" max="5" width="5.75" style="35" customWidth="1"/>
    <col min="6" max="6" width="11.625" style="35" customWidth="1"/>
    <col min="7" max="8" width="9" style="35" customWidth="1"/>
    <col min="9" max="16384" width="9" style="35"/>
  </cols>
  <sheetData>
    <row r="1" spans="1:8" x14ac:dyDescent="0.3">
      <c r="A1" s="87" t="s">
        <v>46</v>
      </c>
      <c r="B1" s="40"/>
      <c r="C1" s="40"/>
      <c r="D1" s="40"/>
      <c r="E1" s="40"/>
      <c r="F1" s="40"/>
      <c r="G1" s="54" t="s">
        <v>74</v>
      </c>
    </row>
    <row r="2" spans="1:8" x14ac:dyDescent="0.3">
      <c r="A2" s="40"/>
      <c r="B2" s="40"/>
      <c r="C2" s="40"/>
      <c r="D2" s="408">
        <f>A105</f>
        <v>0</v>
      </c>
      <c r="E2" s="408">
        <f>A107</f>
        <v>0</v>
      </c>
      <c r="F2" s="40"/>
      <c r="G2" s="26" t="s">
        <v>75</v>
      </c>
    </row>
    <row r="3" spans="1:8" x14ac:dyDescent="0.3">
      <c r="A3" s="91" t="s">
        <v>712</v>
      </c>
      <c r="B3" s="40"/>
      <c r="C3" s="40"/>
      <c r="D3" s="40"/>
      <c r="E3" s="40"/>
      <c r="F3" s="40"/>
    </row>
    <row r="4" spans="1:8" ht="15" customHeight="1" x14ac:dyDescent="0.3">
      <c r="A4" s="27" t="str">
        <f>CONCATENATE("Ügyfél:   ",Alapa!$C$17)</f>
        <v xml:space="preserve">Ügyfél:   </v>
      </c>
      <c r="B4" s="139"/>
      <c r="C4" s="409" t="s">
        <v>279</v>
      </c>
      <c r="D4" s="393"/>
      <c r="E4" s="394"/>
      <c r="F4" s="410"/>
    </row>
    <row r="5" spans="1:8" ht="15" customHeight="1" x14ac:dyDescent="0.3">
      <c r="A5" s="411" t="str">
        <f>CONCATENATE("Fordulónap: ",Alapa!$C$12)</f>
        <v xml:space="preserve">Fordulónap: </v>
      </c>
      <c r="B5" s="412"/>
      <c r="C5" s="30" t="s">
        <v>80</v>
      </c>
      <c r="D5" s="34" t="e">
        <f>VLOOKUP(H5,Alapa!$G$2:$H$22,2)</f>
        <v>#N/A</v>
      </c>
      <c r="E5" s="138"/>
      <c r="F5" s="139"/>
      <c r="G5" s="35" t="s">
        <v>80</v>
      </c>
      <c r="H5" s="36">
        <v>1</v>
      </c>
    </row>
    <row r="6" spans="1:8" x14ac:dyDescent="0.3">
      <c r="A6" s="40"/>
      <c r="B6" s="40"/>
      <c r="C6" s="37" t="s">
        <v>81</v>
      </c>
      <c r="D6" s="398" t="str">
        <f>IF(Alapa!$N$2=0," ",Alapa!$N$2)</f>
        <v xml:space="preserve"> </v>
      </c>
      <c r="E6" s="412"/>
      <c r="F6" s="413"/>
    </row>
    <row r="7" spans="1:8" x14ac:dyDescent="0.3">
      <c r="A7" s="40"/>
      <c r="B7" s="40"/>
      <c r="C7" s="40"/>
      <c r="D7" s="375"/>
      <c r="E7" s="40"/>
      <c r="F7" s="40"/>
    </row>
    <row r="8" spans="1:8" ht="33" x14ac:dyDescent="0.3">
      <c r="A8" s="414" t="s">
        <v>250</v>
      </c>
      <c r="B8" s="415" t="s">
        <v>251</v>
      </c>
      <c r="C8" s="416" t="s">
        <v>95</v>
      </c>
      <c r="D8" s="416" t="s">
        <v>252</v>
      </c>
      <c r="E8" s="416" t="s">
        <v>97</v>
      </c>
      <c r="F8" s="417" t="s">
        <v>227</v>
      </c>
    </row>
    <row r="9" spans="1:8" s="85" customFormat="1" x14ac:dyDescent="0.3">
      <c r="A9" s="1019" t="s">
        <v>713</v>
      </c>
      <c r="B9" s="1020"/>
      <c r="C9" s="418"/>
      <c r="D9" s="418"/>
      <c r="E9" s="418"/>
      <c r="F9" s="419"/>
    </row>
    <row r="10" spans="1:8" ht="33" customHeight="1" x14ac:dyDescent="0.3">
      <c r="A10" s="420" t="s">
        <v>714</v>
      </c>
      <c r="B10" s="421" t="s">
        <v>715</v>
      </c>
      <c r="C10" s="422"/>
      <c r="D10" s="423"/>
      <c r="E10" s="423"/>
      <c r="F10" s="424"/>
    </row>
    <row r="11" spans="1:8" x14ac:dyDescent="0.3">
      <c r="A11" s="425" t="s">
        <v>716</v>
      </c>
      <c r="B11" s="426" t="s">
        <v>717</v>
      </c>
      <c r="C11" s="152"/>
      <c r="D11" s="153"/>
      <c r="E11" s="153"/>
      <c r="F11" s="427"/>
    </row>
    <row r="12" spans="1:8" ht="31.5" customHeight="1" x14ac:dyDescent="0.3">
      <c r="A12" s="425" t="s">
        <v>718</v>
      </c>
      <c r="B12" s="428" t="s">
        <v>719</v>
      </c>
      <c r="C12" s="152"/>
      <c r="D12" s="153"/>
      <c r="E12" s="153"/>
      <c r="F12" s="427"/>
    </row>
    <row r="13" spans="1:8" x14ac:dyDescent="0.3">
      <c r="A13" s="425" t="s">
        <v>720</v>
      </c>
      <c r="B13" s="426" t="s">
        <v>721</v>
      </c>
      <c r="C13" s="152"/>
      <c r="D13" s="153"/>
      <c r="E13" s="153"/>
      <c r="F13" s="427"/>
    </row>
    <row r="14" spans="1:8" ht="31.5" customHeight="1" x14ac:dyDescent="0.3">
      <c r="A14" s="425" t="s">
        <v>722</v>
      </c>
      <c r="B14" s="428" t="s">
        <v>723</v>
      </c>
      <c r="C14" s="152"/>
      <c r="D14" s="153"/>
      <c r="E14" s="153"/>
      <c r="F14" s="427"/>
    </row>
    <row r="15" spans="1:8" ht="32.25" customHeight="1" x14ac:dyDescent="0.3">
      <c r="A15" s="425" t="s">
        <v>724</v>
      </c>
      <c r="B15" s="426" t="s">
        <v>725</v>
      </c>
      <c r="C15" s="152"/>
      <c r="D15" s="153"/>
      <c r="E15" s="153"/>
      <c r="F15" s="427"/>
    </row>
    <row r="16" spans="1:8" ht="31.5" customHeight="1" x14ac:dyDescent="0.3">
      <c r="A16" s="425" t="s">
        <v>726</v>
      </c>
      <c r="B16" s="428" t="s">
        <v>727</v>
      </c>
      <c r="C16" s="152"/>
      <c r="D16" s="153"/>
      <c r="E16" s="153"/>
      <c r="F16" s="427"/>
    </row>
    <row r="17" spans="1:6" ht="14.25" customHeight="1" x14ac:dyDescent="0.3">
      <c r="A17" s="425" t="s">
        <v>728</v>
      </c>
      <c r="B17" s="429" t="s">
        <v>729</v>
      </c>
      <c r="C17" s="152"/>
      <c r="D17" s="153"/>
      <c r="E17" s="153"/>
      <c r="F17" s="427"/>
    </row>
    <row r="18" spans="1:6" ht="14.25" customHeight="1" x14ac:dyDescent="0.3">
      <c r="A18" s="425" t="s">
        <v>730</v>
      </c>
      <c r="B18" s="429" t="s">
        <v>731</v>
      </c>
      <c r="C18" s="152"/>
      <c r="D18" s="153"/>
      <c r="E18" s="153"/>
      <c r="F18" s="427"/>
    </row>
    <row r="19" spans="1:6" x14ac:dyDescent="0.3">
      <c r="A19" s="1018" t="s">
        <v>732</v>
      </c>
      <c r="B19" s="426" t="s">
        <v>733</v>
      </c>
      <c r="C19" s="152"/>
      <c r="D19" s="153"/>
      <c r="E19" s="153"/>
      <c r="F19" s="427"/>
    </row>
    <row r="20" spans="1:6" x14ac:dyDescent="0.3">
      <c r="A20" s="1018"/>
      <c r="B20" s="426" t="s">
        <v>734</v>
      </c>
      <c r="C20" s="152"/>
      <c r="D20" s="153"/>
      <c r="E20" s="153"/>
      <c r="F20" s="427"/>
    </row>
    <row r="21" spans="1:6" x14ac:dyDescent="0.3">
      <c r="A21" s="1018"/>
      <c r="B21" s="426" t="s">
        <v>735</v>
      </c>
      <c r="C21" s="152"/>
      <c r="D21" s="153"/>
      <c r="E21" s="153"/>
      <c r="F21" s="427"/>
    </row>
    <row r="22" spans="1:6" x14ac:dyDescent="0.3">
      <c r="A22" s="1018"/>
      <c r="B22" s="426" t="s">
        <v>736</v>
      </c>
      <c r="C22" s="152"/>
      <c r="D22" s="153"/>
      <c r="E22" s="153"/>
      <c r="F22" s="427"/>
    </row>
    <row r="23" spans="1:6" x14ac:dyDescent="0.3">
      <c r="A23" s="1018"/>
      <c r="B23" s="426" t="s">
        <v>737</v>
      </c>
      <c r="C23" s="152"/>
      <c r="D23" s="153"/>
      <c r="E23" s="153"/>
      <c r="F23" s="427"/>
    </row>
    <row r="24" spans="1:6" x14ac:dyDescent="0.3">
      <c r="A24" s="1018"/>
      <c r="B24" s="426" t="s">
        <v>738</v>
      </c>
      <c r="C24" s="152"/>
      <c r="D24" s="153"/>
      <c r="E24" s="153"/>
      <c r="F24" s="427"/>
    </row>
    <row r="25" spans="1:6" x14ac:dyDescent="0.3">
      <c r="A25" s="1018"/>
      <c r="B25" s="426" t="s">
        <v>739</v>
      </c>
      <c r="C25" s="152"/>
      <c r="D25" s="153"/>
      <c r="E25" s="153"/>
      <c r="F25" s="427"/>
    </row>
    <row r="26" spans="1:6" x14ac:dyDescent="0.3">
      <c r="A26" s="1018"/>
      <c r="B26" s="426" t="s">
        <v>740</v>
      </c>
      <c r="C26" s="152"/>
      <c r="D26" s="153"/>
      <c r="E26" s="153"/>
      <c r="F26" s="427"/>
    </row>
    <row r="27" spans="1:6" x14ac:dyDescent="0.3">
      <c r="A27" s="1018"/>
      <c r="B27" s="426" t="s">
        <v>741</v>
      </c>
      <c r="C27" s="152"/>
      <c r="D27" s="153"/>
      <c r="E27" s="153"/>
      <c r="F27" s="427"/>
    </row>
    <row r="28" spans="1:6" x14ac:dyDescent="0.3">
      <c r="A28" s="1018"/>
      <c r="B28" s="426" t="s">
        <v>742</v>
      </c>
      <c r="C28" s="152"/>
      <c r="D28" s="153"/>
      <c r="E28" s="153"/>
      <c r="F28" s="427"/>
    </row>
    <row r="29" spans="1:6" x14ac:dyDescent="0.3">
      <c r="A29" s="1018"/>
      <c r="B29" s="426" t="s">
        <v>743</v>
      </c>
      <c r="C29" s="152"/>
      <c r="D29" s="153"/>
      <c r="E29" s="153"/>
      <c r="F29" s="427"/>
    </row>
    <row r="30" spans="1:6" x14ac:dyDescent="0.3">
      <c r="A30" s="1018" t="s">
        <v>744</v>
      </c>
      <c r="B30" s="426" t="s">
        <v>745</v>
      </c>
      <c r="C30" s="152"/>
      <c r="D30" s="153"/>
      <c r="E30" s="153"/>
      <c r="F30" s="427"/>
    </row>
    <row r="31" spans="1:6" ht="31.5" customHeight="1" x14ac:dyDescent="0.3">
      <c r="A31" s="1018"/>
      <c r="B31" s="428" t="s">
        <v>746</v>
      </c>
      <c r="C31" s="152"/>
      <c r="D31" s="153"/>
      <c r="E31" s="153"/>
      <c r="F31" s="427"/>
    </row>
    <row r="32" spans="1:6" ht="33.75" customHeight="1" x14ac:dyDescent="0.3">
      <c r="A32" s="1018"/>
      <c r="B32" s="428" t="s">
        <v>747</v>
      </c>
      <c r="C32" s="152"/>
      <c r="D32" s="153"/>
      <c r="E32" s="153"/>
      <c r="F32" s="427"/>
    </row>
    <row r="33" spans="1:6" ht="32.25" customHeight="1" x14ac:dyDescent="0.3">
      <c r="A33" s="425" t="s">
        <v>748</v>
      </c>
      <c r="B33" s="428" t="s">
        <v>749</v>
      </c>
      <c r="C33" s="152"/>
      <c r="D33" s="153"/>
      <c r="E33" s="153"/>
      <c r="F33" s="427"/>
    </row>
    <row r="34" spans="1:6" ht="63" customHeight="1" x14ac:dyDescent="0.3">
      <c r="A34" s="425" t="s">
        <v>750</v>
      </c>
      <c r="B34" s="428" t="s">
        <v>751</v>
      </c>
      <c r="C34" s="152"/>
      <c r="D34" s="153"/>
      <c r="E34" s="153"/>
      <c r="F34" s="427"/>
    </row>
    <row r="35" spans="1:6" ht="32.25" customHeight="1" x14ac:dyDescent="0.3">
      <c r="A35" s="425" t="s">
        <v>752</v>
      </c>
      <c r="B35" s="428" t="s">
        <v>753</v>
      </c>
      <c r="C35" s="152"/>
      <c r="D35" s="153"/>
      <c r="E35" s="153"/>
      <c r="F35" s="427"/>
    </row>
    <row r="36" spans="1:6" x14ac:dyDescent="0.3">
      <c r="A36" s="425" t="s">
        <v>754</v>
      </c>
      <c r="B36" s="428" t="s">
        <v>755</v>
      </c>
      <c r="C36" s="152"/>
      <c r="D36" s="153"/>
      <c r="E36" s="153"/>
      <c r="F36" s="427"/>
    </row>
    <row r="37" spans="1:6" x14ac:dyDescent="0.3">
      <c r="A37" s="425" t="s">
        <v>756</v>
      </c>
      <c r="B37" s="426" t="s">
        <v>757</v>
      </c>
      <c r="C37" s="152"/>
      <c r="D37" s="153"/>
      <c r="E37" s="153"/>
      <c r="F37" s="427"/>
    </row>
    <row r="38" spans="1:6" ht="32.25" customHeight="1" x14ac:dyDescent="0.3">
      <c r="A38" s="425" t="s">
        <v>758</v>
      </c>
      <c r="B38" s="428" t="s">
        <v>759</v>
      </c>
      <c r="C38" s="152"/>
      <c r="D38" s="153"/>
      <c r="E38" s="153"/>
      <c r="F38" s="427"/>
    </row>
    <row r="39" spans="1:6" ht="14.25" customHeight="1" x14ac:dyDescent="0.3">
      <c r="A39" s="425" t="s">
        <v>760</v>
      </c>
      <c r="B39" s="428" t="s">
        <v>761</v>
      </c>
      <c r="C39" s="152"/>
      <c r="D39" s="153"/>
      <c r="E39" s="153"/>
      <c r="F39" s="427"/>
    </row>
    <row r="40" spans="1:6" ht="33.75" customHeight="1" x14ac:dyDescent="0.3">
      <c r="A40" s="430" t="s">
        <v>762</v>
      </c>
      <c r="B40" s="431" t="s">
        <v>763</v>
      </c>
      <c r="C40" s="432"/>
      <c r="D40" s="433"/>
      <c r="E40" s="433"/>
      <c r="F40" s="434"/>
    </row>
    <row r="41" spans="1:6" s="85" customFormat="1" x14ac:dyDescent="0.3">
      <c r="A41" s="1019" t="s">
        <v>764</v>
      </c>
      <c r="B41" s="1020"/>
      <c r="C41" s="435"/>
      <c r="D41" s="418"/>
      <c r="E41" s="418"/>
      <c r="F41" s="419"/>
    </row>
    <row r="42" spans="1:6" x14ac:dyDescent="0.3">
      <c r="A42" s="420" t="s">
        <v>765</v>
      </c>
      <c r="B42" s="436" t="s">
        <v>766</v>
      </c>
      <c r="C42" s="422"/>
      <c r="D42" s="423"/>
      <c r="E42" s="423"/>
      <c r="F42" s="424"/>
    </row>
    <row r="43" spans="1:6" ht="34.5" customHeight="1" x14ac:dyDescent="0.3">
      <c r="A43" s="1021" t="s">
        <v>767</v>
      </c>
      <c r="B43" s="428" t="s">
        <v>768</v>
      </c>
      <c r="C43" s="152"/>
      <c r="D43" s="153"/>
      <c r="E43" s="153"/>
      <c r="F43" s="427"/>
    </row>
    <row r="44" spans="1:6" x14ac:dyDescent="0.3">
      <c r="A44" s="1021"/>
      <c r="B44" s="437"/>
      <c r="C44" s="152"/>
      <c r="D44" s="153"/>
      <c r="E44" s="153"/>
      <c r="F44" s="427"/>
    </row>
    <row r="45" spans="1:6" x14ac:dyDescent="0.3">
      <c r="A45" s="425" t="s">
        <v>769</v>
      </c>
      <c r="B45" s="426" t="s">
        <v>770</v>
      </c>
      <c r="C45" s="152"/>
      <c r="D45" s="153"/>
      <c r="E45" s="153"/>
      <c r="F45" s="427"/>
    </row>
    <row r="46" spans="1:6" x14ac:dyDescent="0.3">
      <c r="A46" s="425" t="s">
        <v>771</v>
      </c>
      <c r="B46" s="426" t="s">
        <v>772</v>
      </c>
      <c r="C46" s="152"/>
      <c r="D46" s="153"/>
      <c r="E46" s="153"/>
      <c r="F46" s="427"/>
    </row>
    <row r="47" spans="1:6" x14ac:dyDescent="0.3">
      <c r="A47" s="425" t="s">
        <v>773</v>
      </c>
      <c r="B47" s="438" t="s">
        <v>774</v>
      </c>
      <c r="C47" s="152"/>
      <c r="D47" s="153"/>
      <c r="E47" s="153"/>
      <c r="F47" s="427"/>
    </row>
    <row r="48" spans="1:6" ht="32.25" customHeight="1" x14ac:dyDescent="0.3">
      <c r="A48" s="425" t="s">
        <v>775</v>
      </c>
      <c r="B48" s="428" t="s">
        <v>776</v>
      </c>
      <c r="C48" s="152"/>
      <c r="D48" s="153"/>
      <c r="E48" s="153"/>
      <c r="F48" s="427"/>
    </row>
    <row r="49" spans="1:6" ht="32.25" customHeight="1" x14ac:dyDescent="0.3">
      <c r="A49" s="425" t="s">
        <v>777</v>
      </c>
      <c r="B49" s="428" t="s">
        <v>778</v>
      </c>
      <c r="C49" s="152"/>
      <c r="D49" s="153"/>
      <c r="E49" s="153"/>
      <c r="F49" s="427"/>
    </row>
    <row r="50" spans="1:6" ht="33.75" customHeight="1" x14ac:dyDescent="0.3">
      <c r="A50" s="425" t="s">
        <v>779</v>
      </c>
      <c r="B50" s="428" t="s">
        <v>780</v>
      </c>
      <c r="C50" s="152"/>
      <c r="D50" s="153"/>
      <c r="E50" s="153"/>
      <c r="F50" s="427"/>
    </row>
    <row r="51" spans="1:6" x14ac:dyDescent="0.3">
      <c r="A51" s="425" t="s">
        <v>781</v>
      </c>
      <c r="B51" s="426" t="s">
        <v>782</v>
      </c>
      <c r="C51" s="152"/>
      <c r="D51" s="153"/>
      <c r="E51" s="153"/>
      <c r="F51" s="427"/>
    </row>
    <row r="52" spans="1:6" ht="82.5" x14ac:dyDescent="0.3">
      <c r="A52" s="425" t="s">
        <v>783</v>
      </c>
      <c r="B52" s="428" t="s">
        <v>784</v>
      </c>
      <c r="C52" s="152"/>
      <c r="D52" s="153"/>
      <c r="E52" s="153"/>
      <c r="F52" s="427"/>
    </row>
    <row r="53" spans="1:6" ht="32.25" customHeight="1" x14ac:dyDescent="0.3">
      <c r="A53" s="1021" t="s">
        <v>785</v>
      </c>
      <c r="B53" s="428" t="s">
        <v>786</v>
      </c>
      <c r="C53" s="152"/>
      <c r="D53" s="153"/>
      <c r="E53" s="153"/>
      <c r="F53" s="427"/>
    </row>
    <row r="54" spans="1:6" x14ac:dyDescent="0.3">
      <c r="A54" s="1021"/>
      <c r="B54" s="439"/>
      <c r="C54" s="152"/>
      <c r="D54" s="153"/>
      <c r="E54" s="153"/>
      <c r="F54" s="427"/>
    </row>
    <row r="55" spans="1:6" x14ac:dyDescent="0.3">
      <c r="A55" s="425" t="s">
        <v>787</v>
      </c>
      <c r="B55" s="426" t="s">
        <v>788</v>
      </c>
      <c r="C55" s="152"/>
      <c r="D55" s="153"/>
      <c r="E55" s="153"/>
      <c r="F55" s="427"/>
    </row>
    <row r="56" spans="1:6" ht="35.25" customHeight="1" x14ac:dyDescent="0.3">
      <c r="A56" s="425" t="s">
        <v>789</v>
      </c>
      <c r="B56" s="426" t="s">
        <v>790</v>
      </c>
      <c r="C56" s="152"/>
      <c r="D56" s="153"/>
      <c r="E56" s="153"/>
      <c r="F56" s="427"/>
    </row>
    <row r="57" spans="1:6" ht="18" customHeight="1" x14ac:dyDescent="0.3">
      <c r="A57" s="1021" t="s">
        <v>791</v>
      </c>
      <c r="B57" s="426" t="s">
        <v>792</v>
      </c>
      <c r="C57" s="152"/>
      <c r="D57" s="153"/>
      <c r="E57" s="153"/>
      <c r="F57" s="427"/>
    </row>
    <row r="58" spans="1:6" x14ac:dyDescent="0.3">
      <c r="A58" s="1021"/>
      <c r="B58" s="439"/>
      <c r="C58" s="152"/>
      <c r="D58" s="153"/>
      <c r="E58" s="153"/>
      <c r="F58" s="427"/>
    </row>
    <row r="59" spans="1:6" ht="33" customHeight="1" x14ac:dyDescent="0.3">
      <c r="A59" s="425" t="s">
        <v>793</v>
      </c>
      <c r="B59" s="428" t="s">
        <v>794</v>
      </c>
      <c r="C59" s="152"/>
      <c r="D59" s="153"/>
      <c r="E59" s="153"/>
      <c r="F59" s="427"/>
    </row>
    <row r="60" spans="1:6" ht="33" customHeight="1" x14ac:dyDescent="0.3">
      <c r="A60" s="1021" t="s">
        <v>795</v>
      </c>
      <c r="B60" s="428" t="s">
        <v>796</v>
      </c>
      <c r="C60" s="152"/>
      <c r="D60" s="153"/>
      <c r="E60" s="153"/>
      <c r="F60" s="427"/>
    </row>
    <row r="61" spans="1:6" x14ac:dyDescent="0.3">
      <c r="A61" s="1021"/>
      <c r="B61" s="439"/>
      <c r="C61" s="152"/>
      <c r="D61" s="153"/>
      <c r="E61" s="153"/>
      <c r="F61" s="427"/>
    </row>
    <row r="62" spans="1:6" ht="14.25" customHeight="1" x14ac:dyDescent="0.3">
      <c r="A62" s="425" t="s">
        <v>797</v>
      </c>
      <c r="B62" s="429" t="s">
        <v>798</v>
      </c>
      <c r="C62" s="152"/>
      <c r="D62" s="153"/>
      <c r="E62" s="153"/>
      <c r="F62" s="427"/>
    </row>
    <row r="63" spans="1:6" ht="33" x14ac:dyDescent="0.3">
      <c r="A63" s="425" t="s">
        <v>799</v>
      </c>
      <c r="B63" s="428" t="s">
        <v>800</v>
      </c>
      <c r="C63" s="152"/>
      <c r="D63" s="153"/>
      <c r="E63" s="153"/>
      <c r="F63" s="427"/>
    </row>
    <row r="64" spans="1:6" x14ac:dyDescent="0.3">
      <c r="A64" s="430" t="s">
        <v>801</v>
      </c>
      <c r="B64" s="440" t="s">
        <v>802</v>
      </c>
      <c r="C64" s="432"/>
      <c r="D64" s="433"/>
      <c r="E64" s="433"/>
      <c r="F64" s="434"/>
    </row>
    <row r="65" spans="1:6" s="85" customFormat="1" x14ac:dyDescent="0.3">
      <c r="A65" s="1019" t="s">
        <v>803</v>
      </c>
      <c r="B65" s="1020"/>
      <c r="C65" s="435"/>
      <c r="D65" s="418"/>
      <c r="E65" s="418"/>
      <c r="F65" s="419"/>
    </row>
    <row r="66" spans="1:6" x14ac:dyDescent="0.3">
      <c r="A66" s="420" t="s">
        <v>804</v>
      </c>
      <c r="B66" s="441" t="s">
        <v>805</v>
      </c>
      <c r="C66" s="422"/>
      <c r="D66" s="423"/>
      <c r="E66" s="423"/>
      <c r="F66" s="424"/>
    </row>
    <row r="67" spans="1:6" x14ac:dyDescent="0.3">
      <c r="A67" s="425" t="s">
        <v>806</v>
      </c>
      <c r="B67" s="438" t="s">
        <v>807</v>
      </c>
      <c r="C67" s="152"/>
      <c r="D67" s="153"/>
      <c r="E67" s="153"/>
      <c r="F67" s="427"/>
    </row>
    <row r="68" spans="1:6" ht="33" x14ac:dyDescent="0.3">
      <c r="A68" s="425" t="s">
        <v>808</v>
      </c>
      <c r="B68" s="428" t="s">
        <v>809</v>
      </c>
      <c r="C68" s="152"/>
      <c r="D68" s="153"/>
      <c r="E68" s="153"/>
      <c r="F68" s="427"/>
    </row>
    <row r="69" spans="1:6" ht="33" x14ac:dyDescent="0.3">
      <c r="A69" s="1021" t="s">
        <v>810</v>
      </c>
      <c r="B69" s="428" t="s">
        <v>811</v>
      </c>
      <c r="C69" s="152"/>
      <c r="D69" s="153"/>
      <c r="E69" s="153"/>
      <c r="F69" s="427"/>
    </row>
    <row r="70" spans="1:6" x14ac:dyDescent="0.3">
      <c r="A70" s="1021"/>
      <c r="B70" s="439"/>
      <c r="C70" s="152"/>
      <c r="D70" s="153"/>
      <c r="E70" s="153"/>
      <c r="F70" s="427"/>
    </row>
    <row r="71" spans="1:6" ht="31.5" customHeight="1" x14ac:dyDescent="0.3">
      <c r="A71" s="1018" t="s">
        <v>812</v>
      </c>
      <c r="B71" s="426" t="s">
        <v>813</v>
      </c>
      <c r="C71" s="152"/>
      <c r="D71" s="153"/>
      <c r="E71" s="153"/>
      <c r="F71" s="427"/>
    </row>
    <row r="72" spans="1:6" ht="48.75" customHeight="1" x14ac:dyDescent="0.3">
      <c r="A72" s="1018"/>
      <c r="B72" s="426" t="s">
        <v>814</v>
      </c>
      <c r="C72" s="152"/>
      <c r="D72" s="153"/>
      <c r="E72" s="153"/>
      <c r="F72" s="427"/>
    </row>
    <row r="73" spans="1:6" ht="32.25" customHeight="1" x14ac:dyDescent="0.3">
      <c r="A73" s="1018"/>
      <c r="B73" s="426" t="s">
        <v>815</v>
      </c>
      <c r="C73" s="152"/>
      <c r="D73" s="153"/>
      <c r="E73" s="153"/>
      <c r="F73" s="427"/>
    </row>
    <row r="74" spans="1:6" x14ac:dyDescent="0.3">
      <c r="A74" s="425" t="s">
        <v>816</v>
      </c>
      <c r="B74" s="426" t="s">
        <v>817</v>
      </c>
      <c r="C74" s="152"/>
      <c r="D74" s="153"/>
      <c r="E74" s="153"/>
      <c r="F74" s="427"/>
    </row>
    <row r="75" spans="1:6" ht="49.5" customHeight="1" x14ac:dyDescent="0.3">
      <c r="A75" s="425" t="s">
        <v>818</v>
      </c>
      <c r="B75" s="426" t="s">
        <v>819</v>
      </c>
      <c r="C75" s="152"/>
      <c r="D75" s="153"/>
      <c r="E75" s="153"/>
      <c r="F75" s="427"/>
    </row>
    <row r="76" spans="1:6" ht="32.25" customHeight="1" x14ac:dyDescent="0.3">
      <c r="A76" s="425" t="s">
        <v>820</v>
      </c>
      <c r="B76" s="426" t="s">
        <v>821</v>
      </c>
      <c r="C76" s="152"/>
      <c r="D76" s="153"/>
      <c r="E76" s="153"/>
      <c r="F76" s="427"/>
    </row>
    <row r="77" spans="1:6" x14ac:dyDescent="0.3">
      <c r="A77" s="425" t="s">
        <v>822</v>
      </c>
      <c r="B77" s="426" t="s">
        <v>823</v>
      </c>
      <c r="C77" s="152"/>
      <c r="D77" s="153"/>
      <c r="E77" s="153"/>
      <c r="F77" s="427"/>
    </row>
    <row r="78" spans="1:6" ht="32.25" customHeight="1" x14ac:dyDescent="0.3">
      <c r="A78" s="430" t="s">
        <v>824</v>
      </c>
      <c r="B78" s="442" t="s">
        <v>825</v>
      </c>
      <c r="C78" s="432"/>
      <c r="D78" s="433"/>
      <c r="E78" s="433"/>
      <c r="F78" s="434"/>
    </row>
    <row r="79" spans="1:6" s="85" customFormat="1" x14ac:dyDescent="0.3">
      <c r="A79" s="1019" t="s">
        <v>826</v>
      </c>
      <c r="B79" s="1020"/>
      <c r="C79" s="435"/>
      <c r="D79" s="418"/>
      <c r="E79" s="418"/>
      <c r="F79" s="419"/>
    </row>
    <row r="80" spans="1:6" ht="32.25" customHeight="1" x14ac:dyDescent="0.3">
      <c r="A80" s="420" t="s">
        <v>827</v>
      </c>
      <c r="B80" s="441" t="s">
        <v>828</v>
      </c>
      <c r="C80" s="422"/>
      <c r="D80" s="423"/>
      <c r="E80" s="423"/>
      <c r="F80" s="424"/>
    </row>
    <row r="81" spans="1:6" ht="17.25" customHeight="1" x14ac:dyDescent="0.3">
      <c r="A81" s="1021" t="s">
        <v>829</v>
      </c>
      <c r="B81" s="438" t="s">
        <v>830</v>
      </c>
      <c r="C81" s="152"/>
      <c r="D81" s="153"/>
      <c r="E81" s="153"/>
      <c r="F81" s="427"/>
    </row>
    <row r="82" spans="1:6" x14ac:dyDescent="0.3">
      <c r="A82" s="1021"/>
      <c r="B82" s="439"/>
      <c r="C82" s="152"/>
      <c r="D82" s="153"/>
      <c r="E82" s="153"/>
      <c r="F82" s="427"/>
    </row>
    <row r="83" spans="1:6" ht="32.25" customHeight="1" x14ac:dyDescent="0.3">
      <c r="A83" s="425" t="s">
        <v>831</v>
      </c>
      <c r="B83" s="426" t="s">
        <v>832</v>
      </c>
      <c r="C83" s="152"/>
      <c r="D83" s="153"/>
      <c r="E83" s="153"/>
      <c r="F83" s="427"/>
    </row>
    <row r="84" spans="1:6" ht="32.25" customHeight="1" x14ac:dyDescent="0.3">
      <c r="A84" s="425" t="s">
        <v>833</v>
      </c>
      <c r="B84" s="426" t="s">
        <v>834</v>
      </c>
      <c r="C84" s="152"/>
      <c r="D84" s="153"/>
      <c r="E84" s="153"/>
      <c r="F84" s="427"/>
    </row>
    <row r="85" spans="1:6" x14ac:dyDescent="0.3">
      <c r="A85" s="425" t="s">
        <v>835</v>
      </c>
      <c r="B85" s="426" t="s">
        <v>836</v>
      </c>
      <c r="C85" s="152"/>
      <c r="D85" s="153"/>
      <c r="E85" s="153"/>
      <c r="F85" s="427"/>
    </row>
    <row r="86" spans="1:6" x14ac:dyDescent="0.3">
      <c r="A86" s="425" t="s">
        <v>837</v>
      </c>
      <c r="B86" s="438" t="s">
        <v>838</v>
      </c>
      <c r="C86" s="152"/>
      <c r="D86" s="153"/>
      <c r="E86" s="153"/>
      <c r="F86" s="427"/>
    </row>
    <row r="87" spans="1:6" ht="33" x14ac:dyDescent="0.3">
      <c r="A87" s="425" t="s">
        <v>839</v>
      </c>
      <c r="B87" s="426" t="s">
        <v>840</v>
      </c>
      <c r="C87" s="152"/>
      <c r="D87" s="153"/>
      <c r="E87" s="153"/>
      <c r="F87" s="427"/>
    </row>
    <row r="88" spans="1:6" ht="32.25" customHeight="1" x14ac:dyDescent="0.3">
      <c r="A88" s="425" t="s">
        <v>221</v>
      </c>
      <c r="B88" s="426" t="s">
        <v>841</v>
      </c>
      <c r="C88" s="152"/>
      <c r="D88" s="153"/>
      <c r="E88" s="153"/>
      <c r="F88" s="427"/>
    </row>
    <row r="89" spans="1:6" x14ac:dyDescent="0.3">
      <c r="A89" s="425" t="s">
        <v>842</v>
      </c>
      <c r="B89" s="426" t="s">
        <v>843</v>
      </c>
      <c r="C89" s="152"/>
      <c r="D89" s="153"/>
      <c r="E89" s="153"/>
      <c r="F89" s="427"/>
    </row>
    <row r="90" spans="1:6" x14ac:dyDescent="0.3">
      <c r="A90" s="425" t="s">
        <v>844</v>
      </c>
      <c r="B90" s="426" t="s">
        <v>845</v>
      </c>
      <c r="C90" s="152"/>
      <c r="D90" s="153"/>
      <c r="E90" s="153"/>
      <c r="F90" s="427"/>
    </row>
    <row r="91" spans="1:6" ht="33" x14ac:dyDescent="0.3">
      <c r="A91" s="425" t="s">
        <v>846</v>
      </c>
      <c r="B91" s="426" t="s">
        <v>847</v>
      </c>
      <c r="C91" s="152"/>
      <c r="D91" s="153"/>
      <c r="E91" s="153"/>
      <c r="F91" s="427"/>
    </row>
    <row r="92" spans="1:6" x14ac:dyDescent="0.3">
      <c r="A92" s="425" t="s">
        <v>848</v>
      </c>
      <c r="B92" s="426" t="s">
        <v>849</v>
      </c>
      <c r="C92" s="152"/>
      <c r="D92" s="153"/>
      <c r="E92" s="153"/>
      <c r="F92" s="427"/>
    </row>
    <row r="93" spans="1:6" ht="33" x14ac:dyDescent="0.3">
      <c r="A93" s="425" t="s">
        <v>850</v>
      </c>
      <c r="B93" s="426" t="s">
        <v>851</v>
      </c>
      <c r="C93" s="152"/>
      <c r="D93" s="153"/>
      <c r="E93" s="153"/>
      <c r="F93" s="427"/>
    </row>
    <row r="94" spans="1:6" x14ac:dyDescent="0.3">
      <c r="A94" s="425" t="s">
        <v>852</v>
      </c>
      <c r="B94" s="426" t="s">
        <v>853</v>
      </c>
      <c r="C94" s="152"/>
      <c r="D94" s="153"/>
      <c r="E94" s="153"/>
      <c r="F94" s="427"/>
    </row>
    <row r="95" spans="1:6" x14ac:dyDescent="0.3">
      <c r="A95" s="443" t="s">
        <v>854</v>
      </c>
      <c r="B95" s="444" t="s">
        <v>855</v>
      </c>
      <c r="C95" s="445"/>
      <c r="D95" s="446"/>
      <c r="E95" s="446"/>
      <c r="F95" s="447"/>
    </row>
    <row r="96" spans="1:6" x14ac:dyDescent="0.3">
      <c r="A96" s="40"/>
      <c r="B96" s="40"/>
      <c r="C96" s="40"/>
      <c r="D96" s="40"/>
      <c r="E96" s="40"/>
      <c r="F96" s="40"/>
    </row>
    <row r="97" spans="1:7" x14ac:dyDescent="0.3">
      <c r="A97" s="40"/>
      <c r="B97" s="40"/>
      <c r="C97" s="40"/>
      <c r="D97" s="40"/>
      <c r="E97" s="40"/>
      <c r="F97" s="40"/>
    </row>
    <row r="98" spans="1:7" x14ac:dyDescent="0.3">
      <c r="A98" s="40"/>
      <c r="B98" s="24" t="s">
        <v>187</v>
      </c>
      <c r="C98" s="40"/>
      <c r="D98" s="40"/>
      <c r="E98" s="40"/>
      <c r="F98" s="40"/>
    </row>
    <row r="99" spans="1:7" x14ac:dyDescent="0.3">
      <c r="A99" s="40"/>
      <c r="B99" s="69" t="s">
        <v>188</v>
      </c>
      <c r="C99" s="70" t="s">
        <v>95</v>
      </c>
      <c r="D99" s="70" t="s">
        <v>252</v>
      </c>
      <c r="E99" s="71" t="s">
        <v>191</v>
      </c>
      <c r="F99" s="40"/>
    </row>
    <row r="100" spans="1:7" x14ac:dyDescent="0.3">
      <c r="A100" s="40"/>
      <c r="B100" s="73" t="s">
        <v>192</v>
      </c>
      <c r="C100" s="15">
        <f>COUNTA(C9:C95)</f>
        <v>0</v>
      </c>
      <c r="D100" s="15">
        <f>COUNTA(D9:D95)</f>
        <v>0</v>
      </c>
      <c r="E100" s="74">
        <f>COUNTA(E9:E95)</f>
        <v>0</v>
      </c>
      <c r="F100" s="40"/>
    </row>
    <row r="101" spans="1:7" x14ac:dyDescent="0.3">
      <c r="A101" s="40"/>
      <c r="B101" s="75" t="s">
        <v>193</v>
      </c>
      <c r="C101" s="76">
        <f>IF(SUM($C100:$E100)=0,0,C100/SUM($C100:$E100))</f>
        <v>0</v>
      </c>
      <c r="D101" s="76">
        <f>IF(SUM($C100:$E100)=0,0,D100/SUM($C100:$E100))</f>
        <v>0</v>
      </c>
      <c r="E101" s="77">
        <f>IF(SUM($C100:$E100)=0,0,E100/SUM($C100:$E100))</f>
        <v>0</v>
      </c>
      <c r="F101" s="40"/>
    </row>
    <row r="102" spans="1:7" x14ac:dyDescent="0.3">
      <c r="A102" s="40"/>
      <c r="B102" s="5"/>
      <c r="C102" s="40"/>
      <c r="D102" s="40"/>
      <c r="E102" s="40"/>
      <c r="F102" s="40"/>
    </row>
    <row r="103" spans="1:7" x14ac:dyDescent="0.3">
      <c r="A103" s="40"/>
      <c r="B103" s="5"/>
      <c r="C103" s="40"/>
      <c r="D103" s="40"/>
      <c r="E103" s="40"/>
      <c r="F103" s="40"/>
    </row>
    <row r="104" spans="1:7" x14ac:dyDescent="0.3">
      <c r="A104" s="24" t="s">
        <v>194</v>
      </c>
      <c r="B104" s="448"/>
      <c r="C104" s="40"/>
      <c r="D104" s="40"/>
      <c r="E104" s="40"/>
      <c r="F104" s="40"/>
    </row>
    <row r="105" spans="1:7" x14ac:dyDescent="0.3">
      <c r="A105" s="80"/>
      <c r="C105" s="40"/>
      <c r="D105" s="40"/>
      <c r="E105" s="40"/>
      <c r="F105" s="40"/>
    </row>
    <row r="106" spans="1:7" x14ac:dyDescent="0.3">
      <c r="A106" s="82" t="s">
        <v>195</v>
      </c>
      <c r="B106" s="448"/>
      <c r="C106" s="40"/>
      <c r="D106" s="40"/>
      <c r="E106" s="40"/>
      <c r="F106" s="40"/>
    </row>
    <row r="107" spans="1:7" x14ac:dyDescent="0.3">
      <c r="A107" s="80"/>
      <c r="C107" s="40"/>
      <c r="D107" s="40"/>
      <c r="E107" s="40"/>
      <c r="F107" s="40"/>
    </row>
    <row r="108" spans="1:7" x14ac:dyDescent="0.3">
      <c r="A108" s="40"/>
      <c r="B108" s="89"/>
      <c r="C108" s="40"/>
      <c r="D108" s="40"/>
      <c r="E108" s="40"/>
      <c r="F108" s="40"/>
    </row>
    <row r="109" spans="1:7" x14ac:dyDescent="0.3">
      <c r="A109" s="40"/>
      <c r="B109" s="89"/>
      <c r="C109" s="40"/>
      <c r="D109" s="40"/>
      <c r="E109" s="406"/>
      <c r="F109" s="406"/>
    </row>
    <row r="110" spans="1:7" x14ac:dyDescent="0.3">
      <c r="A110" s="40"/>
      <c r="B110" s="89"/>
      <c r="C110" s="40"/>
      <c r="D110" s="40"/>
      <c r="E110" s="5"/>
      <c r="F110" s="40"/>
      <c r="G110" s="35" t="s">
        <v>221</v>
      </c>
    </row>
    <row r="111" spans="1:7" x14ac:dyDescent="0.3">
      <c r="A111" s="91" t="s">
        <v>856</v>
      </c>
      <c r="B111" s="40"/>
      <c r="C111" s="40"/>
      <c r="D111" s="40"/>
      <c r="E111" s="40"/>
      <c r="F111" s="40"/>
    </row>
    <row r="112" spans="1:7" x14ac:dyDescent="0.3">
      <c r="A112" s="40"/>
      <c r="B112" s="40"/>
      <c r="C112" s="40"/>
      <c r="D112" s="40"/>
      <c r="E112" s="40"/>
      <c r="F112" s="40"/>
    </row>
    <row r="113" spans="1:6" x14ac:dyDescent="0.3">
      <c r="A113" s="40"/>
      <c r="B113" s="1022" t="s">
        <v>857</v>
      </c>
      <c r="C113" s="1022"/>
      <c r="D113" s="1022"/>
      <c r="E113" s="91"/>
      <c r="F113" s="40"/>
    </row>
    <row r="114" spans="1:6" x14ac:dyDescent="0.3">
      <c r="A114" s="40"/>
      <c r="B114" s="350"/>
      <c r="C114" s="350"/>
      <c r="D114" s="350"/>
      <c r="E114" s="91"/>
      <c r="F114" s="40"/>
    </row>
    <row r="115" spans="1:6" ht="111" customHeight="1" x14ac:dyDescent="0.3">
      <c r="A115" s="1023" t="s">
        <v>858</v>
      </c>
      <c r="B115" s="1024"/>
      <c r="C115" s="1024"/>
      <c r="D115" s="1024"/>
      <c r="E115" s="1024"/>
      <c r="F115" s="1024"/>
    </row>
    <row r="116" spans="1:6" ht="18" customHeight="1" x14ac:dyDescent="0.3">
      <c r="A116" s="449"/>
      <c r="B116" s="449"/>
      <c r="C116" s="449"/>
      <c r="D116" s="449"/>
      <c r="E116" s="40"/>
      <c r="F116" s="40"/>
    </row>
    <row r="117" spans="1:6" ht="16.5" customHeight="1" x14ac:dyDescent="0.3">
      <c r="A117" s="449"/>
      <c r="B117" s="1015" t="s">
        <v>713</v>
      </c>
      <c r="C117" s="1015"/>
      <c r="D117" s="449"/>
      <c r="E117" s="40"/>
      <c r="F117" s="40"/>
    </row>
    <row r="118" spans="1:6" x14ac:dyDescent="0.3">
      <c r="A118" s="450"/>
      <c r="B118" s="40"/>
      <c r="C118" s="40"/>
      <c r="D118" s="40"/>
      <c r="E118" s="40"/>
      <c r="F118" s="40"/>
    </row>
    <row r="119" spans="1:6" ht="93.75" customHeight="1" x14ac:dyDescent="0.3">
      <c r="A119" s="451" t="s">
        <v>714</v>
      </c>
      <c r="B119" s="1010" t="s">
        <v>859</v>
      </c>
      <c r="C119" s="1010"/>
      <c r="D119" s="1010"/>
      <c r="E119" s="1010"/>
      <c r="F119" s="1010"/>
    </row>
    <row r="120" spans="1:6" ht="72" customHeight="1" x14ac:dyDescent="0.3">
      <c r="A120" s="451" t="s">
        <v>716</v>
      </c>
      <c r="B120" s="1010" t="s">
        <v>860</v>
      </c>
      <c r="C120" s="1010"/>
      <c r="D120" s="1010"/>
      <c r="E120" s="1010"/>
      <c r="F120" s="1010"/>
    </row>
    <row r="121" spans="1:6" ht="59.25" customHeight="1" x14ac:dyDescent="0.3">
      <c r="A121" s="451" t="s">
        <v>718</v>
      </c>
      <c r="B121" s="1010" t="s">
        <v>861</v>
      </c>
      <c r="C121" s="1010"/>
      <c r="D121" s="1010"/>
      <c r="E121" s="1010"/>
      <c r="F121" s="1010"/>
    </row>
    <row r="122" spans="1:6" ht="63.75" customHeight="1" x14ac:dyDescent="0.3">
      <c r="A122" s="451" t="s">
        <v>720</v>
      </c>
      <c r="B122" s="1010" t="s">
        <v>862</v>
      </c>
      <c r="C122" s="1010"/>
      <c r="D122" s="1010"/>
      <c r="E122" s="1010"/>
      <c r="F122" s="1010"/>
    </row>
    <row r="123" spans="1:6" ht="40.5" customHeight="1" x14ac:dyDescent="0.3">
      <c r="A123" s="451" t="s">
        <v>722</v>
      </c>
      <c r="B123" s="1010" t="s">
        <v>863</v>
      </c>
      <c r="C123" s="1010"/>
      <c r="D123" s="1010"/>
      <c r="E123" s="1010"/>
      <c r="F123" s="1010"/>
    </row>
    <row r="124" spans="1:6" ht="60.75" customHeight="1" x14ac:dyDescent="0.3">
      <c r="A124" s="451" t="s">
        <v>864</v>
      </c>
      <c r="B124" s="1010" t="s">
        <v>865</v>
      </c>
      <c r="C124" s="1010"/>
      <c r="D124" s="1010"/>
      <c r="E124" s="1010"/>
      <c r="F124" s="1010"/>
    </row>
    <row r="125" spans="1:6" ht="42.75" customHeight="1" x14ac:dyDescent="0.3">
      <c r="A125" s="451" t="s">
        <v>726</v>
      </c>
      <c r="B125" s="1010" t="s">
        <v>866</v>
      </c>
      <c r="C125" s="1010"/>
      <c r="D125" s="1010"/>
      <c r="E125" s="1010"/>
      <c r="F125" s="1010"/>
    </row>
    <row r="126" spans="1:6" ht="31.5" customHeight="1" x14ac:dyDescent="0.3">
      <c r="A126" s="451" t="s">
        <v>728</v>
      </c>
      <c r="B126" s="1010" t="s">
        <v>867</v>
      </c>
      <c r="C126" s="1010"/>
      <c r="D126" s="1010"/>
      <c r="E126" s="1010"/>
      <c r="F126" s="1010"/>
    </row>
    <row r="127" spans="1:6" ht="29.25" customHeight="1" x14ac:dyDescent="0.3">
      <c r="A127" s="451" t="s">
        <v>868</v>
      </c>
      <c r="B127" s="1010" t="s">
        <v>869</v>
      </c>
      <c r="C127" s="1010"/>
      <c r="D127" s="1010"/>
      <c r="E127" s="1010"/>
      <c r="F127" s="1010"/>
    </row>
    <row r="128" spans="1:6" ht="37.5" customHeight="1" x14ac:dyDescent="0.3">
      <c r="A128" s="451" t="s">
        <v>870</v>
      </c>
      <c r="B128" s="1010" t="s">
        <v>871</v>
      </c>
      <c r="C128" s="1010"/>
      <c r="D128" s="1010"/>
      <c r="E128" s="1010"/>
      <c r="F128" s="1010"/>
    </row>
    <row r="129" spans="1:6" ht="111.75" customHeight="1" x14ac:dyDescent="0.3">
      <c r="A129" s="451" t="s">
        <v>744</v>
      </c>
      <c r="B129" s="1010" t="s">
        <v>872</v>
      </c>
      <c r="C129" s="1010"/>
      <c r="D129" s="1010"/>
      <c r="E129" s="1010"/>
      <c r="F129" s="1010"/>
    </row>
    <row r="130" spans="1:6" ht="42" customHeight="1" x14ac:dyDescent="0.3">
      <c r="A130" s="451" t="s">
        <v>748</v>
      </c>
      <c r="B130" s="1010" t="s">
        <v>873</v>
      </c>
      <c r="C130" s="1010"/>
      <c r="D130" s="1010"/>
      <c r="E130" s="1010"/>
      <c r="F130" s="1010"/>
    </row>
    <row r="131" spans="1:6" ht="26.25" customHeight="1" x14ac:dyDescent="0.3">
      <c r="A131" s="451" t="s">
        <v>750</v>
      </c>
      <c r="B131" s="1010" t="s">
        <v>874</v>
      </c>
      <c r="C131" s="1010"/>
      <c r="D131" s="1010"/>
      <c r="E131" s="1010"/>
      <c r="F131" s="1010"/>
    </row>
    <row r="132" spans="1:6" ht="26.25" customHeight="1" x14ac:dyDescent="0.3">
      <c r="A132" s="451" t="s">
        <v>752</v>
      </c>
      <c r="B132" s="1010" t="s">
        <v>875</v>
      </c>
      <c r="C132" s="1010"/>
      <c r="D132" s="1010"/>
      <c r="E132" s="1010"/>
      <c r="F132" s="1010"/>
    </row>
    <row r="133" spans="1:6" ht="26.25" customHeight="1" x14ac:dyDescent="0.3">
      <c r="A133" s="451" t="s">
        <v>754</v>
      </c>
      <c r="B133" s="1010" t="s">
        <v>876</v>
      </c>
      <c r="C133" s="1010"/>
      <c r="D133" s="1010"/>
      <c r="E133" s="1010"/>
      <c r="F133" s="1010"/>
    </row>
    <row r="134" spans="1:6" ht="26.25" customHeight="1" x14ac:dyDescent="0.3">
      <c r="A134" s="451" t="s">
        <v>756</v>
      </c>
      <c r="B134" s="1010" t="s">
        <v>877</v>
      </c>
      <c r="C134" s="1010"/>
      <c r="D134" s="1010"/>
      <c r="E134" s="1010"/>
      <c r="F134" s="1010"/>
    </row>
    <row r="135" spans="1:6" ht="63" customHeight="1" x14ac:dyDescent="0.3">
      <c r="A135" s="451" t="s">
        <v>758</v>
      </c>
      <c r="B135" s="1010" t="s">
        <v>878</v>
      </c>
      <c r="C135" s="1010"/>
      <c r="D135" s="1010"/>
      <c r="E135" s="1010"/>
      <c r="F135" s="1010"/>
    </row>
    <row r="136" spans="1:6" ht="43.5" customHeight="1" x14ac:dyDescent="0.3">
      <c r="A136" s="451" t="s">
        <v>760</v>
      </c>
      <c r="B136" s="1010" t="s">
        <v>879</v>
      </c>
      <c r="C136" s="1010"/>
      <c r="D136" s="1010"/>
      <c r="E136" s="1010"/>
      <c r="F136" s="1010"/>
    </row>
    <row r="137" spans="1:6" ht="120" customHeight="1" x14ac:dyDescent="0.3">
      <c r="A137" s="451" t="s">
        <v>762</v>
      </c>
      <c r="B137" s="1010" t="s">
        <v>880</v>
      </c>
      <c r="C137" s="1010"/>
      <c r="D137" s="1010"/>
      <c r="E137" s="1010"/>
      <c r="F137" s="1010"/>
    </row>
    <row r="138" spans="1:6" x14ac:dyDescent="0.3">
      <c r="A138" s="452"/>
      <c r="B138" s="1017"/>
      <c r="C138" s="1017"/>
      <c r="D138" s="1017"/>
      <c r="E138" s="40"/>
      <c r="F138" s="40"/>
    </row>
    <row r="139" spans="1:6" x14ac:dyDescent="0.3">
      <c r="A139" s="1013" t="s">
        <v>881</v>
      </c>
      <c r="B139" s="1013"/>
      <c r="C139" s="1013"/>
      <c r="D139" s="1013"/>
      <c r="E139" s="40"/>
      <c r="F139" s="40"/>
    </row>
    <row r="140" spans="1:6" ht="86.25" customHeight="1" x14ac:dyDescent="0.3">
      <c r="A140" s="1011" t="s">
        <v>882</v>
      </c>
      <c r="B140" s="1011"/>
      <c r="C140" s="1011"/>
      <c r="D140" s="1011"/>
      <c r="E140" s="1011"/>
      <c r="F140" s="1011"/>
    </row>
    <row r="141" spans="1:6" x14ac:dyDescent="0.3">
      <c r="A141" s="452"/>
      <c r="B141" s="40"/>
      <c r="C141" s="40"/>
      <c r="D141" s="40"/>
      <c r="E141" s="40"/>
      <c r="F141" s="40"/>
    </row>
    <row r="142" spans="1:6" ht="16.5" customHeight="1" x14ac:dyDescent="0.3">
      <c r="A142" s="452"/>
      <c r="B142" s="1015" t="s">
        <v>764</v>
      </c>
      <c r="C142" s="1015"/>
      <c r="D142" s="40"/>
      <c r="E142" s="40"/>
      <c r="F142" s="40"/>
    </row>
    <row r="143" spans="1:6" x14ac:dyDescent="0.3">
      <c r="A143" s="40"/>
      <c r="B143" s="40"/>
      <c r="C143" s="40"/>
      <c r="D143" s="40"/>
      <c r="E143" s="40"/>
      <c r="F143" s="40"/>
    </row>
    <row r="144" spans="1:6" ht="36" customHeight="1" x14ac:dyDescent="0.3">
      <c r="A144" s="451" t="s">
        <v>765</v>
      </c>
      <c r="B144" s="1011" t="s">
        <v>883</v>
      </c>
      <c r="C144" s="1011"/>
      <c r="D144" s="1011"/>
      <c r="E144" s="1011"/>
      <c r="F144" s="1011"/>
    </row>
    <row r="145" spans="1:6" ht="84.75" customHeight="1" x14ac:dyDescent="0.3">
      <c r="A145" s="451" t="s">
        <v>767</v>
      </c>
      <c r="B145" s="1011" t="s">
        <v>884</v>
      </c>
      <c r="C145" s="1011"/>
      <c r="D145" s="1011"/>
      <c r="E145" s="1011"/>
      <c r="F145" s="1011"/>
    </row>
    <row r="146" spans="1:6" ht="54.75" customHeight="1" x14ac:dyDescent="0.3">
      <c r="A146" s="451" t="s">
        <v>769</v>
      </c>
      <c r="B146" s="1011" t="s">
        <v>885</v>
      </c>
      <c r="C146" s="1011"/>
      <c r="D146" s="1011"/>
      <c r="E146" s="1011"/>
      <c r="F146" s="1011"/>
    </row>
    <row r="147" spans="1:6" ht="44.25" customHeight="1" x14ac:dyDescent="0.3">
      <c r="A147" s="451" t="s">
        <v>771</v>
      </c>
      <c r="B147" s="1011" t="s">
        <v>886</v>
      </c>
      <c r="C147" s="1011"/>
      <c r="D147" s="1011"/>
      <c r="E147" s="1011"/>
      <c r="F147" s="1011"/>
    </row>
    <row r="148" spans="1:6" ht="21.75" customHeight="1" x14ac:dyDescent="0.3">
      <c r="A148" s="451" t="s">
        <v>773</v>
      </c>
      <c r="B148" s="1011" t="s">
        <v>887</v>
      </c>
      <c r="C148" s="1011"/>
      <c r="D148" s="1011"/>
      <c r="E148" s="1011"/>
      <c r="F148" s="1011"/>
    </row>
    <row r="149" spans="1:6" ht="40.5" customHeight="1" x14ac:dyDescent="0.3">
      <c r="A149" s="451" t="s">
        <v>775</v>
      </c>
      <c r="B149" s="1011" t="s">
        <v>888</v>
      </c>
      <c r="C149" s="1011"/>
      <c r="D149" s="1011"/>
      <c r="E149" s="1011"/>
      <c r="F149" s="1011"/>
    </row>
    <row r="150" spans="1:6" ht="60.75" customHeight="1" x14ac:dyDescent="0.3">
      <c r="A150" s="451" t="s">
        <v>777</v>
      </c>
      <c r="B150" s="1011" t="s">
        <v>889</v>
      </c>
      <c r="C150" s="1011"/>
      <c r="D150" s="1011"/>
      <c r="E150" s="1011"/>
      <c r="F150" s="1011"/>
    </row>
    <row r="151" spans="1:6" x14ac:dyDescent="0.3">
      <c r="A151" s="451" t="s">
        <v>779</v>
      </c>
      <c r="B151" s="1014" t="s">
        <v>890</v>
      </c>
      <c r="C151" s="1014"/>
      <c r="D151" s="1014"/>
      <c r="E151" s="1014"/>
      <c r="F151" s="1014"/>
    </row>
    <row r="152" spans="1:6" ht="30.75" customHeight="1" x14ac:dyDescent="0.3">
      <c r="A152" s="451" t="s">
        <v>891</v>
      </c>
      <c r="B152" s="1011" t="s">
        <v>892</v>
      </c>
      <c r="C152" s="1011"/>
      <c r="D152" s="1011"/>
      <c r="E152" s="1011"/>
      <c r="F152" s="1011"/>
    </row>
    <row r="153" spans="1:6" ht="87.75" customHeight="1" x14ac:dyDescent="0.3">
      <c r="A153" s="451" t="s">
        <v>893</v>
      </c>
      <c r="B153" s="1011" t="s">
        <v>894</v>
      </c>
      <c r="C153" s="1011"/>
      <c r="D153" s="1011"/>
      <c r="E153" s="1011"/>
      <c r="F153" s="1011"/>
    </row>
    <row r="154" spans="1:6" ht="45" customHeight="1" x14ac:dyDescent="0.3">
      <c r="A154" s="451" t="s">
        <v>785</v>
      </c>
      <c r="B154" s="1011" t="s">
        <v>895</v>
      </c>
      <c r="C154" s="1011"/>
      <c r="D154" s="1011"/>
      <c r="E154" s="1011"/>
      <c r="F154" s="1011"/>
    </row>
    <row r="155" spans="1:6" ht="26.25" customHeight="1" x14ac:dyDescent="0.3">
      <c r="A155" s="451" t="s">
        <v>787</v>
      </c>
      <c r="B155" s="1011" t="s">
        <v>896</v>
      </c>
      <c r="C155" s="1011"/>
      <c r="D155" s="1011"/>
      <c r="E155" s="1011"/>
      <c r="F155" s="1011"/>
    </row>
    <row r="156" spans="1:6" ht="38.25" customHeight="1" x14ac:dyDescent="0.3">
      <c r="A156" s="451" t="s">
        <v>789</v>
      </c>
      <c r="B156" s="1011" t="s">
        <v>897</v>
      </c>
      <c r="C156" s="1011"/>
      <c r="D156" s="1011"/>
      <c r="E156" s="1011"/>
      <c r="F156" s="1011"/>
    </row>
    <row r="157" spans="1:6" ht="28.5" customHeight="1" x14ac:dyDescent="0.3">
      <c r="A157" s="451" t="s">
        <v>791</v>
      </c>
      <c r="B157" s="1011" t="s">
        <v>898</v>
      </c>
      <c r="C157" s="1011"/>
      <c r="D157" s="1011"/>
      <c r="E157" s="1011"/>
      <c r="F157" s="1011"/>
    </row>
    <row r="158" spans="1:6" ht="49.5" customHeight="1" x14ac:dyDescent="0.3">
      <c r="A158" s="451" t="s">
        <v>793</v>
      </c>
      <c r="B158" s="1011" t="s">
        <v>899</v>
      </c>
      <c r="C158" s="1011"/>
      <c r="D158" s="1011"/>
      <c r="E158" s="1011"/>
      <c r="F158" s="1011"/>
    </row>
    <row r="159" spans="1:6" ht="54.75" customHeight="1" x14ac:dyDescent="0.3">
      <c r="A159" s="451" t="s">
        <v>795</v>
      </c>
      <c r="B159" s="1011" t="s">
        <v>900</v>
      </c>
      <c r="C159" s="1011"/>
      <c r="D159" s="1011"/>
      <c r="E159" s="1011"/>
      <c r="F159" s="1011"/>
    </row>
    <row r="160" spans="1:6" ht="72.75" customHeight="1" x14ac:dyDescent="0.3">
      <c r="A160" s="451" t="s">
        <v>797</v>
      </c>
      <c r="B160" s="1011" t="s">
        <v>901</v>
      </c>
      <c r="C160" s="1011"/>
      <c r="D160" s="1011"/>
      <c r="E160" s="1011"/>
      <c r="F160" s="1011"/>
    </row>
    <row r="161" spans="1:6" ht="72" customHeight="1" x14ac:dyDescent="0.3">
      <c r="A161" s="451" t="s">
        <v>799</v>
      </c>
      <c r="B161" s="1011" t="s">
        <v>902</v>
      </c>
      <c r="C161" s="1011"/>
      <c r="D161" s="1011"/>
      <c r="E161" s="1011"/>
      <c r="F161" s="1011"/>
    </row>
    <row r="162" spans="1:6" ht="36" customHeight="1" x14ac:dyDescent="0.3">
      <c r="A162" s="451" t="s">
        <v>801</v>
      </c>
      <c r="B162" s="1011" t="s">
        <v>903</v>
      </c>
      <c r="C162" s="1011"/>
      <c r="D162" s="1011"/>
      <c r="E162" s="1011"/>
      <c r="F162" s="1011"/>
    </row>
    <row r="163" spans="1:6" x14ac:dyDescent="0.3">
      <c r="A163" s="452"/>
      <c r="B163" s="40"/>
      <c r="C163" s="40"/>
      <c r="D163" s="40"/>
      <c r="E163" s="40"/>
      <c r="F163" s="40"/>
    </row>
    <row r="164" spans="1:6" x14ac:dyDescent="0.3">
      <c r="A164" s="1016" t="s">
        <v>881</v>
      </c>
      <c r="B164" s="1016"/>
      <c r="C164" s="1016"/>
      <c r="D164" s="1016"/>
      <c r="E164" s="40"/>
      <c r="F164" s="40"/>
    </row>
    <row r="165" spans="1:6" x14ac:dyDescent="0.3">
      <c r="A165" s="452"/>
      <c r="B165" s="40"/>
      <c r="C165" s="40"/>
      <c r="D165" s="40"/>
      <c r="E165" s="40"/>
      <c r="F165" s="40"/>
    </row>
    <row r="166" spans="1:6" ht="67.5" customHeight="1" x14ac:dyDescent="0.3">
      <c r="A166" s="1010" t="s">
        <v>904</v>
      </c>
      <c r="B166" s="1010"/>
      <c r="C166" s="1010"/>
      <c r="D166" s="1010"/>
      <c r="E166" s="1010"/>
      <c r="F166" s="1010"/>
    </row>
    <row r="167" spans="1:6" x14ac:dyDescent="0.3">
      <c r="A167" s="452"/>
      <c r="B167" s="40"/>
      <c r="C167" s="40"/>
      <c r="D167" s="40"/>
      <c r="E167" s="40"/>
      <c r="F167" s="40"/>
    </row>
    <row r="168" spans="1:6" x14ac:dyDescent="0.3">
      <c r="A168" s="452"/>
      <c r="B168" s="1015" t="s">
        <v>803</v>
      </c>
      <c r="C168" s="1015"/>
      <c r="D168" s="40"/>
      <c r="E168" s="40"/>
      <c r="F168" s="40"/>
    </row>
    <row r="169" spans="1:6" x14ac:dyDescent="0.3">
      <c r="A169" s="452"/>
      <c r="B169" s="40"/>
      <c r="C169" s="40"/>
      <c r="D169" s="40"/>
      <c r="E169" s="40"/>
      <c r="F169" s="40"/>
    </row>
    <row r="170" spans="1:6" ht="66.75" customHeight="1" x14ac:dyDescent="0.3">
      <c r="A170" s="451" t="s">
        <v>804</v>
      </c>
      <c r="B170" s="1010" t="s">
        <v>905</v>
      </c>
      <c r="C170" s="1010"/>
      <c r="D170" s="1010"/>
      <c r="E170" s="1010"/>
      <c r="F170" s="1010"/>
    </row>
    <row r="171" spans="1:6" ht="24.75" customHeight="1" x14ac:dyDescent="0.3">
      <c r="A171" s="451" t="s">
        <v>806</v>
      </c>
      <c r="B171" s="1010" t="s">
        <v>906</v>
      </c>
      <c r="C171" s="1010"/>
      <c r="D171" s="1010"/>
      <c r="E171" s="1010"/>
      <c r="F171" s="1010"/>
    </row>
    <row r="172" spans="1:6" ht="49.5" customHeight="1" x14ac:dyDescent="0.3">
      <c r="A172" s="451" t="s">
        <v>808</v>
      </c>
      <c r="B172" s="1010" t="s">
        <v>907</v>
      </c>
      <c r="C172" s="1010"/>
      <c r="D172" s="1010"/>
      <c r="E172" s="1010"/>
      <c r="F172" s="1010"/>
    </row>
    <row r="173" spans="1:6" ht="28.5" customHeight="1" x14ac:dyDescent="0.3">
      <c r="A173" s="451" t="s">
        <v>810</v>
      </c>
      <c r="B173" s="1010" t="s">
        <v>908</v>
      </c>
      <c r="C173" s="1010"/>
      <c r="D173" s="1010"/>
      <c r="E173" s="1010"/>
      <c r="F173" s="1010"/>
    </row>
    <row r="174" spans="1:6" ht="119.25" customHeight="1" x14ac:dyDescent="0.3">
      <c r="A174" s="451" t="s">
        <v>812</v>
      </c>
      <c r="B174" s="1010" t="s">
        <v>909</v>
      </c>
      <c r="C174" s="1010"/>
      <c r="D174" s="1010"/>
      <c r="E174" s="1010"/>
      <c r="F174" s="1010"/>
    </row>
    <row r="175" spans="1:6" ht="45" customHeight="1" x14ac:dyDescent="0.3">
      <c r="A175" s="451" t="s">
        <v>816</v>
      </c>
      <c r="B175" s="1010" t="s">
        <v>910</v>
      </c>
      <c r="C175" s="1010"/>
      <c r="D175" s="1010"/>
      <c r="E175" s="1010"/>
      <c r="F175" s="1010"/>
    </row>
    <row r="176" spans="1:6" ht="96.75" customHeight="1" x14ac:dyDescent="0.3">
      <c r="A176" s="451" t="s">
        <v>818</v>
      </c>
      <c r="B176" s="1010" t="s">
        <v>911</v>
      </c>
      <c r="C176" s="1010"/>
      <c r="D176" s="1010"/>
      <c r="E176" s="1010"/>
      <c r="F176" s="1010"/>
    </row>
    <row r="177" spans="1:6" ht="95.25" customHeight="1" x14ac:dyDescent="0.3">
      <c r="A177" s="451" t="s">
        <v>820</v>
      </c>
      <c r="B177" s="1010" t="s">
        <v>912</v>
      </c>
      <c r="C177" s="1010"/>
      <c r="D177" s="1010"/>
      <c r="E177" s="1010"/>
      <c r="F177" s="1010"/>
    </row>
    <row r="178" spans="1:6" ht="25.5" customHeight="1" x14ac:dyDescent="0.3">
      <c r="A178" s="451" t="s">
        <v>822</v>
      </c>
      <c r="B178" s="1010" t="s">
        <v>913</v>
      </c>
      <c r="C178" s="1010"/>
      <c r="D178" s="1010"/>
      <c r="E178" s="1010"/>
      <c r="F178" s="1010"/>
    </row>
    <row r="179" spans="1:6" ht="36.75" customHeight="1" x14ac:dyDescent="0.3">
      <c r="A179" s="451" t="s">
        <v>824</v>
      </c>
      <c r="B179" s="1010" t="s">
        <v>914</v>
      </c>
      <c r="C179" s="1010"/>
      <c r="D179" s="1010"/>
      <c r="E179" s="1010"/>
      <c r="F179" s="1010"/>
    </row>
    <row r="180" spans="1:6" x14ac:dyDescent="0.3">
      <c r="A180" s="40"/>
      <c r="B180" s="40"/>
      <c r="C180" s="40"/>
      <c r="D180" s="40"/>
      <c r="E180" s="40"/>
      <c r="F180" s="40"/>
    </row>
    <row r="181" spans="1:6" x14ac:dyDescent="0.3">
      <c r="A181" s="1013" t="s">
        <v>881</v>
      </c>
      <c r="B181" s="1013"/>
      <c r="C181" s="1013"/>
      <c r="D181" s="1013"/>
      <c r="E181" s="40"/>
      <c r="F181" s="40"/>
    </row>
    <row r="182" spans="1:6" x14ac:dyDescent="0.3">
      <c r="A182" s="40"/>
      <c r="B182" s="40"/>
      <c r="C182" s="40"/>
      <c r="D182" s="40"/>
      <c r="E182" s="40"/>
      <c r="F182" s="40"/>
    </row>
    <row r="183" spans="1:6" ht="66" customHeight="1" x14ac:dyDescent="0.3">
      <c r="A183" s="1014" t="s">
        <v>915</v>
      </c>
      <c r="B183" s="1014"/>
      <c r="C183" s="1014"/>
      <c r="D183" s="1014"/>
      <c r="E183" s="1014"/>
      <c r="F183" s="1014"/>
    </row>
    <row r="184" spans="1:6" x14ac:dyDescent="0.3">
      <c r="A184" s="40"/>
      <c r="B184" s="40"/>
      <c r="C184" s="40"/>
      <c r="D184" s="40"/>
      <c r="E184" s="40"/>
      <c r="F184" s="40"/>
    </row>
    <row r="185" spans="1:6" x14ac:dyDescent="0.3">
      <c r="A185" s="40"/>
      <c r="B185" s="1015" t="s">
        <v>826</v>
      </c>
      <c r="C185" s="1015"/>
      <c r="D185" s="40"/>
      <c r="E185" s="40"/>
      <c r="F185" s="40"/>
    </row>
    <row r="186" spans="1:6" x14ac:dyDescent="0.3">
      <c r="A186" s="40"/>
      <c r="B186" s="40"/>
      <c r="C186" s="40"/>
      <c r="D186" s="40"/>
      <c r="E186" s="40"/>
      <c r="F186" s="40"/>
    </row>
    <row r="187" spans="1:6" ht="39" customHeight="1" x14ac:dyDescent="0.3">
      <c r="A187" s="451" t="s">
        <v>827</v>
      </c>
      <c r="B187" s="1011" t="s">
        <v>916</v>
      </c>
      <c r="C187" s="1011"/>
      <c r="D187" s="1011"/>
      <c r="E187" s="1011"/>
      <c r="F187" s="1011"/>
    </row>
    <row r="188" spans="1:6" ht="30.75" customHeight="1" x14ac:dyDescent="0.3">
      <c r="A188" s="451" t="s">
        <v>917</v>
      </c>
      <c r="B188" s="1011" t="s">
        <v>918</v>
      </c>
      <c r="C188" s="1011"/>
      <c r="D188" s="1011"/>
      <c r="E188" s="1011"/>
      <c r="F188" s="1011"/>
    </row>
    <row r="189" spans="1:6" ht="30.75" customHeight="1" x14ac:dyDescent="0.3">
      <c r="A189" s="451" t="s">
        <v>919</v>
      </c>
      <c r="B189" s="1011" t="s">
        <v>920</v>
      </c>
      <c r="C189" s="1011"/>
      <c r="D189" s="1011"/>
      <c r="E189" s="1011"/>
      <c r="F189" s="1011"/>
    </row>
    <row r="190" spans="1:6" ht="30.75" customHeight="1" x14ac:dyDescent="0.3">
      <c r="A190" s="451" t="s">
        <v>833</v>
      </c>
      <c r="B190" s="1011" t="s">
        <v>921</v>
      </c>
      <c r="C190" s="1011"/>
      <c r="D190" s="1011"/>
      <c r="E190" s="1011"/>
      <c r="F190" s="1011"/>
    </row>
    <row r="191" spans="1:6" ht="42.75" customHeight="1" x14ac:dyDescent="0.3">
      <c r="A191" s="451" t="s">
        <v>835</v>
      </c>
      <c r="B191" s="1011" t="s">
        <v>922</v>
      </c>
      <c r="C191" s="1011"/>
      <c r="D191" s="1011"/>
      <c r="E191" s="1011"/>
      <c r="F191" s="1011"/>
    </row>
    <row r="192" spans="1:6" ht="23.25" customHeight="1" x14ac:dyDescent="0.3">
      <c r="A192" s="451" t="s">
        <v>837</v>
      </c>
      <c r="B192" s="1011" t="s">
        <v>923</v>
      </c>
      <c r="C192" s="1011"/>
      <c r="D192" s="1011"/>
      <c r="E192" s="1011"/>
      <c r="F192" s="1011"/>
    </row>
    <row r="193" spans="1:6" ht="42" customHeight="1" x14ac:dyDescent="0.3">
      <c r="A193" s="451" t="s">
        <v>839</v>
      </c>
      <c r="B193" s="1011" t="s">
        <v>924</v>
      </c>
      <c r="C193" s="1011"/>
      <c r="D193" s="1011"/>
      <c r="E193" s="1011"/>
      <c r="F193" s="1011"/>
    </row>
    <row r="194" spans="1:6" ht="31.5" customHeight="1" x14ac:dyDescent="0.3">
      <c r="A194" s="451" t="s">
        <v>925</v>
      </c>
      <c r="B194" s="1011" t="s">
        <v>926</v>
      </c>
      <c r="C194" s="1011"/>
      <c r="D194" s="1011"/>
      <c r="E194" s="1011"/>
      <c r="F194" s="1011"/>
    </row>
    <row r="195" spans="1:6" ht="43.5" customHeight="1" x14ac:dyDescent="0.3">
      <c r="A195" s="451" t="s">
        <v>842</v>
      </c>
      <c r="B195" s="1011" t="s">
        <v>927</v>
      </c>
      <c r="C195" s="1011"/>
      <c r="D195" s="1011"/>
      <c r="E195" s="1011"/>
      <c r="F195" s="1011"/>
    </row>
    <row r="196" spans="1:6" ht="30.75" customHeight="1" x14ac:dyDescent="0.3">
      <c r="A196" s="451" t="s">
        <v>928</v>
      </c>
      <c r="B196" s="1011" t="s">
        <v>929</v>
      </c>
      <c r="C196" s="1011"/>
      <c r="D196" s="1011"/>
      <c r="E196" s="1011"/>
      <c r="F196" s="1011"/>
    </row>
    <row r="197" spans="1:6" ht="30.75" customHeight="1" x14ac:dyDescent="0.3">
      <c r="A197" s="451" t="s">
        <v>846</v>
      </c>
      <c r="B197" s="1011" t="s">
        <v>930</v>
      </c>
      <c r="C197" s="1011"/>
      <c r="D197" s="1011"/>
      <c r="E197" s="1011"/>
      <c r="F197" s="1011"/>
    </row>
    <row r="198" spans="1:6" ht="60.75" customHeight="1" x14ac:dyDescent="0.3">
      <c r="A198" s="451" t="s">
        <v>848</v>
      </c>
      <c r="B198" s="1011" t="s">
        <v>931</v>
      </c>
      <c r="C198" s="1011"/>
      <c r="D198" s="1011"/>
      <c r="E198" s="1011"/>
      <c r="F198" s="1011"/>
    </row>
    <row r="199" spans="1:6" ht="30.75" customHeight="1" x14ac:dyDescent="0.3">
      <c r="A199" s="451" t="s">
        <v>850</v>
      </c>
      <c r="B199" s="1011" t="s">
        <v>932</v>
      </c>
      <c r="C199" s="1011"/>
      <c r="D199" s="1011"/>
      <c r="E199" s="1011"/>
      <c r="F199" s="1011"/>
    </row>
    <row r="200" spans="1:6" ht="30.75" customHeight="1" x14ac:dyDescent="0.3">
      <c r="A200" s="451" t="s">
        <v>852</v>
      </c>
      <c r="B200" s="1011" t="s">
        <v>933</v>
      </c>
      <c r="C200" s="1011"/>
      <c r="D200" s="1011"/>
      <c r="E200" s="1011"/>
      <c r="F200" s="1011"/>
    </row>
    <row r="201" spans="1:6" ht="84" customHeight="1" x14ac:dyDescent="0.3">
      <c r="A201" s="451" t="s">
        <v>854</v>
      </c>
      <c r="B201" s="1011" t="s">
        <v>934</v>
      </c>
      <c r="C201" s="1011"/>
      <c r="D201" s="1011"/>
      <c r="E201" s="1011"/>
      <c r="F201" s="1011"/>
    </row>
    <row r="202" spans="1:6" x14ac:dyDescent="0.3">
      <c r="A202" s="454"/>
      <c r="B202" s="40"/>
      <c r="C202" s="40"/>
      <c r="D202" s="40"/>
      <c r="E202" s="40"/>
      <c r="F202" s="40"/>
    </row>
    <row r="203" spans="1:6" ht="14.25" customHeight="1" x14ac:dyDescent="0.3">
      <c r="A203" s="1012" t="s">
        <v>881</v>
      </c>
      <c r="B203" s="1012"/>
      <c r="C203" s="1012"/>
      <c r="D203" s="1012"/>
      <c r="E203" s="40"/>
      <c r="F203" s="40"/>
    </row>
    <row r="204" spans="1:6" x14ac:dyDescent="0.3">
      <c r="A204" s="454"/>
      <c r="B204" s="40"/>
      <c r="C204" s="40"/>
      <c r="D204" s="40"/>
      <c r="E204" s="40"/>
      <c r="F204" s="40"/>
    </row>
    <row r="205" spans="1:6" ht="123" customHeight="1" x14ac:dyDescent="0.3">
      <c r="A205" s="1010" t="s">
        <v>935</v>
      </c>
      <c r="B205" s="1010"/>
      <c r="C205" s="1010"/>
      <c r="D205" s="1010"/>
      <c r="E205" s="1010"/>
      <c r="F205" s="1010"/>
    </row>
    <row r="206" spans="1:6" x14ac:dyDescent="0.3">
      <c r="A206" s="455"/>
    </row>
  </sheetData>
  <mergeCells count="91">
    <mergeCell ref="A9:B9"/>
    <mergeCell ref="A19:A29"/>
    <mergeCell ref="A30:A32"/>
    <mergeCell ref="A41:B41"/>
    <mergeCell ref="A43:A44"/>
    <mergeCell ref="A53:A54"/>
    <mergeCell ref="A57:A58"/>
    <mergeCell ref="A60:A61"/>
    <mergeCell ref="A65:B65"/>
    <mergeCell ref="A69:A70"/>
    <mergeCell ref="A71:A73"/>
    <mergeCell ref="A79:B79"/>
    <mergeCell ref="A81:A82"/>
    <mergeCell ref="B113:D113"/>
    <mergeCell ref="A115:F115"/>
    <mergeCell ref="B117:C117"/>
    <mergeCell ref="B119:F119"/>
    <mergeCell ref="B120:F120"/>
    <mergeCell ref="B121:F121"/>
    <mergeCell ref="B122:F122"/>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D138"/>
    <mergeCell ref="A139:D139"/>
    <mergeCell ref="A140:F140"/>
    <mergeCell ref="B142:C142"/>
    <mergeCell ref="B144:F144"/>
    <mergeCell ref="B145:F145"/>
    <mergeCell ref="B146:F146"/>
    <mergeCell ref="B147:F147"/>
    <mergeCell ref="B148:F148"/>
    <mergeCell ref="B149:F149"/>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A164:D164"/>
    <mergeCell ref="A166:F166"/>
    <mergeCell ref="B168:C168"/>
    <mergeCell ref="B170:F170"/>
    <mergeCell ref="B171:F171"/>
    <mergeCell ref="B172:F172"/>
    <mergeCell ref="B173:F173"/>
    <mergeCell ref="B174:F174"/>
    <mergeCell ref="B175:F175"/>
    <mergeCell ref="B176:F176"/>
    <mergeCell ref="B177:F177"/>
    <mergeCell ref="B178:F178"/>
    <mergeCell ref="B179:F179"/>
    <mergeCell ref="A181:D181"/>
    <mergeCell ref="A183:F183"/>
    <mergeCell ref="B185:C185"/>
    <mergeCell ref="B187:F187"/>
    <mergeCell ref="B188:F188"/>
    <mergeCell ref="B189:F189"/>
    <mergeCell ref="B190:F190"/>
    <mergeCell ref="B191:F191"/>
    <mergeCell ref="B192:F192"/>
    <mergeCell ref="B193:F193"/>
    <mergeCell ref="B194:F194"/>
    <mergeCell ref="B195:F195"/>
    <mergeCell ref="B196:F196"/>
    <mergeCell ref="B197:F197"/>
    <mergeCell ref="A205:F205"/>
    <mergeCell ref="B198:F198"/>
    <mergeCell ref="B199:F199"/>
    <mergeCell ref="B200:F200"/>
    <mergeCell ref="B201:F201"/>
    <mergeCell ref="A203:D203"/>
  </mergeCells>
  <hyperlinks>
    <hyperlink ref="G1" location="TARTALOM!A1" display=" &lt; Tartalom"/>
  </hyperlinks>
  <pageMargins left="0.70866141732283505" right="0.70866141732283505" top="0.70866141732283505" bottom="0.70866141732283505" header="0.511811023622047" footer="0.511811023622047"/>
  <pageSetup paperSize="9" scale="71" fitToHeight="5" orientation="portrait"/>
  <headerFooter>
    <oddFooter>&amp;L&amp;"Arial Narrow,Normál"&amp;8&amp;F/&amp;A&amp;C &amp;"Arial Narrow,Normál"&amp;8&amp;P/&amp;N&amp;R&amp;"Arial Narrow,Normál"&amp;8DigitAudit/AuditDok</oddFooter>
  </headerFooter>
  <rowBreaks count="2" manualBreakCount="2">
    <brk id="64" max="1048575" man="1"/>
    <brk id="78" max="104857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9"/>
  <sheetViews>
    <sheetView showGridLines="0" workbookViewId="0"/>
  </sheetViews>
  <sheetFormatPr defaultColWidth="9" defaultRowHeight="16.5" customHeight="1" x14ac:dyDescent="0.3"/>
  <cols>
    <col min="1" max="1" width="5.5" style="35" customWidth="1"/>
    <col min="2" max="2" width="62.125" style="184" customWidth="1"/>
    <col min="3" max="3" width="10.125" style="35" customWidth="1"/>
    <col min="4" max="4" width="11.5" style="35" customWidth="1"/>
    <col min="5" max="5" width="6.5" style="35" customWidth="1"/>
    <col min="6" max="6" width="14.625" style="35" customWidth="1"/>
    <col min="7" max="22" width="9" style="35" customWidth="1"/>
    <col min="23" max="16384" width="9" style="35"/>
  </cols>
  <sheetData>
    <row r="1" spans="1:18" ht="15" customHeight="1" x14ac:dyDescent="0.3">
      <c r="A1" s="87" t="s">
        <v>936</v>
      </c>
      <c r="B1" s="456"/>
      <c r="C1" s="40"/>
      <c r="D1" s="40"/>
      <c r="E1" s="40"/>
      <c r="F1" s="40"/>
      <c r="G1" s="54" t="s">
        <v>74</v>
      </c>
    </row>
    <row r="2" spans="1:18" ht="15" customHeight="1" x14ac:dyDescent="0.3">
      <c r="A2" s="40"/>
      <c r="B2" s="456"/>
      <c r="C2" s="40"/>
      <c r="D2" s="408">
        <f>A81</f>
        <v>0</v>
      </c>
      <c r="E2" s="408">
        <f>A83</f>
        <v>0</v>
      </c>
      <c r="F2" s="375"/>
      <c r="G2" s="26" t="s">
        <v>75</v>
      </c>
    </row>
    <row r="3" spans="1:18" ht="15" customHeight="1" x14ac:dyDescent="0.3">
      <c r="A3" s="91" t="s">
        <v>937</v>
      </c>
      <c r="B3" s="456"/>
      <c r="C3" s="40"/>
      <c r="D3" s="40"/>
      <c r="E3" s="40"/>
      <c r="F3" s="40"/>
    </row>
    <row r="4" spans="1:18" ht="15" customHeight="1" x14ac:dyDescent="0.3">
      <c r="A4" s="27" t="str">
        <f>CONCATENATE("Ügyfél:   ",Alapa!$C$17)</f>
        <v xml:space="preserve">Ügyfél:   </v>
      </c>
      <c r="B4" s="133"/>
      <c r="C4" s="30" t="s">
        <v>78</v>
      </c>
      <c r="D4" s="94"/>
      <c r="E4" s="135"/>
      <c r="F4" s="136"/>
    </row>
    <row r="5" spans="1:18" ht="15" customHeight="1" x14ac:dyDescent="0.3">
      <c r="A5" s="27" t="str">
        <f>CONCATENATE("Fordulónap: ",Alapa!$C$12)</f>
        <v xml:space="preserve">Fordulónap: </v>
      </c>
      <c r="B5" s="133"/>
      <c r="C5" s="30" t="s">
        <v>79</v>
      </c>
      <c r="D5" s="34" t="e">
        <f>VLOOKUP(H5,Alapa!$G$2:$H$22,2)</f>
        <v>#N/A</v>
      </c>
      <c r="E5" s="138"/>
      <c r="F5" s="139"/>
      <c r="G5" s="35" t="s">
        <v>80</v>
      </c>
      <c r="H5" s="36">
        <v>1</v>
      </c>
    </row>
    <row r="6" spans="1:18" ht="15" customHeight="1" x14ac:dyDescent="0.3">
      <c r="A6" s="40"/>
      <c r="B6" s="456"/>
      <c r="C6" s="30" t="s">
        <v>81</v>
      </c>
      <c r="D6" s="398" t="str">
        <f>IF(Alapa!$N$2=0," ",Alapa!$N$2)</f>
        <v xml:space="preserve"> </v>
      </c>
      <c r="E6" s="138"/>
      <c r="F6" s="97"/>
    </row>
    <row r="7" spans="1:18" ht="10.5" customHeight="1" x14ac:dyDescent="0.3">
      <c r="A7" s="350"/>
      <c r="B7" s="87"/>
      <c r="C7" s="350"/>
      <c r="D7" s="350"/>
      <c r="E7" s="350"/>
      <c r="F7" s="350"/>
    </row>
    <row r="8" spans="1:18" x14ac:dyDescent="0.3">
      <c r="A8" s="457" t="s">
        <v>250</v>
      </c>
      <c r="B8" s="458" t="s">
        <v>251</v>
      </c>
      <c r="C8" s="459" t="s">
        <v>95</v>
      </c>
      <c r="D8" s="459" t="s">
        <v>252</v>
      </c>
      <c r="E8" s="459" t="s">
        <v>97</v>
      </c>
      <c r="F8" s="459" t="s">
        <v>938</v>
      </c>
    </row>
    <row r="9" spans="1:18" s="85" customFormat="1" x14ac:dyDescent="0.3">
      <c r="A9" s="1032" t="s">
        <v>939</v>
      </c>
      <c r="B9" s="1032"/>
      <c r="C9" s="459"/>
      <c r="D9" s="459"/>
      <c r="E9" s="459"/>
      <c r="F9" s="459"/>
    </row>
    <row r="10" spans="1:18" ht="33" x14ac:dyDescent="0.3">
      <c r="A10" s="437" t="s">
        <v>714</v>
      </c>
      <c r="B10" s="460" t="s">
        <v>940</v>
      </c>
      <c r="C10" s="461"/>
      <c r="D10" s="462"/>
      <c r="E10" s="462"/>
      <c r="F10" s="462"/>
      <c r="G10" s="463"/>
      <c r="H10" s="463"/>
      <c r="I10" s="463"/>
      <c r="J10" s="463"/>
      <c r="K10" s="463"/>
      <c r="L10" s="463"/>
      <c r="M10" s="463"/>
      <c r="N10" s="463"/>
      <c r="O10" s="463"/>
      <c r="P10" s="463"/>
      <c r="Q10" s="463"/>
    </row>
    <row r="11" spans="1:18" ht="46.5" customHeight="1" x14ac:dyDescent="0.3">
      <c r="A11" s="437" t="s">
        <v>716</v>
      </c>
      <c r="B11" s="460" t="s">
        <v>941</v>
      </c>
      <c r="C11" s="461"/>
      <c r="D11" s="462"/>
      <c r="E11" s="462"/>
      <c r="F11" s="462"/>
      <c r="G11" s="463"/>
      <c r="H11" s="463"/>
      <c r="I11" s="463"/>
      <c r="J11" s="463"/>
      <c r="K11" s="463"/>
      <c r="L11" s="463"/>
      <c r="M11" s="463"/>
      <c r="N11" s="463"/>
      <c r="O11" s="463"/>
      <c r="P11" s="463"/>
      <c r="Q11" s="463"/>
      <c r="R11" s="463"/>
    </row>
    <row r="12" spans="1:18" x14ac:dyDescent="0.3">
      <c r="A12" s="437" t="s">
        <v>718</v>
      </c>
      <c r="B12" s="438" t="s">
        <v>942</v>
      </c>
      <c r="C12" s="461"/>
      <c r="D12" s="153"/>
      <c r="E12" s="153"/>
      <c r="F12" s="153"/>
      <c r="Q12" s="463"/>
      <c r="R12" s="463"/>
    </row>
    <row r="13" spans="1:18" ht="15.75" customHeight="1" x14ac:dyDescent="0.3">
      <c r="A13" s="437" t="s">
        <v>720</v>
      </c>
      <c r="B13" s="460" t="s">
        <v>943</v>
      </c>
      <c r="C13" s="461"/>
      <c r="D13" s="462"/>
      <c r="E13" s="462"/>
      <c r="F13" s="462"/>
      <c r="G13" s="463"/>
      <c r="H13" s="463"/>
      <c r="I13" s="463"/>
      <c r="J13" s="463"/>
      <c r="K13" s="463"/>
      <c r="L13" s="463"/>
      <c r="M13" s="463"/>
      <c r="N13" s="463"/>
      <c r="O13" s="463"/>
      <c r="P13" s="463"/>
      <c r="Q13" s="463"/>
      <c r="R13" s="463"/>
    </row>
    <row r="14" spans="1:18" ht="33" x14ac:dyDescent="0.3">
      <c r="A14" s="437" t="s">
        <v>722</v>
      </c>
      <c r="B14" s="460" t="s">
        <v>944</v>
      </c>
      <c r="C14" s="461"/>
      <c r="D14" s="462"/>
      <c r="E14" s="462"/>
      <c r="F14" s="462"/>
      <c r="G14" s="463"/>
      <c r="H14" s="463"/>
      <c r="I14" s="463"/>
      <c r="J14" s="463"/>
      <c r="K14" s="463"/>
      <c r="L14" s="463"/>
      <c r="M14" s="463"/>
      <c r="N14" s="463"/>
      <c r="O14" s="463"/>
      <c r="P14" s="463"/>
      <c r="Q14" s="463"/>
      <c r="R14" s="463"/>
    </row>
    <row r="15" spans="1:18" s="85" customFormat="1" x14ac:dyDescent="0.3">
      <c r="A15" s="1032" t="s">
        <v>945</v>
      </c>
      <c r="B15" s="1032"/>
      <c r="C15" s="459"/>
      <c r="D15" s="459"/>
      <c r="E15" s="459"/>
      <c r="F15" s="459"/>
    </row>
    <row r="16" spans="1:18" ht="15.75" customHeight="1" x14ac:dyDescent="0.3">
      <c r="A16" s="437" t="s">
        <v>765</v>
      </c>
      <c r="B16" s="460" t="s">
        <v>946</v>
      </c>
      <c r="C16" s="461"/>
      <c r="D16" s="462"/>
      <c r="E16" s="462"/>
      <c r="F16" s="462"/>
      <c r="G16" s="463"/>
      <c r="H16" s="463"/>
      <c r="I16" s="463"/>
      <c r="J16" s="463"/>
      <c r="K16" s="463"/>
      <c r="L16" s="463"/>
      <c r="M16" s="463"/>
      <c r="N16" s="463"/>
      <c r="O16" s="463"/>
      <c r="P16" s="463"/>
      <c r="Q16" s="463"/>
      <c r="R16" s="463"/>
    </row>
    <row r="17" spans="1:18" ht="33" customHeight="1" x14ac:dyDescent="0.3">
      <c r="A17" s="437" t="s">
        <v>767</v>
      </c>
      <c r="B17" s="460" t="s">
        <v>947</v>
      </c>
      <c r="C17" s="461"/>
      <c r="D17" s="462"/>
      <c r="E17" s="462"/>
      <c r="F17" s="462"/>
      <c r="G17" s="463"/>
      <c r="H17" s="463"/>
      <c r="I17" s="463"/>
      <c r="J17" s="463"/>
      <c r="K17" s="463"/>
      <c r="L17" s="463"/>
      <c r="M17" s="463"/>
      <c r="N17" s="463"/>
      <c r="O17" s="463"/>
      <c r="P17" s="463"/>
      <c r="Q17" s="463"/>
      <c r="R17" s="463"/>
    </row>
    <row r="18" spans="1:18" s="85" customFormat="1" x14ac:dyDescent="0.3">
      <c r="A18" s="1032" t="s">
        <v>948</v>
      </c>
      <c r="B18" s="1032"/>
      <c r="C18" s="459"/>
      <c r="D18" s="459"/>
      <c r="E18" s="459"/>
      <c r="F18" s="459"/>
    </row>
    <row r="19" spans="1:18" ht="31.5" customHeight="1" x14ac:dyDescent="0.3">
      <c r="A19" s="437" t="s">
        <v>804</v>
      </c>
      <c r="B19" s="460" t="s">
        <v>949</v>
      </c>
      <c r="C19" s="461"/>
      <c r="D19" s="462"/>
      <c r="E19" s="462"/>
      <c r="F19" s="462"/>
      <c r="G19" s="463"/>
      <c r="H19" s="463"/>
      <c r="I19" s="463"/>
      <c r="J19" s="463"/>
      <c r="K19" s="463"/>
      <c r="L19" s="463"/>
      <c r="M19" s="463"/>
      <c r="N19" s="463"/>
      <c r="O19" s="463"/>
      <c r="P19" s="463"/>
      <c r="Q19" s="463"/>
      <c r="R19" s="463"/>
    </row>
    <row r="20" spans="1:18" ht="15.75" customHeight="1" x14ac:dyDescent="0.3">
      <c r="A20" s="437" t="s">
        <v>806</v>
      </c>
      <c r="B20" s="460" t="s">
        <v>950</v>
      </c>
      <c r="C20" s="461"/>
      <c r="D20" s="462"/>
      <c r="E20" s="462"/>
      <c r="F20" s="462"/>
      <c r="G20" s="463"/>
      <c r="H20" s="463"/>
      <c r="I20" s="463"/>
      <c r="J20" s="463"/>
      <c r="K20" s="463"/>
      <c r="L20" s="463"/>
      <c r="M20" s="463"/>
      <c r="N20" s="463"/>
      <c r="O20" s="463"/>
      <c r="P20" s="463"/>
      <c r="Q20" s="463"/>
      <c r="R20" s="463"/>
    </row>
    <row r="21" spans="1:18" ht="32.25" customHeight="1" x14ac:dyDescent="0.3">
      <c r="A21" s="437" t="s">
        <v>808</v>
      </c>
      <c r="B21" s="460" t="s">
        <v>951</v>
      </c>
      <c r="C21" s="461"/>
      <c r="D21" s="462"/>
      <c r="E21" s="462"/>
      <c r="F21" s="462"/>
      <c r="G21" s="463"/>
      <c r="H21" s="463"/>
      <c r="I21" s="463"/>
      <c r="J21" s="463"/>
      <c r="K21" s="463"/>
      <c r="L21" s="463"/>
      <c r="M21" s="463"/>
      <c r="N21" s="463"/>
      <c r="O21" s="463"/>
      <c r="P21" s="463"/>
      <c r="Q21" s="463"/>
      <c r="R21" s="463"/>
    </row>
    <row r="22" spans="1:18" ht="31.5" customHeight="1" x14ac:dyDescent="0.3">
      <c r="A22" s="437" t="s">
        <v>810</v>
      </c>
      <c r="B22" s="460" t="s">
        <v>952</v>
      </c>
      <c r="C22" s="461"/>
      <c r="D22" s="462"/>
      <c r="E22" s="462"/>
      <c r="F22" s="462"/>
      <c r="G22" s="463"/>
      <c r="H22" s="463"/>
      <c r="I22" s="463"/>
      <c r="J22" s="463"/>
      <c r="K22" s="463"/>
      <c r="L22" s="463"/>
      <c r="M22" s="463"/>
      <c r="N22" s="463"/>
      <c r="O22" s="463"/>
      <c r="P22" s="463"/>
      <c r="Q22" s="463"/>
      <c r="R22" s="463"/>
    </row>
    <row r="23" spans="1:18" ht="31.5" customHeight="1" x14ac:dyDescent="0.3">
      <c r="A23" s="437" t="s">
        <v>812</v>
      </c>
      <c r="B23" s="460" t="s">
        <v>953</v>
      </c>
      <c r="C23" s="461"/>
      <c r="D23" s="462"/>
      <c r="E23" s="462"/>
      <c r="F23" s="462"/>
      <c r="G23" s="463"/>
      <c r="H23" s="463"/>
      <c r="I23" s="463"/>
      <c r="J23" s="463"/>
      <c r="K23" s="463"/>
      <c r="L23" s="463"/>
      <c r="M23" s="463"/>
      <c r="N23" s="463"/>
      <c r="O23" s="463"/>
      <c r="P23" s="463"/>
      <c r="Q23" s="463"/>
      <c r="R23" s="463"/>
    </row>
    <row r="24" spans="1:18" ht="15.75" customHeight="1" x14ac:dyDescent="0.3">
      <c r="A24" s="437" t="s">
        <v>816</v>
      </c>
      <c r="B24" s="460" t="s">
        <v>954</v>
      </c>
      <c r="C24" s="461"/>
      <c r="D24" s="462"/>
      <c r="E24" s="462"/>
      <c r="F24" s="462"/>
      <c r="G24" s="463"/>
      <c r="H24" s="463"/>
      <c r="I24" s="463"/>
      <c r="J24" s="463"/>
      <c r="K24" s="463"/>
      <c r="L24" s="463"/>
      <c r="M24" s="463"/>
      <c r="N24" s="463"/>
      <c r="O24" s="463"/>
      <c r="P24" s="463"/>
      <c r="Q24" s="463"/>
      <c r="R24" s="463"/>
    </row>
    <row r="25" spans="1:18" ht="15.75" customHeight="1" x14ac:dyDescent="0.3">
      <c r="A25" s="1033" t="s">
        <v>818</v>
      </c>
      <c r="B25" s="460" t="s">
        <v>955</v>
      </c>
      <c r="C25" s="153"/>
      <c r="D25" s="153"/>
      <c r="E25" s="153"/>
      <c r="F25" s="153"/>
    </row>
    <row r="26" spans="1:18" ht="15.75" customHeight="1" x14ac:dyDescent="0.3">
      <c r="A26" s="1033"/>
      <c r="B26" s="464" t="s">
        <v>956</v>
      </c>
      <c r="C26" s="153"/>
      <c r="D26" s="153"/>
      <c r="E26" s="153"/>
      <c r="F26" s="153"/>
    </row>
    <row r="27" spans="1:18" ht="15.75" customHeight="1" x14ac:dyDescent="0.3">
      <c r="A27" s="1033"/>
      <c r="B27" s="464" t="s">
        <v>957</v>
      </c>
      <c r="C27" s="153"/>
      <c r="D27" s="153"/>
      <c r="E27" s="153"/>
      <c r="F27" s="153"/>
    </row>
    <row r="28" spans="1:18" ht="15.75" customHeight="1" x14ac:dyDescent="0.3">
      <c r="A28" s="1033"/>
      <c r="B28" s="464" t="s">
        <v>958</v>
      </c>
      <c r="C28" s="153"/>
      <c r="D28" s="153"/>
      <c r="E28" s="153"/>
      <c r="F28" s="153"/>
    </row>
    <row r="29" spans="1:18" x14ac:dyDescent="0.3">
      <c r="A29" s="1033"/>
      <c r="B29" s="464" t="s">
        <v>959</v>
      </c>
      <c r="C29" s="153"/>
      <c r="D29" s="153"/>
      <c r="E29" s="153"/>
      <c r="F29" s="153"/>
    </row>
    <row r="30" spans="1:18" ht="33" customHeight="1" x14ac:dyDescent="0.3">
      <c r="A30" s="437" t="s">
        <v>820</v>
      </c>
      <c r="B30" s="460" t="s">
        <v>960</v>
      </c>
      <c r="C30" s="461"/>
      <c r="D30" s="462"/>
      <c r="E30" s="462"/>
      <c r="F30" s="462"/>
      <c r="G30" s="463"/>
      <c r="H30" s="463"/>
      <c r="I30" s="463"/>
      <c r="J30" s="463"/>
      <c r="K30" s="463"/>
      <c r="L30" s="463"/>
      <c r="M30" s="463"/>
      <c r="N30" s="463"/>
      <c r="O30" s="463"/>
      <c r="P30" s="463"/>
      <c r="Q30" s="463"/>
      <c r="R30" s="463"/>
    </row>
    <row r="31" spans="1:18" s="85" customFormat="1" x14ac:dyDescent="0.3">
      <c r="A31" s="1032" t="s">
        <v>961</v>
      </c>
      <c r="B31" s="1032"/>
      <c r="C31" s="459"/>
      <c r="D31" s="459"/>
      <c r="E31" s="459"/>
      <c r="F31" s="459"/>
    </row>
    <row r="32" spans="1:18" ht="15.75" customHeight="1" x14ac:dyDescent="0.3">
      <c r="A32" s="437" t="s">
        <v>827</v>
      </c>
      <c r="B32" s="460" t="s">
        <v>962</v>
      </c>
      <c r="C32" s="461"/>
      <c r="D32" s="462"/>
      <c r="E32" s="462"/>
      <c r="F32" s="462"/>
      <c r="G32" s="463"/>
      <c r="H32" s="463"/>
      <c r="I32" s="463"/>
      <c r="J32" s="463"/>
      <c r="K32" s="463"/>
      <c r="L32" s="463"/>
      <c r="M32" s="463"/>
      <c r="N32" s="463"/>
      <c r="O32" s="463"/>
      <c r="P32" s="463"/>
      <c r="Q32" s="463"/>
      <c r="R32" s="463"/>
    </row>
    <row r="33" spans="1:18" ht="30.75" customHeight="1" x14ac:dyDescent="0.3">
      <c r="A33" s="437" t="s">
        <v>829</v>
      </c>
      <c r="B33" s="460" t="s">
        <v>963</v>
      </c>
      <c r="C33" s="461"/>
      <c r="D33" s="462"/>
      <c r="E33" s="462"/>
      <c r="F33" s="462"/>
      <c r="G33" s="463"/>
      <c r="H33" s="463"/>
      <c r="I33" s="463"/>
      <c r="J33" s="463"/>
      <c r="K33" s="463"/>
      <c r="L33" s="463"/>
      <c r="M33" s="463"/>
      <c r="N33" s="463"/>
      <c r="O33" s="463"/>
      <c r="P33" s="463"/>
      <c r="Q33" s="463"/>
      <c r="R33" s="463"/>
    </row>
    <row r="34" spans="1:18" x14ac:dyDescent="0.3">
      <c r="A34" s="437" t="s">
        <v>831</v>
      </c>
      <c r="B34" s="460" t="s">
        <v>964</v>
      </c>
      <c r="C34" s="461"/>
      <c r="D34" s="462"/>
      <c r="E34" s="462"/>
      <c r="F34" s="462"/>
      <c r="G34" s="463"/>
      <c r="H34" s="463"/>
      <c r="I34" s="463"/>
      <c r="J34" s="463"/>
      <c r="K34" s="463"/>
      <c r="L34" s="463"/>
      <c r="M34" s="463"/>
      <c r="N34" s="463"/>
      <c r="O34" s="463"/>
      <c r="P34" s="463"/>
      <c r="Q34" s="463"/>
      <c r="R34" s="463"/>
    </row>
    <row r="35" spans="1:18" ht="15.75" customHeight="1" x14ac:dyDescent="0.3">
      <c r="A35" s="437" t="s">
        <v>833</v>
      </c>
      <c r="B35" s="464" t="s">
        <v>965</v>
      </c>
      <c r="C35" s="461"/>
      <c r="D35" s="462"/>
      <c r="E35" s="462"/>
      <c r="F35" s="462"/>
      <c r="G35" s="463"/>
      <c r="H35" s="463"/>
      <c r="I35" s="463"/>
      <c r="J35" s="463"/>
      <c r="K35" s="463"/>
      <c r="L35" s="463"/>
      <c r="M35" s="463"/>
      <c r="N35" s="463"/>
      <c r="O35" s="463"/>
      <c r="P35" s="463"/>
      <c r="Q35" s="463"/>
      <c r="R35" s="463"/>
    </row>
    <row r="36" spans="1:18" s="85" customFormat="1" x14ac:dyDescent="0.3">
      <c r="A36" s="1032" t="s">
        <v>966</v>
      </c>
      <c r="B36" s="1032"/>
      <c r="C36" s="459"/>
      <c r="D36" s="459"/>
      <c r="E36" s="459"/>
      <c r="F36" s="459"/>
    </row>
    <row r="37" spans="1:18" x14ac:dyDescent="0.3">
      <c r="A37" s="437" t="s">
        <v>967</v>
      </c>
      <c r="B37" s="460" t="s">
        <v>968</v>
      </c>
      <c r="C37" s="461"/>
      <c r="D37" s="462"/>
      <c r="E37" s="462"/>
      <c r="F37" s="462"/>
      <c r="G37" s="463"/>
      <c r="H37" s="463"/>
      <c r="I37" s="463"/>
      <c r="J37" s="463"/>
      <c r="K37" s="463"/>
      <c r="L37" s="463"/>
      <c r="M37" s="463"/>
      <c r="N37" s="463"/>
      <c r="O37" s="463"/>
      <c r="P37" s="463"/>
      <c r="Q37" s="463"/>
      <c r="R37" s="463"/>
    </row>
    <row r="38" spans="1:18" ht="31.5" customHeight="1" x14ac:dyDescent="0.3">
      <c r="A38" s="437" t="s">
        <v>969</v>
      </c>
      <c r="B38" s="460" t="s">
        <v>970</v>
      </c>
      <c r="C38" s="461"/>
      <c r="D38" s="462"/>
      <c r="E38" s="462"/>
      <c r="F38" s="462"/>
      <c r="G38" s="463"/>
      <c r="H38" s="463"/>
      <c r="I38" s="463"/>
      <c r="J38" s="463"/>
      <c r="K38" s="463"/>
      <c r="L38" s="463"/>
      <c r="M38" s="463"/>
      <c r="N38" s="463"/>
      <c r="O38" s="463"/>
      <c r="P38" s="463"/>
      <c r="Q38" s="463"/>
      <c r="R38" s="463"/>
    </row>
    <row r="39" spans="1:18" ht="31.5" customHeight="1" x14ac:dyDescent="0.3">
      <c r="A39" s="437" t="s">
        <v>971</v>
      </c>
      <c r="B39" s="460" t="s">
        <v>972</v>
      </c>
      <c r="C39" s="461"/>
      <c r="D39" s="462"/>
      <c r="E39" s="462"/>
      <c r="F39" s="462"/>
      <c r="G39" s="463"/>
      <c r="H39" s="463"/>
      <c r="I39" s="463"/>
      <c r="J39" s="463"/>
      <c r="K39" s="463"/>
      <c r="L39" s="463"/>
      <c r="M39" s="463"/>
      <c r="N39" s="463"/>
      <c r="O39" s="463"/>
      <c r="P39" s="463"/>
      <c r="Q39" s="463"/>
      <c r="R39" s="463"/>
    </row>
    <row r="40" spans="1:18" ht="32.25" customHeight="1" x14ac:dyDescent="0.3">
      <c r="A40" s="437" t="s">
        <v>973</v>
      </c>
      <c r="B40" s="460" t="s">
        <v>974</v>
      </c>
      <c r="C40" s="461"/>
      <c r="D40" s="462"/>
      <c r="E40" s="462"/>
      <c r="F40" s="462"/>
      <c r="G40" s="463"/>
      <c r="H40" s="463"/>
      <c r="I40" s="463"/>
      <c r="J40" s="463"/>
      <c r="K40" s="463"/>
      <c r="L40" s="463"/>
      <c r="M40" s="463"/>
      <c r="N40" s="463"/>
      <c r="O40" s="463"/>
      <c r="P40" s="463"/>
      <c r="Q40" s="463"/>
      <c r="R40" s="463"/>
    </row>
    <row r="41" spans="1:18" ht="33.75" customHeight="1" x14ac:dyDescent="0.3">
      <c r="A41" s="437" t="s">
        <v>975</v>
      </c>
      <c r="B41" s="460" t="s">
        <v>976</v>
      </c>
      <c r="C41" s="461"/>
      <c r="D41" s="153"/>
      <c r="E41" s="153"/>
      <c r="F41" s="153"/>
    </row>
    <row r="42" spans="1:18" s="85" customFormat="1" x14ac:dyDescent="0.3">
      <c r="A42" s="1032" t="s">
        <v>977</v>
      </c>
      <c r="B42" s="1032"/>
      <c r="C42" s="459"/>
      <c r="D42" s="459"/>
      <c r="E42" s="459"/>
      <c r="F42" s="459"/>
    </row>
    <row r="43" spans="1:18" ht="30.75" customHeight="1" x14ac:dyDescent="0.3">
      <c r="A43" s="437" t="s">
        <v>978</v>
      </c>
      <c r="B43" s="460" t="s">
        <v>979</v>
      </c>
      <c r="C43" s="461"/>
      <c r="D43" s="153"/>
      <c r="E43" s="153"/>
      <c r="F43" s="153"/>
    </row>
    <row r="44" spans="1:18" x14ac:dyDescent="0.3">
      <c r="A44" s="437" t="s">
        <v>980</v>
      </c>
      <c r="B44" s="460" t="s">
        <v>981</v>
      </c>
      <c r="C44" s="461"/>
      <c r="D44" s="153"/>
      <c r="E44" s="153"/>
      <c r="F44" s="153"/>
    </row>
    <row r="45" spans="1:18" ht="33" x14ac:dyDescent="0.3">
      <c r="A45" s="437" t="s">
        <v>982</v>
      </c>
      <c r="B45" s="460" t="s">
        <v>983</v>
      </c>
      <c r="C45" s="461"/>
      <c r="D45" s="153"/>
      <c r="E45" s="153"/>
      <c r="F45" s="153"/>
    </row>
    <row r="46" spans="1:18" ht="15.75" customHeight="1" x14ac:dyDescent="0.3">
      <c r="A46" s="437" t="s">
        <v>984</v>
      </c>
      <c r="B46" s="460" t="s">
        <v>985</v>
      </c>
      <c r="C46" s="461"/>
      <c r="D46" s="153"/>
      <c r="E46" s="153"/>
      <c r="F46" s="153"/>
    </row>
    <row r="47" spans="1:18" ht="49.5" x14ac:dyDescent="0.3">
      <c r="A47" s="437" t="s">
        <v>986</v>
      </c>
      <c r="B47" s="460" t="s">
        <v>987</v>
      </c>
      <c r="C47" s="461"/>
      <c r="D47" s="153"/>
      <c r="E47" s="153"/>
      <c r="F47" s="153"/>
    </row>
    <row r="48" spans="1:18" ht="15.75" customHeight="1" x14ac:dyDescent="0.3">
      <c r="A48" s="437" t="s">
        <v>988</v>
      </c>
      <c r="B48" s="460" t="s">
        <v>989</v>
      </c>
      <c r="C48" s="461"/>
      <c r="D48" s="153"/>
      <c r="E48" s="153"/>
      <c r="F48" s="153"/>
    </row>
    <row r="49" spans="1:6" x14ac:dyDescent="0.3">
      <c r="A49" s="437" t="s">
        <v>990</v>
      </c>
      <c r="B49" s="460" t="s">
        <v>991</v>
      </c>
      <c r="C49" s="461"/>
      <c r="D49" s="153"/>
      <c r="E49" s="153"/>
      <c r="F49" s="153"/>
    </row>
    <row r="50" spans="1:6" ht="31.5" customHeight="1" x14ac:dyDescent="0.3">
      <c r="A50" s="437" t="s">
        <v>992</v>
      </c>
      <c r="B50" s="460" t="s">
        <v>993</v>
      </c>
      <c r="C50" s="461"/>
      <c r="D50" s="153"/>
      <c r="E50" s="153"/>
      <c r="F50" s="153"/>
    </row>
    <row r="51" spans="1:6" ht="15.75" customHeight="1" x14ac:dyDescent="0.3">
      <c r="A51" s="437" t="s">
        <v>994</v>
      </c>
      <c r="B51" s="464" t="s">
        <v>995</v>
      </c>
      <c r="C51" s="461"/>
      <c r="D51" s="153"/>
      <c r="E51" s="153"/>
      <c r="F51" s="153"/>
    </row>
    <row r="52" spans="1:6" x14ac:dyDescent="0.3">
      <c r="A52" s="437" t="s">
        <v>996</v>
      </c>
      <c r="B52" s="460" t="s">
        <v>997</v>
      </c>
      <c r="C52" s="461"/>
      <c r="D52" s="153"/>
      <c r="E52" s="153"/>
      <c r="F52" s="153"/>
    </row>
    <row r="53" spans="1:6" ht="31.5" customHeight="1" x14ac:dyDescent="0.3">
      <c r="A53" s="437" t="s">
        <v>998</v>
      </c>
      <c r="B53" s="460" t="s">
        <v>999</v>
      </c>
      <c r="C53" s="461"/>
      <c r="D53" s="153"/>
      <c r="E53" s="153"/>
      <c r="F53" s="153"/>
    </row>
    <row r="54" spans="1:6" ht="15.75" customHeight="1" x14ac:dyDescent="0.3">
      <c r="A54" s="437" t="s">
        <v>1000</v>
      </c>
      <c r="B54" s="460" t="s">
        <v>1001</v>
      </c>
      <c r="C54" s="461"/>
      <c r="D54" s="153"/>
      <c r="E54" s="153"/>
      <c r="F54" s="153"/>
    </row>
    <row r="55" spans="1:6" ht="33" x14ac:dyDescent="0.3">
      <c r="A55" s="437" t="s">
        <v>1002</v>
      </c>
      <c r="B55" s="460" t="s">
        <v>1003</v>
      </c>
      <c r="C55" s="461"/>
      <c r="D55" s="153"/>
      <c r="E55" s="153"/>
      <c r="F55" s="153"/>
    </row>
    <row r="56" spans="1:6" s="85" customFormat="1" x14ac:dyDescent="0.3">
      <c r="A56" s="1032" t="s">
        <v>1004</v>
      </c>
      <c r="B56" s="1032"/>
      <c r="C56" s="459"/>
      <c r="D56" s="459"/>
      <c r="E56" s="459"/>
      <c r="F56" s="459"/>
    </row>
    <row r="57" spans="1:6" ht="15.75" customHeight="1" x14ac:dyDescent="0.3">
      <c r="A57" s="437" t="s">
        <v>1005</v>
      </c>
      <c r="B57" s="460" t="s">
        <v>1006</v>
      </c>
      <c r="C57" s="461"/>
      <c r="D57" s="153"/>
      <c r="E57" s="153"/>
      <c r="F57" s="153"/>
    </row>
    <row r="58" spans="1:6" ht="30.75" customHeight="1" x14ac:dyDescent="0.3">
      <c r="A58" s="437" t="s">
        <v>1007</v>
      </c>
      <c r="B58" s="460" t="s">
        <v>1008</v>
      </c>
      <c r="C58" s="461"/>
      <c r="D58" s="153"/>
      <c r="E58" s="153"/>
      <c r="F58" s="153"/>
    </row>
    <row r="59" spans="1:6" ht="15.75" customHeight="1" x14ac:dyDescent="0.3">
      <c r="A59" s="437" t="s">
        <v>1009</v>
      </c>
      <c r="B59" s="460" t="s">
        <v>1010</v>
      </c>
      <c r="C59" s="461"/>
      <c r="D59" s="153"/>
      <c r="E59" s="153"/>
      <c r="F59" s="153"/>
    </row>
    <row r="60" spans="1:6" ht="15.75" customHeight="1" x14ac:dyDescent="0.3">
      <c r="A60" s="437" t="s">
        <v>1011</v>
      </c>
      <c r="B60" s="460" t="s">
        <v>1012</v>
      </c>
      <c r="C60" s="461"/>
      <c r="D60" s="153"/>
      <c r="E60" s="153"/>
      <c r="F60" s="153"/>
    </row>
    <row r="61" spans="1:6" ht="31.5" customHeight="1" x14ac:dyDescent="0.3">
      <c r="A61" s="437" t="s">
        <v>1013</v>
      </c>
      <c r="B61" s="460" t="s">
        <v>1014</v>
      </c>
      <c r="C61" s="461"/>
      <c r="D61" s="153"/>
      <c r="E61" s="153"/>
      <c r="F61" s="153"/>
    </row>
    <row r="62" spans="1:6" s="85" customFormat="1" ht="30.75" customHeight="1" x14ac:dyDescent="0.3">
      <c r="A62" s="1032" t="s">
        <v>1015</v>
      </c>
      <c r="B62" s="1032"/>
      <c r="C62" s="459"/>
      <c r="D62" s="459"/>
      <c r="E62" s="459"/>
      <c r="F62" s="459"/>
    </row>
    <row r="63" spans="1:6" ht="47.25" customHeight="1" x14ac:dyDescent="0.3">
      <c r="A63" s="437" t="s">
        <v>1016</v>
      </c>
      <c r="B63" s="460" t="s">
        <v>1017</v>
      </c>
      <c r="C63" s="461"/>
      <c r="D63" s="153"/>
      <c r="E63" s="153"/>
      <c r="F63" s="153"/>
    </row>
    <row r="64" spans="1:6" ht="31.5" customHeight="1" x14ac:dyDescent="0.3">
      <c r="A64" s="437" t="s">
        <v>1018</v>
      </c>
      <c r="B64" s="460" t="s">
        <v>1019</v>
      </c>
      <c r="C64" s="461"/>
      <c r="D64" s="153"/>
      <c r="E64" s="153"/>
      <c r="F64" s="153"/>
    </row>
    <row r="65" spans="1:6" ht="33.75" customHeight="1" x14ac:dyDescent="0.3">
      <c r="A65" s="437" t="s">
        <v>1020</v>
      </c>
      <c r="B65" s="460" t="s">
        <v>1021</v>
      </c>
      <c r="C65" s="461"/>
      <c r="D65" s="153"/>
      <c r="E65" s="153"/>
      <c r="F65" s="153"/>
    </row>
    <row r="66" spans="1:6" ht="15.75" customHeight="1" x14ac:dyDescent="0.3">
      <c r="A66" s="437" t="s">
        <v>1022</v>
      </c>
      <c r="B66" s="460" t="s">
        <v>1023</v>
      </c>
      <c r="C66" s="461"/>
      <c r="D66" s="153"/>
      <c r="E66" s="153"/>
      <c r="F66" s="153"/>
    </row>
    <row r="67" spans="1:6" ht="31.5" customHeight="1" x14ac:dyDescent="0.3">
      <c r="A67" s="437" t="s">
        <v>1024</v>
      </c>
      <c r="B67" s="460" t="s">
        <v>1025</v>
      </c>
      <c r="C67" s="461"/>
      <c r="D67" s="153"/>
      <c r="E67" s="153"/>
      <c r="F67" s="153"/>
    </row>
    <row r="68" spans="1:6" x14ac:dyDescent="0.3">
      <c r="A68" s="437" t="s">
        <v>1026</v>
      </c>
      <c r="B68" s="460" t="s">
        <v>1027</v>
      </c>
      <c r="C68" s="461"/>
      <c r="D68" s="153"/>
      <c r="E68" s="153"/>
      <c r="F68" s="153"/>
    </row>
    <row r="69" spans="1:6" ht="31.5" customHeight="1" x14ac:dyDescent="0.3">
      <c r="A69" s="437" t="s">
        <v>1028</v>
      </c>
      <c r="B69" s="460" t="s">
        <v>1029</v>
      </c>
      <c r="C69" s="461"/>
      <c r="D69" s="153"/>
      <c r="E69" s="153"/>
      <c r="F69" s="153"/>
    </row>
    <row r="70" spans="1:6" ht="30.75" customHeight="1" x14ac:dyDescent="0.3">
      <c r="A70" s="437" t="s">
        <v>1030</v>
      </c>
      <c r="B70" s="460" t="s">
        <v>1031</v>
      </c>
      <c r="C70" s="461"/>
      <c r="D70" s="153"/>
      <c r="E70" s="153"/>
      <c r="F70" s="153"/>
    </row>
    <row r="71" spans="1:6" ht="49.5" x14ac:dyDescent="0.3">
      <c r="A71" s="437" t="s">
        <v>1032</v>
      </c>
      <c r="B71" s="460" t="s">
        <v>1033</v>
      </c>
      <c r="C71" s="461"/>
      <c r="D71" s="153"/>
      <c r="E71" s="153"/>
      <c r="F71" s="153"/>
    </row>
    <row r="72" spans="1:6" ht="33" x14ac:dyDescent="0.3">
      <c r="A72" s="437" t="s">
        <v>1034</v>
      </c>
      <c r="B72" s="460" t="s">
        <v>1035</v>
      </c>
      <c r="C72" s="461"/>
      <c r="D72" s="153"/>
      <c r="E72" s="153"/>
      <c r="F72" s="153"/>
    </row>
    <row r="73" spans="1:6" x14ac:dyDescent="0.3">
      <c r="A73" s="40"/>
      <c r="B73" s="456"/>
      <c r="C73" s="40"/>
      <c r="D73" s="40"/>
      <c r="E73" s="40"/>
      <c r="F73" s="40"/>
    </row>
    <row r="74" spans="1:6" x14ac:dyDescent="0.3">
      <c r="A74" s="40"/>
      <c r="B74" s="22" t="s">
        <v>187</v>
      </c>
      <c r="C74" s="40"/>
      <c r="D74" s="40"/>
      <c r="E74" s="40"/>
      <c r="F74" s="40"/>
    </row>
    <row r="75" spans="1:6" x14ac:dyDescent="0.3">
      <c r="A75" s="40"/>
      <c r="B75" s="118" t="s">
        <v>188</v>
      </c>
      <c r="C75" s="70" t="s">
        <v>95</v>
      </c>
      <c r="D75" s="70" t="s">
        <v>252</v>
      </c>
      <c r="E75" s="71" t="s">
        <v>191</v>
      </c>
      <c r="F75" s="40"/>
    </row>
    <row r="76" spans="1:6" x14ac:dyDescent="0.3">
      <c r="A76" s="40"/>
      <c r="B76" s="119" t="s">
        <v>192</v>
      </c>
      <c r="C76" s="15">
        <f>COUNTA(C9:C72)</f>
        <v>0</v>
      </c>
      <c r="D76" s="15">
        <f>COUNTA(D9:D72)</f>
        <v>0</v>
      </c>
      <c r="E76" s="74">
        <f>COUNTA(E9:E72)</f>
        <v>0</v>
      </c>
      <c r="F76" s="40"/>
    </row>
    <row r="77" spans="1:6" x14ac:dyDescent="0.3">
      <c r="A77" s="40"/>
      <c r="B77" s="120" t="s">
        <v>193</v>
      </c>
      <c r="C77" s="76">
        <f>IF(SUM($C76:$E76)=0,0,C76/SUM($C76:$E76))</f>
        <v>0</v>
      </c>
      <c r="D77" s="76">
        <f>IF(SUM($C76:$E76)=0,0,D76/SUM($C76:$E76))</f>
        <v>0</v>
      </c>
      <c r="E77" s="77">
        <f>IF(SUM($C76:$E76)=0,0,E76/SUM($C76:$E76))</f>
        <v>0</v>
      </c>
      <c r="F77" s="40"/>
    </row>
    <row r="78" spans="1:6" x14ac:dyDescent="0.3">
      <c r="A78" s="40"/>
      <c r="B78" s="98"/>
      <c r="C78" s="40"/>
      <c r="D78" s="40"/>
      <c r="E78" s="40"/>
      <c r="F78" s="40"/>
    </row>
    <row r="79" spans="1:6" x14ac:dyDescent="0.3">
      <c r="A79" s="40"/>
      <c r="B79" s="98"/>
      <c r="C79" s="40"/>
      <c r="D79" s="40"/>
      <c r="E79" s="40"/>
      <c r="F79" s="40"/>
    </row>
    <row r="80" spans="1:6" ht="14.25" customHeight="1" x14ac:dyDescent="0.3">
      <c r="A80" s="24" t="s">
        <v>194</v>
      </c>
      <c r="B80" s="448"/>
      <c r="C80" s="40"/>
      <c r="D80" s="40"/>
      <c r="E80" s="40"/>
      <c r="F80" s="40"/>
    </row>
    <row r="81" spans="1:11" ht="14.25" customHeight="1" x14ac:dyDescent="0.3">
      <c r="A81" s="80"/>
      <c r="B81" s="35"/>
    </row>
    <row r="82" spans="1:11" ht="14.25" customHeight="1" x14ac:dyDescent="0.3">
      <c r="A82" s="82" t="s">
        <v>195</v>
      </c>
      <c r="B82" s="448"/>
      <c r="C82" s="40"/>
      <c r="D82" s="40"/>
      <c r="E82" s="40"/>
      <c r="F82" s="40"/>
    </row>
    <row r="83" spans="1:11" x14ac:dyDescent="0.3">
      <c r="A83" s="80"/>
      <c r="B83" s="35"/>
    </row>
    <row r="84" spans="1:11" ht="15" customHeight="1" x14ac:dyDescent="0.3">
      <c r="A84" s="40"/>
      <c r="B84" s="88"/>
      <c r="C84" s="40"/>
      <c r="D84" s="40"/>
      <c r="E84" s="40"/>
      <c r="F84" s="40"/>
    </row>
    <row r="85" spans="1:11" ht="15" customHeight="1" x14ac:dyDescent="0.3">
      <c r="A85" s="40"/>
      <c r="B85" s="88"/>
      <c r="C85" s="40"/>
      <c r="D85" s="40"/>
      <c r="E85" s="40"/>
      <c r="F85" s="40"/>
    </row>
    <row r="86" spans="1:11" ht="15.75" customHeight="1" x14ac:dyDescent="0.3">
      <c r="A86" s="40"/>
      <c r="B86" s="88"/>
      <c r="C86" s="40"/>
      <c r="D86" s="40"/>
      <c r="E86" s="40"/>
      <c r="F86" s="40"/>
    </row>
    <row r="87" spans="1:11" ht="15.75" customHeight="1" x14ac:dyDescent="0.3">
      <c r="A87" s="91" t="s">
        <v>856</v>
      </c>
      <c r="B87" s="88"/>
      <c r="C87" s="40"/>
      <c r="D87" s="40"/>
      <c r="E87" s="5"/>
      <c r="F87" s="40"/>
    </row>
    <row r="88" spans="1:11" ht="30.75" customHeight="1" x14ac:dyDescent="0.3">
      <c r="A88" s="1031" t="s">
        <v>1036</v>
      </c>
      <c r="B88" s="1031"/>
      <c r="C88" s="1031"/>
      <c r="D88" s="1031"/>
      <c r="E88" s="1031"/>
      <c r="F88" s="1031"/>
    </row>
    <row r="89" spans="1:11" x14ac:dyDescent="0.3">
      <c r="A89" s="350"/>
      <c r="B89" s="456"/>
      <c r="C89" s="40"/>
      <c r="D89" s="40"/>
      <c r="E89" s="40"/>
      <c r="F89" s="40"/>
    </row>
    <row r="90" spans="1:11" ht="102" customHeight="1" x14ac:dyDescent="0.3">
      <c r="A90" s="1025" t="s">
        <v>1037</v>
      </c>
      <c r="B90" s="1025"/>
      <c r="C90" s="1025"/>
      <c r="D90" s="1025"/>
      <c r="E90" s="1025"/>
      <c r="F90" s="1025"/>
      <c r="K90" s="35" t="s">
        <v>221</v>
      </c>
    </row>
    <row r="91" spans="1:11" x14ac:dyDescent="0.3">
      <c r="A91" s="1029" t="s">
        <v>221</v>
      </c>
      <c r="B91" s="1029"/>
      <c r="C91" s="1029"/>
      <c r="D91" s="1029"/>
      <c r="E91" s="1029"/>
      <c r="F91" s="1029"/>
    </row>
    <row r="92" spans="1:11" x14ac:dyDescent="0.3">
      <c r="A92" s="40"/>
      <c r="B92" s="456"/>
      <c r="C92" s="40"/>
      <c r="D92" s="40"/>
      <c r="E92" s="40"/>
      <c r="F92" s="40"/>
    </row>
    <row r="93" spans="1:11" ht="63" customHeight="1" x14ac:dyDescent="0.3">
      <c r="A93" s="466" t="s">
        <v>714</v>
      </c>
      <c r="B93" s="1025" t="s">
        <v>1038</v>
      </c>
      <c r="C93" s="1025"/>
      <c r="D93" s="1025"/>
      <c r="E93" s="1025"/>
      <c r="F93" s="1025"/>
    </row>
    <row r="94" spans="1:11" ht="76.5" customHeight="1" x14ac:dyDescent="0.3">
      <c r="A94" s="466" t="s">
        <v>716</v>
      </c>
      <c r="B94" s="1025" t="s">
        <v>1039</v>
      </c>
      <c r="C94" s="1025"/>
      <c r="D94" s="1025"/>
      <c r="E94" s="1025"/>
      <c r="F94" s="1025"/>
    </row>
    <row r="95" spans="1:11" ht="90.75" customHeight="1" x14ac:dyDescent="0.3">
      <c r="A95" s="466" t="s">
        <v>718</v>
      </c>
      <c r="B95" s="1025" t="s">
        <v>1040</v>
      </c>
      <c r="C95" s="1025"/>
      <c r="D95" s="1025"/>
      <c r="E95" s="1025"/>
      <c r="F95" s="1025"/>
    </row>
    <row r="96" spans="1:11" ht="80.25" customHeight="1" x14ac:dyDescent="0.3">
      <c r="A96" s="466" t="s">
        <v>720</v>
      </c>
      <c r="B96" s="1025" t="s">
        <v>1041</v>
      </c>
      <c r="C96" s="1025"/>
      <c r="D96" s="1025"/>
      <c r="E96" s="1025"/>
      <c r="F96" s="1025"/>
    </row>
    <row r="97" spans="1:6" ht="94.5" customHeight="1" x14ac:dyDescent="0.3">
      <c r="A97" s="466" t="s">
        <v>722</v>
      </c>
      <c r="B97" s="1025" t="s">
        <v>1042</v>
      </c>
      <c r="C97" s="1025"/>
      <c r="D97" s="1025"/>
      <c r="E97" s="1025"/>
      <c r="F97" s="1025"/>
    </row>
    <row r="98" spans="1:6" s="467" customFormat="1" ht="24.75" customHeight="1" x14ac:dyDescent="0.3">
      <c r="A98" s="1026" t="s">
        <v>1043</v>
      </c>
      <c r="B98" s="1026"/>
      <c r="C98" s="1026"/>
      <c r="D98" s="1026"/>
      <c r="E98" s="1026"/>
      <c r="F98" s="1026"/>
    </row>
    <row r="99" spans="1:6" s="468" customFormat="1" ht="64.5" customHeight="1" x14ac:dyDescent="0.3">
      <c r="A99" s="1027" t="s">
        <v>1044</v>
      </c>
      <c r="B99" s="1027"/>
      <c r="C99" s="1027"/>
      <c r="D99" s="1027"/>
      <c r="E99" s="1027"/>
      <c r="F99" s="1027"/>
    </row>
    <row r="100" spans="1:6" x14ac:dyDescent="0.3">
      <c r="A100" s="1029"/>
      <c r="B100" s="1029"/>
      <c r="C100" s="1029"/>
      <c r="D100" s="1029"/>
      <c r="E100" s="1029"/>
      <c r="F100" s="1029"/>
    </row>
    <row r="101" spans="1:6" x14ac:dyDescent="0.3">
      <c r="A101" s="1029" t="s">
        <v>945</v>
      </c>
      <c r="B101" s="1029"/>
      <c r="C101" s="1029"/>
      <c r="D101" s="1029"/>
      <c r="E101" s="1029"/>
      <c r="F101" s="1029"/>
    </row>
    <row r="102" spans="1:6" x14ac:dyDescent="0.3">
      <c r="A102" s="1029"/>
      <c r="B102" s="1029"/>
      <c r="C102" s="1029"/>
      <c r="D102" s="1029"/>
      <c r="E102" s="1029"/>
      <c r="F102" s="1029"/>
    </row>
    <row r="103" spans="1:6" ht="63" customHeight="1" x14ac:dyDescent="0.3">
      <c r="A103" s="466" t="s">
        <v>765</v>
      </c>
      <c r="B103" s="1025" t="s">
        <v>1045</v>
      </c>
      <c r="C103" s="1025"/>
      <c r="D103" s="1025"/>
      <c r="E103" s="1025"/>
      <c r="F103" s="1025"/>
    </row>
    <row r="104" spans="1:6" ht="87" customHeight="1" x14ac:dyDescent="0.3">
      <c r="A104" s="466" t="s">
        <v>767</v>
      </c>
      <c r="B104" s="1025" t="s">
        <v>1046</v>
      </c>
      <c r="C104" s="1025"/>
      <c r="D104" s="1025"/>
      <c r="E104" s="1025"/>
      <c r="F104" s="1025"/>
    </row>
    <row r="105" spans="1:6" s="467" customFormat="1" ht="24.75" customHeight="1" x14ac:dyDescent="0.3">
      <c r="A105" s="1026" t="s">
        <v>1047</v>
      </c>
      <c r="B105" s="1026"/>
      <c r="C105" s="1026"/>
      <c r="D105" s="1026"/>
      <c r="E105" s="1026"/>
      <c r="F105" s="1026"/>
    </row>
    <row r="106" spans="1:6" s="468" customFormat="1" ht="35.25" customHeight="1" x14ac:dyDescent="0.3">
      <c r="A106" s="1027" t="s">
        <v>1048</v>
      </c>
      <c r="B106" s="1027"/>
      <c r="C106" s="1027"/>
      <c r="D106" s="1027"/>
      <c r="E106" s="1027"/>
      <c r="F106" s="1027"/>
    </row>
    <row r="107" spans="1:6" s="468" customFormat="1" ht="51" customHeight="1" x14ac:dyDescent="0.3">
      <c r="A107" s="1027" t="s">
        <v>1049</v>
      </c>
      <c r="B107" s="1027"/>
      <c r="C107" s="1027"/>
      <c r="D107" s="1027"/>
      <c r="E107" s="1027"/>
      <c r="F107" s="1027"/>
    </row>
    <row r="108" spans="1:6" x14ac:dyDescent="0.3">
      <c r="A108" s="1029" t="s">
        <v>221</v>
      </c>
      <c r="B108" s="1029"/>
      <c r="C108" s="1029"/>
      <c r="D108" s="1029"/>
      <c r="E108" s="1029"/>
      <c r="F108" s="1029"/>
    </row>
    <row r="109" spans="1:6" x14ac:dyDescent="0.3">
      <c r="A109" s="1029" t="s">
        <v>948</v>
      </c>
      <c r="B109" s="1029"/>
      <c r="C109" s="1029"/>
      <c r="D109" s="1029"/>
      <c r="E109" s="1029"/>
      <c r="F109" s="1029"/>
    </row>
    <row r="110" spans="1:6" x14ac:dyDescent="0.3">
      <c r="A110" s="1029"/>
      <c r="B110" s="1029"/>
      <c r="C110" s="1029"/>
      <c r="D110" s="1029"/>
      <c r="E110" s="1029"/>
      <c r="F110" s="1029"/>
    </row>
    <row r="111" spans="1:6" ht="79.5" customHeight="1" x14ac:dyDescent="0.3">
      <c r="A111" s="466" t="s">
        <v>804</v>
      </c>
      <c r="B111" s="1025" t="s">
        <v>1050</v>
      </c>
      <c r="C111" s="1025"/>
      <c r="D111" s="1025"/>
      <c r="E111" s="1025"/>
      <c r="F111" s="1025"/>
    </row>
    <row r="112" spans="1:6" ht="98.25" customHeight="1" x14ac:dyDescent="0.3">
      <c r="A112" s="466" t="s">
        <v>806</v>
      </c>
      <c r="B112" s="1025" t="s">
        <v>1051</v>
      </c>
      <c r="C112" s="1025"/>
      <c r="D112" s="1025"/>
      <c r="E112" s="1025"/>
      <c r="F112" s="1025"/>
    </row>
    <row r="113" spans="1:6" ht="63" customHeight="1" x14ac:dyDescent="0.3">
      <c r="A113" s="466" t="s">
        <v>808</v>
      </c>
      <c r="B113" s="1025" t="s">
        <v>1052</v>
      </c>
      <c r="C113" s="1025"/>
      <c r="D113" s="1025"/>
      <c r="E113" s="1025"/>
      <c r="F113" s="1025"/>
    </row>
    <row r="114" spans="1:6" ht="63" customHeight="1" x14ac:dyDescent="0.3">
      <c r="A114" s="466" t="s">
        <v>810</v>
      </c>
      <c r="B114" s="1025" t="s">
        <v>1053</v>
      </c>
      <c r="C114" s="1025"/>
      <c r="D114" s="1025"/>
      <c r="E114" s="1025"/>
      <c r="F114" s="1025"/>
    </row>
    <row r="115" spans="1:6" ht="48" customHeight="1" x14ac:dyDescent="0.3">
      <c r="A115" s="466" t="s">
        <v>812</v>
      </c>
      <c r="B115" s="1025" t="s">
        <v>1054</v>
      </c>
      <c r="C115" s="1025"/>
      <c r="D115" s="1025"/>
      <c r="E115" s="1025"/>
      <c r="F115" s="1025"/>
    </row>
    <row r="116" spans="1:6" ht="59.25" customHeight="1" x14ac:dyDescent="0.3">
      <c r="A116" s="466" t="s">
        <v>816</v>
      </c>
      <c r="B116" s="1025" t="s">
        <v>1055</v>
      </c>
      <c r="C116" s="1025"/>
      <c r="D116" s="1025"/>
      <c r="E116" s="1025"/>
      <c r="F116" s="1025"/>
    </row>
    <row r="117" spans="1:6" ht="23.25" customHeight="1" x14ac:dyDescent="0.3">
      <c r="A117" s="466" t="s">
        <v>818</v>
      </c>
      <c r="B117" s="1030" t="s">
        <v>1056</v>
      </c>
      <c r="C117" s="1030"/>
      <c r="D117" s="1030"/>
      <c r="E117" s="1030"/>
      <c r="F117" s="1030"/>
    </row>
    <row r="118" spans="1:6" ht="81.75" customHeight="1" x14ac:dyDescent="0.3">
      <c r="A118" s="466" t="s">
        <v>820</v>
      </c>
      <c r="B118" s="1025" t="s">
        <v>1057</v>
      </c>
      <c r="C118" s="1025"/>
      <c r="D118" s="1025"/>
      <c r="E118" s="1025"/>
      <c r="F118" s="1025"/>
    </row>
    <row r="119" spans="1:6" s="467" customFormat="1" ht="24.75" customHeight="1" x14ac:dyDescent="0.3">
      <c r="A119" s="1026" t="s">
        <v>1047</v>
      </c>
      <c r="B119" s="1026"/>
      <c r="C119" s="1026"/>
      <c r="D119" s="1026"/>
      <c r="E119" s="1026"/>
      <c r="F119" s="1026"/>
    </row>
    <row r="120" spans="1:6" s="468" customFormat="1" ht="52.5" customHeight="1" x14ac:dyDescent="0.3">
      <c r="A120" s="1027" t="s">
        <v>1058</v>
      </c>
      <c r="B120" s="1027"/>
      <c r="C120" s="1027"/>
      <c r="D120" s="1027"/>
      <c r="E120" s="1027"/>
      <c r="F120" s="1027"/>
    </row>
    <row r="121" spans="1:6" s="468" customFormat="1" ht="35.25" customHeight="1" x14ac:dyDescent="0.3">
      <c r="A121" s="1027" t="s">
        <v>1059</v>
      </c>
      <c r="B121" s="1027"/>
      <c r="C121" s="1027"/>
      <c r="D121" s="1027"/>
      <c r="E121" s="1027"/>
      <c r="F121" s="1027"/>
    </row>
    <row r="122" spans="1:6" x14ac:dyDescent="0.3">
      <c r="A122" s="1029"/>
      <c r="B122" s="1029"/>
      <c r="C122" s="1029"/>
      <c r="D122" s="1029"/>
      <c r="E122" s="1029"/>
      <c r="F122" s="1029"/>
    </row>
    <row r="123" spans="1:6" x14ac:dyDescent="0.3">
      <c r="A123" s="1029" t="s">
        <v>961</v>
      </c>
      <c r="B123" s="1029"/>
      <c r="C123" s="1029"/>
      <c r="D123" s="1029"/>
      <c r="E123" s="1029"/>
      <c r="F123" s="1029"/>
    </row>
    <row r="124" spans="1:6" x14ac:dyDescent="0.3">
      <c r="A124" s="1029"/>
      <c r="B124" s="1029"/>
      <c r="C124" s="1029"/>
      <c r="D124" s="1029"/>
      <c r="E124" s="1029"/>
      <c r="F124" s="1029"/>
    </row>
    <row r="125" spans="1:6" ht="58.5" customHeight="1" x14ac:dyDescent="0.3">
      <c r="A125" s="466" t="s">
        <v>827</v>
      </c>
      <c r="B125" s="1025" t="s">
        <v>1060</v>
      </c>
      <c r="C125" s="1025"/>
      <c r="D125" s="1025"/>
      <c r="E125" s="1025"/>
      <c r="F125" s="1025"/>
    </row>
    <row r="126" spans="1:6" ht="48.75" customHeight="1" x14ac:dyDescent="0.3">
      <c r="A126" s="466" t="s">
        <v>829</v>
      </c>
      <c r="B126" s="1025" t="s">
        <v>1061</v>
      </c>
      <c r="C126" s="1025"/>
      <c r="D126" s="1025"/>
      <c r="E126" s="1025"/>
      <c r="F126" s="1025"/>
    </row>
    <row r="127" spans="1:6" ht="48.75" customHeight="1" x14ac:dyDescent="0.3">
      <c r="A127" s="466" t="s">
        <v>831</v>
      </c>
      <c r="B127" s="1025" t="s">
        <v>1062</v>
      </c>
      <c r="C127" s="1025"/>
      <c r="D127" s="1025"/>
      <c r="E127" s="1025"/>
      <c r="F127" s="1025"/>
    </row>
    <row r="128" spans="1:6" ht="59.25" customHeight="1" x14ac:dyDescent="0.3">
      <c r="A128" s="466" t="s">
        <v>833</v>
      </c>
      <c r="B128" s="1025" t="s">
        <v>1063</v>
      </c>
      <c r="C128" s="1025"/>
      <c r="D128" s="1025"/>
      <c r="E128" s="1025"/>
      <c r="F128" s="1025"/>
    </row>
    <row r="129" spans="1:6" s="467" customFormat="1" ht="33.75" customHeight="1" x14ac:dyDescent="0.3">
      <c r="A129" s="1026" t="s">
        <v>1064</v>
      </c>
      <c r="B129" s="1026"/>
      <c r="C129" s="1026"/>
      <c r="D129" s="1026"/>
      <c r="E129" s="1026"/>
      <c r="F129" s="1026"/>
    </row>
    <row r="130" spans="1:6" s="468" customFormat="1" ht="33.75" customHeight="1" x14ac:dyDescent="0.3">
      <c r="A130" s="1027" t="s">
        <v>1065</v>
      </c>
      <c r="B130" s="1027"/>
      <c r="C130" s="1027"/>
      <c r="D130" s="1027"/>
      <c r="E130" s="1027"/>
      <c r="F130" s="1027"/>
    </row>
    <row r="131" spans="1:6" s="468" customFormat="1" ht="33.75" customHeight="1" x14ac:dyDescent="0.3">
      <c r="A131" s="1027" t="s">
        <v>1066</v>
      </c>
      <c r="B131" s="1027"/>
      <c r="C131" s="1027"/>
      <c r="D131" s="1027"/>
      <c r="E131" s="1027"/>
      <c r="F131" s="1027"/>
    </row>
    <row r="132" spans="1:6" x14ac:dyDescent="0.3">
      <c r="A132" s="1029"/>
      <c r="B132" s="1029"/>
      <c r="C132" s="1029"/>
      <c r="D132" s="1029"/>
      <c r="E132" s="1029"/>
      <c r="F132" s="1029"/>
    </row>
    <row r="133" spans="1:6" x14ac:dyDescent="0.3">
      <c r="A133" s="1029" t="s">
        <v>966</v>
      </c>
      <c r="B133" s="1029"/>
      <c r="C133" s="1029"/>
      <c r="D133" s="1029"/>
      <c r="E133" s="1029"/>
      <c r="F133" s="1029"/>
    </row>
    <row r="134" spans="1:6" x14ac:dyDescent="0.3">
      <c r="A134" s="1029"/>
      <c r="B134" s="1029"/>
      <c r="C134" s="1029"/>
      <c r="D134" s="1029"/>
      <c r="E134" s="1029"/>
      <c r="F134" s="1029"/>
    </row>
    <row r="135" spans="1:6" ht="48.75" customHeight="1" x14ac:dyDescent="0.3">
      <c r="A135" s="466" t="s">
        <v>967</v>
      </c>
      <c r="B135" s="1025" t="s">
        <v>1067</v>
      </c>
      <c r="C135" s="1025"/>
      <c r="D135" s="1025"/>
      <c r="E135" s="1025"/>
      <c r="F135" s="1025"/>
    </row>
    <row r="136" spans="1:6" x14ac:dyDescent="0.3">
      <c r="A136" s="466" t="s">
        <v>969</v>
      </c>
      <c r="B136" s="1025" t="s">
        <v>1068</v>
      </c>
      <c r="C136" s="1025"/>
      <c r="D136" s="1025"/>
      <c r="E136" s="1025"/>
      <c r="F136" s="1025"/>
    </row>
    <row r="137" spans="1:6" x14ac:dyDescent="0.3">
      <c r="A137" s="466" t="s">
        <v>971</v>
      </c>
      <c r="B137" s="1030" t="s">
        <v>1069</v>
      </c>
      <c r="C137" s="1030"/>
      <c r="D137" s="1030"/>
      <c r="E137" s="1030"/>
      <c r="F137" s="1030"/>
    </row>
    <row r="138" spans="1:6" ht="32.25" customHeight="1" x14ac:dyDescent="0.3">
      <c r="A138" s="466" t="s">
        <v>973</v>
      </c>
      <c r="B138" s="1025" t="s">
        <v>1070</v>
      </c>
      <c r="C138" s="1025"/>
      <c r="D138" s="1025"/>
      <c r="E138" s="1025"/>
      <c r="F138" s="1025"/>
    </row>
    <row r="139" spans="1:6" ht="114" customHeight="1" x14ac:dyDescent="0.3">
      <c r="A139" s="466" t="s">
        <v>975</v>
      </c>
      <c r="B139" s="1025" t="s">
        <v>1071</v>
      </c>
      <c r="C139" s="1025"/>
      <c r="D139" s="1025"/>
      <c r="E139" s="1025"/>
      <c r="F139" s="1025"/>
    </row>
    <row r="140" spans="1:6" s="467" customFormat="1" ht="33.75" customHeight="1" x14ac:dyDescent="0.3">
      <c r="A140" s="1026" t="s">
        <v>1047</v>
      </c>
      <c r="B140" s="1026"/>
      <c r="C140" s="1026"/>
      <c r="D140" s="1026"/>
      <c r="E140" s="1026"/>
      <c r="F140" s="1026"/>
    </row>
    <row r="141" spans="1:6" s="468" customFormat="1" ht="63.75" customHeight="1" x14ac:dyDescent="0.3">
      <c r="A141" s="1027" t="s">
        <v>1072</v>
      </c>
      <c r="B141" s="1027"/>
      <c r="C141" s="1027"/>
      <c r="D141" s="1027"/>
      <c r="E141" s="1027"/>
      <c r="F141" s="1027"/>
    </row>
    <row r="142" spans="1:6" x14ac:dyDescent="0.3">
      <c r="A142" s="1029"/>
      <c r="B142" s="1029"/>
      <c r="C142" s="1029"/>
      <c r="D142" s="1029"/>
      <c r="E142" s="1029"/>
      <c r="F142" s="1029"/>
    </row>
    <row r="143" spans="1:6" x14ac:dyDescent="0.3">
      <c r="A143" s="1029" t="s">
        <v>977</v>
      </c>
      <c r="B143" s="1029"/>
      <c r="C143" s="1029"/>
      <c r="D143" s="1029"/>
      <c r="E143" s="1029"/>
      <c r="F143" s="1029"/>
    </row>
    <row r="144" spans="1:6" x14ac:dyDescent="0.3">
      <c r="A144" s="1029"/>
      <c r="B144" s="1029"/>
      <c r="C144" s="1029"/>
      <c r="D144" s="1029"/>
      <c r="E144" s="1029"/>
      <c r="F144" s="1029"/>
    </row>
    <row r="145" spans="1:6" ht="48.75" customHeight="1" x14ac:dyDescent="0.3">
      <c r="A145" s="466" t="s">
        <v>978</v>
      </c>
      <c r="B145" s="1025" t="s">
        <v>1073</v>
      </c>
      <c r="C145" s="1025"/>
      <c r="D145" s="1025"/>
      <c r="E145" s="1025"/>
      <c r="F145" s="1025"/>
    </row>
    <row r="146" spans="1:6" x14ac:dyDescent="0.3">
      <c r="A146" s="466" t="s">
        <v>980</v>
      </c>
      <c r="B146" s="1030" t="s">
        <v>1074</v>
      </c>
      <c r="C146" s="1030"/>
      <c r="D146" s="1030"/>
      <c r="E146" s="1030"/>
      <c r="F146" s="1030"/>
    </row>
    <row r="147" spans="1:6" x14ac:dyDescent="0.3">
      <c r="A147" s="466" t="s">
        <v>982</v>
      </c>
      <c r="B147" s="1030" t="s">
        <v>1075</v>
      </c>
      <c r="C147" s="1030"/>
      <c r="D147" s="1030"/>
      <c r="E147" s="1030"/>
      <c r="F147" s="1030"/>
    </row>
    <row r="148" spans="1:6" ht="48.75" customHeight="1" x14ac:dyDescent="0.3">
      <c r="A148" s="466" t="s">
        <v>984</v>
      </c>
      <c r="B148" s="1025" t="s">
        <v>1076</v>
      </c>
      <c r="C148" s="1025"/>
      <c r="D148" s="1025"/>
      <c r="E148" s="1025"/>
      <c r="F148" s="1025"/>
    </row>
    <row r="149" spans="1:6" x14ac:dyDescent="0.3">
      <c r="A149" s="466" t="s">
        <v>986</v>
      </c>
      <c r="B149" s="1030" t="s">
        <v>1077</v>
      </c>
      <c r="C149" s="1030"/>
      <c r="D149" s="1030"/>
      <c r="E149" s="1030"/>
      <c r="F149" s="1030"/>
    </row>
    <row r="150" spans="1:6" ht="31.5" customHeight="1" x14ac:dyDescent="0.3">
      <c r="A150" s="466" t="s">
        <v>988</v>
      </c>
      <c r="B150" s="1025" t="s">
        <v>1078</v>
      </c>
      <c r="C150" s="1025"/>
      <c r="D150" s="1025"/>
      <c r="E150" s="1025"/>
      <c r="F150" s="1025"/>
    </row>
    <row r="151" spans="1:6" ht="31.5" customHeight="1" x14ac:dyDescent="0.3">
      <c r="A151" s="466" t="s">
        <v>990</v>
      </c>
      <c r="B151" s="1025" t="s">
        <v>1079</v>
      </c>
      <c r="C151" s="1025"/>
      <c r="D151" s="1025"/>
      <c r="E151" s="1025"/>
      <c r="F151" s="1025"/>
    </row>
    <row r="152" spans="1:6" ht="48.75" customHeight="1" x14ac:dyDescent="0.3">
      <c r="A152" s="466" t="s">
        <v>992</v>
      </c>
      <c r="B152" s="1025" t="s">
        <v>1080</v>
      </c>
      <c r="C152" s="1025"/>
      <c r="D152" s="1025"/>
      <c r="E152" s="1025"/>
      <c r="F152" s="1025"/>
    </row>
    <row r="153" spans="1:6" ht="48.75" customHeight="1" x14ac:dyDescent="0.3">
      <c r="A153" s="466" t="s">
        <v>994</v>
      </c>
      <c r="B153" s="1025" t="s">
        <v>1081</v>
      </c>
      <c r="C153" s="1025"/>
      <c r="D153" s="1025"/>
      <c r="E153" s="1025"/>
      <c r="F153" s="1025"/>
    </row>
    <row r="154" spans="1:6" ht="66" customHeight="1" x14ac:dyDescent="0.3">
      <c r="A154" s="466" t="s">
        <v>996</v>
      </c>
      <c r="B154" s="1025" t="s">
        <v>1082</v>
      </c>
      <c r="C154" s="1025"/>
      <c r="D154" s="1025"/>
      <c r="E154" s="1025"/>
      <c r="F154" s="1025"/>
    </row>
    <row r="155" spans="1:6" x14ac:dyDescent="0.3">
      <c r="A155" s="466" t="s">
        <v>998</v>
      </c>
      <c r="B155" s="1025" t="s">
        <v>1083</v>
      </c>
      <c r="C155" s="1025"/>
      <c r="D155" s="1025"/>
      <c r="E155" s="1025"/>
      <c r="F155" s="1025"/>
    </row>
    <row r="156" spans="1:6" ht="48.75" customHeight="1" x14ac:dyDescent="0.3">
      <c r="A156" s="466" t="s">
        <v>1000</v>
      </c>
      <c r="B156" s="1025" t="s">
        <v>1084</v>
      </c>
      <c r="C156" s="1025"/>
      <c r="D156" s="1025"/>
      <c r="E156" s="1025"/>
      <c r="F156" s="1025"/>
    </row>
    <row r="157" spans="1:6" ht="33" customHeight="1" x14ac:dyDescent="0.3">
      <c r="A157" s="466" t="s">
        <v>1002</v>
      </c>
      <c r="B157" s="1025" t="s">
        <v>1085</v>
      </c>
      <c r="C157" s="1025"/>
      <c r="D157" s="1025"/>
      <c r="E157" s="1025"/>
      <c r="F157" s="1025"/>
    </row>
    <row r="158" spans="1:6" s="467" customFormat="1" ht="33.75" customHeight="1" x14ac:dyDescent="0.3">
      <c r="A158" s="1026" t="s">
        <v>1086</v>
      </c>
      <c r="B158" s="1026"/>
      <c r="C158" s="1026"/>
      <c r="D158" s="1026"/>
      <c r="E158" s="1026"/>
      <c r="F158" s="1026"/>
    </row>
    <row r="159" spans="1:6" s="468" customFormat="1" ht="34.5" customHeight="1" x14ac:dyDescent="0.3">
      <c r="A159" s="1027" t="s">
        <v>1087</v>
      </c>
      <c r="B159" s="1027"/>
      <c r="C159" s="1027"/>
      <c r="D159" s="1027"/>
      <c r="E159" s="1027"/>
      <c r="F159" s="1027"/>
    </row>
    <row r="160" spans="1:6" x14ac:dyDescent="0.3">
      <c r="A160" s="1029"/>
      <c r="B160" s="1029"/>
      <c r="C160" s="1029"/>
      <c r="D160" s="1029"/>
      <c r="E160" s="1029"/>
      <c r="F160" s="1029"/>
    </row>
    <row r="161" spans="1:6" x14ac:dyDescent="0.3">
      <c r="A161" s="1029" t="s">
        <v>1004</v>
      </c>
      <c r="B161" s="1029"/>
      <c r="C161" s="1029"/>
      <c r="D161" s="1029"/>
      <c r="E161" s="1029"/>
      <c r="F161" s="1029"/>
    </row>
    <row r="162" spans="1:6" x14ac:dyDescent="0.3">
      <c r="A162" s="1029"/>
      <c r="B162" s="1029"/>
      <c r="C162" s="1029"/>
      <c r="D162" s="1029"/>
      <c r="E162" s="1029"/>
      <c r="F162" s="1029"/>
    </row>
    <row r="163" spans="1:6" ht="50.25" customHeight="1" x14ac:dyDescent="0.3">
      <c r="A163" s="466" t="s">
        <v>1005</v>
      </c>
      <c r="B163" s="1025" t="s">
        <v>1088</v>
      </c>
      <c r="C163" s="1025"/>
      <c r="D163" s="1025"/>
      <c r="E163" s="1025"/>
      <c r="F163" s="1025"/>
    </row>
    <row r="164" spans="1:6" ht="50.25" customHeight="1" x14ac:dyDescent="0.3">
      <c r="A164" s="466" t="s">
        <v>1007</v>
      </c>
      <c r="B164" s="1025" t="s">
        <v>1089</v>
      </c>
      <c r="C164" s="1025"/>
      <c r="D164" s="1025"/>
      <c r="E164" s="1025"/>
      <c r="F164" s="1025"/>
    </row>
    <row r="165" spans="1:6" ht="67.5" customHeight="1" x14ac:dyDescent="0.3">
      <c r="A165" s="466" t="s">
        <v>1009</v>
      </c>
      <c r="B165" s="1025" t="s">
        <v>1090</v>
      </c>
      <c r="C165" s="1025"/>
      <c r="D165" s="1025"/>
      <c r="E165" s="1025"/>
      <c r="F165" s="1025"/>
    </row>
    <row r="166" spans="1:6" ht="50.25" customHeight="1" x14ac:dyDescent="0.3">
      <c r="A166" s="466" t="s">
        <v>1011</v>
      </c>
      <c r="B166" s="1025" t="s">
        <v>1091</v>
      </c>
      <c r="C166" s="1025"/>
      <c r="D166" s="1025"/>
      <c r="E166" s="1025"/>
      <c r="F166" s="1025"/>
    </row>
    <row r="167" spans="1:6" ht="65.25" customHeight="1" x14ac:dyDescent="0.3">
      <c r="A167" s="466" t="s">
        <v>1013</v>
      </c>
      <c r="B167" s="1025" t="s">
        <v>1092</v>
      </c>
      <c r="C167" s="1025"/>
      <c r="D167" s="1025"/>
      <c r="E167" s="1025"/>
      <c r="F167" s="1025"/>
    </row>
    <row r="168" spans="1:6" s="467" customFormat="1" ht="33.75" customHeight="1" x14ac:dyDescent="0.3">
      <c r="A168" s="1026" t="s">
        <v>1047</v>
      </c>
      <c r="B168" s="1026"/>
      <c r="C168" s="1026"/>
      <c r="D168" s="1026"/>
      <c r="E168" s="1026"/>
      <c r="F168" s="1026"/>
    </row>
    <row r="169" spans="1:6" s="468" customFormat="1" x14ac:dyDescent="0.3">
      <c r="A169" s="1028" t="s">
        <v>1093</v>
      </c>
      <c r="B169" s="1028"/>
      <c r="C169" s="1028"/>
      <c r="D169" s="1028"/>
      <c r="E169" s="1028"/>
      <c r="F169" s="1028"/>
    </row>
    <row r="170" spans="1:6" s="468" customFormat="1" ht="31.5" customHeight="1" x14ac:dyDescent="0.3">
      <c r="A170" s="469" t="s">
        <v>1094</v>
      </c>
      <c r="B170" s="1027" t="s">
        <v>1095</v>
      </c>
      <c r="C170" s="1027"/>
      <c r="D170" s="1027"/>
      <c r="E170" s="1027"/>
      <c r="F170" s="1027"/>
    </row>
    <row r="171" spans="1:6" s="468" customFormat="1" x14ac:dyDescent="0.3">
      <c r="A171" s="469" t="s">
        <v>1094</v>
      </c>
      <c r="B171" s="1028" t="s">
        <v>1096</v>
      </c>
      <c r="C171" s="1028"/>
      <c r="D171" s="1028"/>
      <c r="E171" s="1028"/>
      <c r="F171" s="1028"/>
    </row>
    <row r="172" spans="1:6" s="468" customFormat="1" x14ac:dyDescent="0.3">
      <c r="A172" s="469" t="s">
        <v>1094</v>
      </c>
      <c r="B172" s="1028" t="s">
        <v>1097</v>
      </c>
      <c r="C172" s="1028"/>
      <c r="D172" s="1028"/>
      <c r="E172" s="1028"/>
      <c r="F172" s="1028"/>
    </row>
    <row r="173" spans="1:6" s="468" customFormat="1" ht="31.5" customHeight="1" x14ac:dyDescent="0.3">
      <c r="A173" s="469" t="s">
        <v>1094</v>
      </c>
      <c r="B173" s="1027" t="s">
        <v>1098</v>
      </c>
      <c r="C173" s="1027"/>
      <c r="D173" s="1027"/>
      <c r="E173" s="1027"/>
      <c r="F173" s="1027"/>
    </row>
    <row r="174" spans="1:6" x14ac:dyDescent="0.3">
      <c r="A174" s="1029"/>
      <c r="B174" s="1029"/>
      <c r="C174" s="1029"/>
      <c r="D174" s="1029"/>
      <c r="E174" s="1029"/>
      <c r="F174" s="1029"/>
    </row>
    <row r="175" spans="1:6" x14ac:dyDescent="0.3">
      <c r="A175" s="1029" t="s">
        <v>1015</v>
      </c>
      <c r="B175" s="1029"/>
      <c r="C175" s="1029"/>
      <c r="D175" s="1029"/>
      <c r="E175" s="1029"/>
      <c r="F175" s="1029"/>
    </row>
    <row r="176" spans="1:6" x14ac:dyDescent="0.3">
      <c r="A176" s="1029"/>
      <c r="B176" s="1029"/>
      <c r="C176" s="1029"/>
      <c r="D176" s="1029"/>
      <c r="E176" s="1029"/>
      <c r="F176" s="1029"/>
    </row>
    <row r="177" spans="1:6" ht="65.25" customHeight="1" x14ac:dyDescent="0.3">
      <c r="A177" s="466" t="s">
        <v>1016</v>
      </c>
      <c r="B177" s="1025" t="s">
        <v>1099</v>
      </c>
      <c r="C177" s="1025"/>
      <c r="D177" s="1025"/>
      <c r="E177" s="1025"/>
      <c r="F177" s="1025"/>
    </row>
    <row r="178" spans="1:6" ht="79.5" customHeight="1" x14ac:dyDescent="0.3">
      <c r="A178" s="466" t="s">
        <v>1018</v>
      </c>
      <c r="B178" s="1025" t="s">
        <v>1100</v>
      </c>
      <c r="C178" s="1025"/>
      <c r="D178" s="1025"/>
      <c r="E178" s="1025"/>
      <c r="F178" s="1025"/>
    </row>
    <row r="179" spans="1:6" ht="50.25" customHeight="1" x14ac:dyDescent="0.3">
      <c r="A179" s="466" t="s">
        <v>1020</v>
      </c>
      <c r="B179" s="1025" t="s">
        <v>1101</v>
      </c>
      <c r="C179" s="1025"/>
      <c r="D179" s="1025"/>
      <c r="E179" s="1025"/>
      <c r="F179" s="1025"/>
    </row>
    <row r="180" spans="1:6" ht="33" customHeight="1" x14ac:dyDescent="0.3">
      <c r="A180" s="466" t="s">
        <v>1022</v>
      </c>
      <c r="B180" s="1025" t="s">
        <v>1102</v>
      </c>
      <c r="C180" s="1025"/>
      <c r="D180" s="1025"/>
      <c r="E180" s="1025"/>
      <c r="F180" s="1025"/>
    </row>
    <row r="181" spans="1:6" ht="63.75" customHeight="1" x14ac:dyDescent="0.3">
      <c r="A181" s="466" t="s">
        <v>1024</v>
      </c>
      <c r="B181" s="1025" t="s">
        <v>1103</v>
      </c>
      <c r="C181" s="1025"/>
      <c r="D181" s="1025"/>
      <c r="E181" s="1025"/>
      <c r="F181" s="1025"/>
    </row>
    <row r="182" spans="1:6" ht="48" customHeight="1" x14ac:dyDescent="0.3">
      <c r="A182" s="466" t="s">
        <v>1026</v>
      </c>
      <c r="B182" s="1025" t="s">
        <v>1104</v>
      </c>
      <c r="C182" s="1025"/>
      <c r="D182" s="1025"/>
      <c r="E182" s="1025"/>
      <c r="F182" s="1025"/>
    </row>
    <row r="183" spans="1:6" ht="65.25" customHeight="1" x14ac:dyDescent="0.3">
      <c r="A183" s="466" t="s">
        <v>1028</v>
      </c>
      <c r="B183" s="1025" t="s">
        <v>1105</v>
      </c>
      <c r="C183" s="1025"/>
      <c r="D183" s="1025"/>
      <c r="E183" s="1025"/>
      <c r="F183" s="1025"/>
    </row>
    <row r="184" spans="1:6" ht="48.75" customHeight="1" x14ac:dyDescent="0.3">
      <c r="A184" s="466" t="s">
        <v>1030</v>
      </c>
      <c r="B184" s="1025" t="s">
        <v>1106</v>
      </c>
      <c r="C184" s="1025"/>
      <c r="D184" s="1025"/>
      <c r="E184" s="1025"/>
      <c r="F184" s="1025"/>
    </row>
    <row r="185" spans="1:6" ht="66.75" customHeight="1" x14ac:dyDescent="0.3">
      <c r="A185" s="466" t="s">
        <v>1032</v>
      </c>
      <c r="B185" s="1025" t="s">
        <v>1107</v>
      </c>
      <c r="C185" s="1025"/>
      <c r="D185" s="1025"/>
      <c r="E185" s="1025"/>
      <c r="F185" s="1025"/>
    </row>
    <row r="186" spans="1:6" ht="34.5" customHeight="1" x14ac:dyDescent="0.3">
      <c r="A186" s="466" t="s">
        <v>1034</v>
      </c>
      <c r="B186" s="1025" t="s">
        <v>1108</v>
      </c>
      <c r="C186" s="1025"/>
      <c r="D186" s="1025"/>
      <c r="E186" s="1025"/>
      <c r="F186" s="1025"/>
    </row>
    <row r="187" spans="1:6" s="467" customFormat="1" ht="33.75" customHeight="1" x14ac:dyDescent="0.3">
      <c r="A187" s="1026" t="s">
        <v>1047</v>
      </c>
      <c r="B187" s="1026"/>
      <c r="C187" s="1026"/>
      <c r="D187" s="1026"/>
      <c r="E187" s="1026"/>
      <c r="F187" s="1026"/>
    </row>
    <row r="188" spans="1:6" s="468" customFormat="1" ht="80.25" customHeight="1" x14ac:dyDescent="0.3">
      <c r="A188" s="1027" t="s">
        <v>1109</v>
      </c>
      <c r="B188" s="1027"/>
      <c r="C188" s="1027"/>
      <c r="D188" s="1027"/>
      <c r="E188" s="1027"/>
      <c r="F188" s="1027"/>
    </row>
    <row r="189" spans="1:6" x14ac:dyDescent="0.3">
      <c r="A189" s="470"/>
    </row>
  </sheetData>
  <mergeCells count="108">
    <mergeCell ref="A9:B9"/>
    <mergeCell ref="A15:B15"/>
    <mergeCell ref="A18:B18"/>
    <mergeCell ref="A25:A29"/>
    <mergeCell ref="A31:B31"/>
    <mergeCell ref="A36:B36"/>
    <mergeCell ref="A42:B42"/>
    <mergeCell ref="A56:B56"/>
    <mergeCell ref="A62:B62"/>
    <mergeCell ref="A88:F88"/>
    <mergeCell ref="A90:F90"/>
    <mergeCell ref="A91:F91"/>
    <mergeCell ref="B93:F93"/>
    <mergeCell ref="B94:F94"/>
    <mergeCell ref="B95:F95"/>
    <mergeCell ref="B96:F96"/>
    <mergeCell ref="B97:F97"/>
    <mergeCell ref="A98:F98"/>
    <mergeCell ref="A99:F99"/>
    <mergeCell ref="A100:F100"/>
    <mergeCell ref="A101:F101"/>
    <mergeCell ref="A102:F102"/>
    <mergeCell ref="B103:F103"/>
    <mergeCell ref="B104:F104"/>
    <mergeCell ref="A105:F105"/>
    <mergeCell ref="A106:F106"/>
    <mergeCell ref="A107:F107"/>
    <mergeCell ref="A108:F108"/>
    <mergeCell ref="A109:F109"/>
    <mergeCell ref="A110:F110"/>
    <mergeCell ref="B111:F111"/>
    <mergeCell ref="B112:F112"/>
    <mergeCell ref="B113:F113"/>
    <mergeCell ref="B114:F114"/>
    <mergeCell ref="B115:F115"/>
    <mergeCell ref="B116:F116"/>
    <mergeCell ref="B117:F117"/>
    <mergeCell ref="B118:F118"/>
    <mergeCell ref="A119:F119"/>
    <mergeCell ref="A120:F120"/>
    <mergeCell ref="A121:F121"/>
    <mergeCell ref="A122:F122"/>
    <mergeCell ref="A123:F123"/>
    <mergeCell ref="A124:F124"/>
    <mergeCell ref="B125:F125"/>
    <mergeCell ref="B126:F126"/>
    <mergeCell ref="B127:F127"/>
    <mergeCell ref="B128:F128"/>
    <mergeCell ref="A129:F129"/>
    <mergeCell ref="A130:F130"/>
    <mergeCell ref="A131:F131"/>
    <mergeCell ref="A132:F132"/>
    <mergeCell ref="A133:F133"/>
    <mergeCell ref="A134:F134"/>
    <mergeCell ref="B135:F135"/>
    <mergeCell ref="B136:F136"/>
    <mergeCell ref="B137:F137"/>
    <mergeCell ref="B138:F138"/>
    <mergeCell ref="B139:F139"/>
    <mergeCell ref="A140:F140"/>
    <mergeCell ref="A141:F141"/>
    <mergeCell ref="A142:F142"/>
    <mergeCell ref="A143:F143"/>
    <mergeCell ref="A144:F144"/>
    <mergeCell ref="B145:F145"/>
    <mergeCell ref="B146:F146"/>
    <mergeCell ref="B147:F147"/>
    <mergeCell ref="B148:F148"/>
    <mergeCell ref="B149:F149"/>
    <mergeCell ref="B150:F150"/>
    <mergeCell ref="B151:F151"/>
    <mergeCell ref="B152:F152"/>
    <mergeCell ref="B153:F153"/>
    <mergeCell ref="B154:F154"/>
    <mergeCell ref="B155:F155"/>
    <mergeCell ref="B156:F156"/>
    <mergeCell ref="B157:F157"/>
    <mergeCell ref="A158:F158"/>
    <mergeCell ref="A159:F159"/>
    <mergeCell ref="A160:F160"/>
    <mergeCell ref="A161:F161"/>
    <mergeCell ref="A162:F162"/>
    <mergeCell ref="B163:F163"/>
    <mergeCell ref="B164:F164"/>
    <mergeCell ref="B165:F165"/>
    <mergeCell ref="B166:F166"/>
    <mergeCell ref="B167:F167"/>
    <mergeCell ref="A168:F168"/>
    <mergeCell ref="A169:F169"/>
    <mergeCell ref="B170:F170"/>
    <mergeCell ref="B171:F171"/>
    <mergeCell ref="B172:F172"/>
    <mergeCell ref="B173:F173"/>
    <mergeCell ref="A174:F174"/>
    <mergeCell ref="A175:F175"/>
    <mergeCell ref="A176:F176"/>
    <mergeCell ref="B177:F177"/>
    <mergeCell ref="B178:F178"/>
    <mergeCell ref="B179:F179"/>
    <mergeCell ref="B180:F180"/>
    <mergeCell ref="B181:F181"/>
    <mergeCell ref="B182:F182"/>
    <mergeCell ref="B183:F183"/>
    <mergeCell ref="B184:F184"/>
    <mergeCell ref="B185:F185"/>
    <mergeCell ref="B186:F186"/>
    <mergeCell ref="A187:F187"/>
    <mergeCell ref="A188:F188"/>
  </mergeCells>
  <hyperlinks>
    <hyperlink ref="G1" location="TARTALOM!A1" display=" &lt; Tartalom"/>
  </hyperlinks>
  <pageMargins left="0.70866141732283505" right="0.70866141732283505" top="0.70866141732283505" bottom="0.70866141732283505" header="0.511811023622047" footer="0.511811023622047"/>
  <pageSetup paperSize="9" scale="72" fitToHeight="4" orientation="portrait"/>
  <headerFooter>
    <oddFooter>&amp;L&amp;"Arial Narrow,Normál"&amp;8&amp;F/&amp;A&amp;C &amp;"Arial Narrow,Normál"&amp;8&amp;P/&amp;N&amp;R&amp;"Arial Narrow,Normál"&amp;8DigitAudit/AuditDok</oddFooter>
  </headerFooter>
  <rowBreaks count="5" manualBreakCount="5">
    <brk id="30" max="1048575" man="1"/>
    <brk id="55" max="1048575" man="1"/>
    <brk id="85" max="1048575" man="1"/>
    <brk id="99" max="1048575" man="1"/>
    <brk id="131" max="104857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showGridLines="0" workbookViewId="0"/>
  </sheetViews>
  <sheetFormatPr defaultColWidth="9" defaultRowHeight="16.5" customHeight="1" x14ac:dyDescent="0.3"/>
  <cols>
    <col min="1" max="1" width="5.5" style="35" customWidth="1"/>
    <col min="2" max="2" width="62.125" style="184" customWidth="1"/>
    <col min="3" max="3" width="10.125" style="35" customWidth="1"/>
    <col min="4" max="4" width="11.5" style="35" customWidth="1"/>
    <col min="5" max="5" width="6.5" style="35" customWidth="1"/>
    <col min="6" max="6" width="14.625" style="35" customWidth="1"/>
    <col min="7" max="18" width="9" style="35" customWidth="1"/>
    <col min="19" max="16384" width="9" style="35"/>
  </cols>
  <sheetData>
    <row r="1" spans="1:18" ht="15" customHeight="1" x14ac:dyDescent="0.3">
      <c r="A1" s="87" t="s">
        <v>50</v>
      </c>
      <c r="B1" s="456"/>
      <c r="C1" s="40"/>
      <c r="D1" s="40"/>
      <c r="E1" s="40"/>
      <c r="F1" s="40"/>
      <c r="G1" s="54" t="s">
        <v>74</v>
      </c>
    </row>
    <row r="2" spans="1:18" ht="15" customHeight="1" x14ac:dyDescent="0.3">
      <c r="A2" s="40"/>
      <c r="B2" s="456"/>
      <c r="C2" s="40"/>
      <c r="D2" s="408">
        <f>A51</f>
        <v>0</v>
      </c>
      <c r="E2" s="408">
        <f>A53</f>
        <v>0</v>
      </c>
      <c r="F2" s="375"/>
      <c r="G2" s="26" t="s">
        <v>75</v>
      </c>
    </row>
    <row r="3" spans="1:18" ht="15" customHeight="1" x14ac:dyDescent="0.3">
      <c r="A3" s="91" t="s">
        <v>49</v>
      </c>
      <c r="B3" s="456"/>
      <c r="C3" s="40"/>
      <c r="D3" s="40"/>
      <c r="E3" s="40"/>
      <c r="F3" s="40"/>
    </row>
    <row r="4" spans="1:18" ht="15" customHeight="1" x14ac:dyDescent="0.3">
      <c r="A4" s="27" t="str">
        <f>CONCATENATE("Ügyfél:   ",Alapa!$C$17)</f>
        <v xml:space="preserve">Ügyfél:   </v>
      </c>
      <c r="B4" s="133"/>
      <c r="C4" s="30" t="s">
        <v>78</v>
      </c>
      <c r="D4" s="94"/>
      <c r="E4" s="135"/>
      <c r="F4" s="136"/>
    </row>
    <row r="5" spans="1:18" ht="15" customHeight="1" x14ac:dyDescent="0.3">
      <c r="A5" s="27" t="str">
        <f>CONCATENATE("Fordulónap: ",Alapa!$C$12)</f>
        <v xml:space="preserve">Fordulónap: </v>
      </c>
      <c r="B5" s="133"/>
      <c r="C5" s="30" t="s">
        <v>79</v>
      </c>
      <c r="D5" s="34" t="e">
        <f>VLOOKUP(H5,Alapa!$G$2:$H$22,2)</f>
        <v>#N/A</v>
      </c>
      <c r="E5" s="138"/>
      <c r="F5" s="139"/>
      <c r="G5" s="35" t="s">
        <v>80</v>
      </c>
      <c r="H5" s="36">
        <v>1</v>
      </c>
    </row>
    <row r="6" spans="1:18" ht="15" customHeight="1" x14ac:dyDescent="0.3">
      <c r="A6" s="40"/>
      <c r="B6" s="456"/>
      <c r="C6" s="30" t="s">
        <v>81</v>
      </c>
      <c r="D6" s="398" t="str">
        <f>IF(Alapa!$N$2=0," ",Alapa!$N$2)</f>
        <v xml:space="preserve"> </v>
      </c>
      <c r="E6" s="138"/>
      <c r="F6" s="97"/>
    </row>
    <row r="7" spans="1:18" ht="15" customHeight="1" x14ac:dyDescent="0.3">
      <c r="A7" s="40"/>
      <c r="B7" s="456"/>
      <c r="C7" s="24"/>
      <c r="D7" s="22"/>
      <c r="E7" s="40"/>
      <c r="F7" s="375"/>
    </row>
    <row r="8" spans="1:18" ht="15" customHeight="1" x14ac:dyDescent="0.3">
      <c r="A8" s="40"/>
      <c r="B8" s="456"/>
      <c r="C8" s="24"/>
      <c r="D8" s="22"/>
      <c r="E8" s="40"/>
      <c r="F8" s="375"/>
    </row>
    <row r="9" spans="1:18" x14ac:dyDescent="0.3">
      <c r="A9" s="87" t="s">
        <v>638</v>
      </c>
      <c r="B9" s="87"/>
      <c r="C9" s="350"/>
      <c r="D9" s="350"/>
      <c r="E9" s="350"/>
      <c r="F9" s="350"/>
    </row>
    <row r="10" spans="1:18" x14ac:dyDescent="0.3">
      <c r="A10" s="350"/>
      <c r="B10" s="351"/>
      <c r="C10" s="350"/>
      <c r="D10" s="350"/>
      <c r="E10" s="350"/>
      <c r="F10" s="350"/>
    </row>
    <row r="11" spans="1:18" x14ac:dyDescent="0.3">
      <c r="A11" s="350"/>
      <c r="B11" s="87"/>
      <c r="C11" s="350"/>
      <c r="D11" s="350"/>
      <c r="E11" s="350"/>
      <c r="F11" s="350"/>
    </row>
    <row r="12" spans="1:18" x14ac:dyDescent="0.3">
      <c r="A12" s="457" t="s">
        <v>250</v>
      </c>
      <c r="B12" s="458" t="s">
        <v>251</v>
      </c>
      <c r="C12" s="459" t="s">
        <v>189</v>
      </c>
      <c r="D12" s="459" t="s">
        <v>190</v>
      </c>
      <c r="E12" s="459" t="s">
        <v>97</v>
      </c>
      <c r="F12" s="459" t="s">
        <v>938</v>
      </c>
    </row>
    <row r="13" spans="1:18" s="85" customFormat="1" x14ac:dyDescent="0.3">
      <c r="A13" s="1032" t="s">
        <v>939</v>
      </c>
      <c r="B13" s="1032"/>
      <c r="C13" s="459"/>
      <c r="D13" s="459"/>
      <c r="E13" s="459"/>
      <c r="F13" s="459"/>
    </row>
    <row r="14" spans="1:18" x14ac:dyDescent="0.3">
      <c r="A14" s="437"/>
      <c r="B14" s="471" t="s">
        <v>1110</v>
      </c>
      <c r="C14" s="461"/>
      <c r="D14" s="462"/>
      <c r="E14" s="462"/>
      <c r="F14" s="462"/>
      <c r="G14" s="463"/>
      <c r="H14" s="463"/>
      <c r="I14" s="463"/>
      <c r="J14" s="463"/>
      <c r="K14" s="463"/>
      <c r="L14" s="463"/>
      <c r="M14" s="463"/>
      <c r="N14" s="463"/>
      <c r="O14" s="463"/>
      <c r="P14" s="463"/>
      <c r="Q14" s="463"/>
    </row>
    <row r="15" spans="1:18" ht="46.5" customHeight="1" x14ac:dyDescent="0.3">
      <c r="A15" s="437"/>
      <c r="B15" s="471" t="s">
        <v>1111</v>
      </c>
      <c r="C15" s="461"/>
      <c r="D15" s="462"/>
      <c r="E15" s="462"/>
      <c r="F15" s="462"/>
      <c r="G15" s="463"/>
      <c r="H15" s="463"/>
      <c r="I15" s="463"/>
      <c r="J15" s="463"/>
      <c r="K15" s="463"/>
      <c r="L15" s="463"/>
      <c r="M15" s="463"/>
      <c r="N15" s="463"/>
      <c r="O15" s="463"/>
      <c r="P15" s="463"/>
      <c r="Q15" s="463"/>
      <c r="R15" s="463"/>
    </row>
    <row r="16" spans="1:18" ht="49.5" x14ac:dyDescent="0.3">
      <c r="A16" s="437"/>
      <c r="B16" s="471" t="s">
        <v>1112</v>
      </c>
      <c r="C16" s="461"/>
      <c r="D16" s="153"/>
      <c r="E16" s="153"/>
      <c r="F16" s="153"/>
      <c r="Q16" s="463"/>
      <c r="R16" s="463"/>
    </row>
    <row r="17" spans="1:18" ht="49.5" x14ac:dyDescent="0.3">
      <c r="A17" s="437"/>
      <c r="B17" s="471" t="s">
        <v>1113</v>
      </c>
      <c r="C17" s="461"/>
      <c r="D17" s="153"/>
      <c r="E17" s="153"/>
      <c r="F17" s="153"/>
      <c r="Q17" s="463"/>
      <c r="R17" s="463"/>
    </row>
    <row r="18" spans="1:18" x14ac:dyDescent="0.3">
      <c r="A18" s="471"/>
      <c r="B18" s="471" t="s">
        <v>1114</v>
      </c>
      <c r="C18" s="461"/>
      <c r="D18" s="462"/>
      <c r="E18" s="462"/>
      <c r="F18" s="462"/>
      <c r="G18" s="463"/>
      <c r="H18" s="463"/>
      <c r="I18" s="463"/>
      <c r="J18" s="463"/>
      <c r="K18" s="463"/>
      <c r="L18" s="463"/>
      <c r="M18" s="463"/>
      <c r="N18" s="463"/>
      <c r="O18" s="463"/>
      <c r="P18" s="463"/>
      <c r="Q18" s="463"/>
      <c r="R18" s="463"/>
    </row>
    <row r="19" spans="1:18" x14ac:dyDescent="0.3">
      <c r="A19" s="471"/>
      <c r="B19" s="471" t="s">
        <v>1115</v>
      </c>
      <c r="C19" s="461"/>
      <c r="D19" s="462"/>
      <c r="E19" s="462"/>
      <c r="F19" s="462"/>
      <c r="G19" s="463"/>
      <c r="H19" s="463"/>
      <c r="I19" s="463"/>
      <c r="J19" s="463"/>
      <c r="K19" s="463"/>
      <c r="L19" s="463"/>
      <c r="M19" s="463"/>
      <c r="N19" s="463"/>
      <c r="O19" s="463"/>
      <c r="P19" s="463"/>
      <c r="Q19" s="463"/>
      <c r="R19" s="463"/>
    </row>
    <row r="20" spans="1:18" ht="33" x14ac:dyDescent="0.3">
      <c r="A20" s="471"/>
      <c r="B20" s="471" t="s">
        <v>1116</v>
      </c>
      <c r="C20" s="461"/>
      <c r="D20" s="462"/>
      <c r="E20" s="462"/>
      <c r="F20" s="462"/>
      <c r="G20" s="463"/>
      <c r="H20" s="463"/>
      <c r="I20" s="463"/>
      <c r="J20" s="463"/>
      <c r="K20" s="463"/>
      <c r="L20" s="463"/>
      <c r="M20" s="463"/>
      <c r="N20" s="463"/>
      <c r="O20" s="463"/>
      <c r="P20" s="463"/>
      <c r="Q20" s="463"/>
      <c r="R20" s="463"/>
    </row>
    <row r="21" spans="1:18" ht="33" x14ac:dyDescent="0.3">
      <c r="A21" s="471"/>
      <c r="B21" s="471" t="s">
        <v>1117</v>
      </c>
      <c r="C21" s="461"/>
      <c r="D21" s="462"/>
      <c r="E21" s="462"/>
      <c r="F21" s="462"/>
      <c r="G21" s="463"/>
      <c r="H21" s="463"/>
      <c r="I21" s="463"/>
      <c r="J21" s="463"/>
      <c r="K21" s="463"/>
      <c r="L21" s="463"/>
      <c r="M21" s="463"/>
      <c r="N21" s="463"/>
      <c r="O21" s="463"/>
      <c r="P21" s="463"/>
      <c r="Q21" s="463"/>
      <c r="R21" s="463"/>
    </row>
    <row r="22" spans="1:18" ht="33" x14ac:dyDescent="0.3">
      <c r="A22" s="471"/>
      <c r="B22" s="471" t="s">
        <v>1118</v>
      </c>
      <c r="C22" s="461"/>
      <c r="D22" s="462"/>
      <c r="E22" s="462"/>
      <c r="F22" s="462"/>
      <c r="G22" s="463"/>
      <c r="H22" s="463"/>
      <c r="I22" s="463"/>
      <c r="J22" s="463"/>
      <c r="K22" s="463"/>
      <c r="L22" s="463"/>
      <c r="M22" s="463"/>
      <c r="N22" s="463"/>
      <c r="O22" s="463"/>
      <c r="P22" s="463"/>
      <c r="Q22" s="463"/>
      <c r="R22" s="463"/>
    </row>
    <row r="23" spans="1:18" ht="33" x14ac:dyDescent="0.3">
      <c r="A23" s="471"/>
      <c r="B23" s="471" t="s">
        <v>1119</v>
      </c>
      <c r="C23" s="461"/>
      <c r="D23" s="462"/>
      <c r="E23" s="462"/>
      <c r="F23" s="462"/>
      <c r="G23" s="463"/>
      <c r="H23" s="463"/>
      <c r="I23" s="463"/>
      <c r="J23" s="463"/>
      <c r="K23" s="463"/>
      <c r="L23" s="463"/>
      <c r="M23" s="463"/>
      <c r="N23" s="463"/>
      <c r="O23" s="463"/>
      <c r="P23" s="463"/>
      <c r="Q23" s="463"/>
      <c r="R23" s="463"/>
    </row>
    <row r="24" spans="1:18" x14ac:dyDescent="0.3">
      <c r="A24" s="471"/>
      <c r="B24" s="471" t="s">
        <v>1120</v>
      </c>
      <c r="C24" s="461"/>
      <c r="D24" s="462"/>
      <c r="E24" s="462"/>
      <c r="F24" s="462"/>
      <c r="G24" s="463"/>
      <c r="H24" s="463"/>
      <c r="I24" s="463"/>
      <c r="J24" s="463"/>
      <c r="K24" s="463"/>
      <c r="L24" s="463"/>
      <c r="M24" s="463"/>
      <c r="N24" s="463"/>
      <c r="O24" s="463"/>
      <c r="P24" s="463"/>
      <c r="Q24" s="463"/>
      <c r="R24" s="463"/>
    </row>
    <row r="25" spans="1:18" ht="33" x14ac:dyDescent="0.3">
      <c r="A25" s="471"/>
      <c r="B25" s="471" t="s">
        <v>1121</v>
      </c>
      <c r="C25" s="461"/>
      <c r="D25" s="462"/>
      <c r="E25" s="462"/>
      <c r="F25" s="462"/>
      <c r="G25" s="463"/>
      <c r="H25" s="463"/>
      <c r="I25" s="463"/>
      <c r="J25" s="463"/>
      <c r="K25" s="463"/>
      <c r="L25" s="463"/>
      <c r="M25" s="463"/>
      <c r="N25" s="463"/>
      <c r="O25" s="463"/>
      <c r="P25" s="463"/>
      <c r="Q25" s="463"/>
      <c r="R25" s="463"/>
    </row>
    <row r="26" spans="1:18" ht="33" x14ac:dyDescent="0.3">
      <c r="A26" s="471"/>
      <c r="B26" s="471" t="s">
        <v>1122</v>
      </c>
      <c r="C26" s="461"/>
      <c r="D26" s="462"/>
      <c r="E26" s="462"/>
      <c r="F26" s="462"/>
      <c r="G26" s="463"/>
      <c r="H26" s="463"/>
      <c r="I26" s="463"/>
      <c r="J26" s="463"/>
      <c r="K26" s="463"/>
      <c r="L26" s="463"/>
      <c r="M26" s="463"/>
      <c r="N26" s="463"/>
      <c r="O26" s="463"/>
      <c r="P26" s="463"/>
      <c r="Q26" s="463"/>
      <c r="R26" s="463"/>
    </row>
    <row r="27" spans="1:18" ht="33" x14ac:dyDescent="0.3">
      <c r="A27" s="471"/>
      <c r="B27" s="471" t="s">
        <v>1123</v>
      </c>
      <c r="C27" s="461"/>
      <c r="D27" s="462"/>
      <c r="E27" s="462"/>
      <c r="F27" s="462"/>
      <c r="G27" s="463"/>
      <c r="H27" s="463"/>
      <c r="I27" s="463"/>
      <c r="J27" s="463"/>
      <c r="K27" s="463"/>
      <c r="L27" s="463"/>
      <c r="M27" s="463"/>
      <c r="N27" s="463"/>
      <c r="O27" s="463"/>
      <c r="P27" s="463"/>
      <c r="Q27" s="463"/>
      <c r="R27" s="463"/>
    </row>
    <row r="28" spans="1:18" x14ac:dyDescent="0.3">
      <c r="A28" s="471"/>
      <c r="B28" s="471" t="s">
        <v>1124</v>
      </c>
      <c r="C28" s="461"/>
      <c r="D28" s="462"/>
      <c r="E28" s="462"/>
      <c r="F28" s="462"/>
      <c r="G28" s="463"/>
      <c r="H28" s="463"/>
      <c r="I28" s="463"/>
      <c r="J28" s="463"/>
      <c r="K28" s="463"/>
      <c r="L28" s="463"/>
      <c r="M28" s="463"/>
      <c r="N28" s="463"/>
      <c r="O28" s="463"/>
      <c r="P28" s="463"/>
      <c r="Q28" s="463"/>
      <c r="R28" s="463"/>
    </row>
    <row r="29" spans="1:18" x14ac:dyDescent="0.3">
      <c r="A29" s="471"/>
      <c r="B29" s="471" t="s">
        <v>1125</v>
      </c>
      <c r="C29" s="461"/>
      <c r="D29" s="462"/>
      <c r="E29" s="462"/>
      <c r="F29" s="462"/>
      <c r="G29" s="463"/>
      <c r="H29" s="463"/>
      <c r="I29" s="463"/>
      <c r="J29" s="463"/>
      <c r="K29" s="463"/>
      <c r="L29" s="463"/>
      <c r="M29" s="463"/>
      <c r="N29" s="463"/>
      <c r="O29" s="463"/>
      <c r="P29" s="463"/>
      <c r="Q29" s="463"/>
      <c r="R29" s="463"/>
    </row>
    <row r="30" spans="1:18" ht="33" x14ac:dyDescent="0.3">
      <c r="A30" s="471"/>
      <c r="B30" s="471" t="s">
        <v>1126</v>
      </c>
      <c r="C30" s="461"/>
      <c r="D30" s="462"/>
      <c r="E30" s="462"/>
      <c r="F30" s="462"/>
      <c r="G30" s="463"/>
      <c r="H30" s="463"/>
      <c r="I30" s="463"/>
      <c r="J30" s="463"/>
      <c r="K30" s="463"/>
      <c r="L30" s="463"/>
      <c r="M30" s="463"/>
      <c r="N30" s="463"/>
      <c r="O30" s="463"/>
      <c r="P30" s="463"/>
      <c r="Q30" s="463"/>
      <c r="R30" s="463"/>
    </row>
    <row r="31" spans="1:18" ht="33" x14ac:dyDescent="0.3">
      <c r="A31" s="471"/>
      <c r="B31" s="471" t="s">
        <v>1127</v>
      </c>
      <c r="C31" s="461"/>
      <c r="D31" s="462"/>
      <c r="E31" s="462"/>
      <c r="F31" s="462"/>
      <c r="G31" s="463"/>
      <c r="H31" s="463"/>
      <c r="I31" s="463"/>
      <c r="J31" s="463"/>
      <c r="K31" s="463"/>
      <c r="L31" s="463"/>
      <c r="M31" s="463"/>
      <c r="N31" s="463"/>
      <c r="O31" s="463"/>
      <c r="P31" s="463"/>
      <c r="Q31" s="463"/>
      <c r="R31" s="463"/>
    </row>
    <row r="32" spans="1:18" ht="33" x14ac:dyDescent="0.3">
      <c r="A32" s="471"/>
      <c r="B32" s="471" t="s">
        <v>1128</v>
      </c>
      <c r="C32" s="461"/>
      <c r="D32" s="462"/>
      <c r="E32" s="462"/>
      <c r="F32" s="462"/>
      <c r="G32" s="463"/>
      <c r="H32" s="463"/>
      <c r="I32" s="463"/>
      <c r="J32" s="463"/>
      <c r="K32" s="463"/>
      <c r="L32" s="463"/>
      <c r="M32" s="463"/>
      <c r="N32" s="463"/>
      <c r="O32" s="463"/>
      <c r="P32" s="463"/>
      <c r="Q32" s="463"/>
      <c r="R32" s="463"/>
    </row>
    <row r="33" spans="1:18" x14ac:dyDescent="0.3">
      <c r="A33" s="471"/>
      <c r="B33" s="471" t="s">
        <v>1129</v>
      </c>
      <c r="C33" s="461"/>
      <c r="D33" s="462"/>
      <c r="E33" s="462"/>
      <c r="F33" s="462"/>
      <c r="G33" s="463"/>
      <c r="H33" s="463"/>
      <c r="I33" s="463"/>
      <c r="J33" s="463"/>
      <c r="K33" s="463"/>
      <c r="L33" s="463"/>
      <c r="M33" s="463"/>
      <c r="N33" s="463"/>
      <c r="O33" s="463"/>
      <c r="P33" s="463"/>
      <c r="Q33" s="463"/>
      <c r="R33" s="463"/>
    </row>
    <row r="34" spans="1:18" ht="33" x14ac:dyDescent="0.3">
      <c r="A34" s="471"/>
      <c r="B34" s="471" t="s">
        <v>1130</v>
      </c>
      <c r="C34" s="461"/>
      <c r="D34" s="462"/>
      <c r="E34" s="462"/>
      <c r="F34" s="462"/>
      <c r="G34" s="463"/>
      <c r="H34" s="463"/>
      <c r="I34" s="463"/>
      <c r="J34" s="463"/>
      <c r="K34" s="463"/>
      <c r="L34" s="463"/>
      <c r="M34" s="463"/>
      <c r="N34" s="463"/>
      <c r="O34" s="463"/>
      <c r="P34" s="463"/>
      <c r="Q34" s="463"/>
      <c r="R34" s="463"/>
    </row>
    <row r="35" spans="1:18" ht="49.5" x14ac:dyDescent="0.3">
      <c r="A35" s="471"/>
      <c r="B35" s="471" t="s">
        <v>1131</v>
      </c>
      <c r="C35" s="461"/>
      <c r="D35" s="462"/>
      <c r="E35" s="462"/>
      <c r="F35" s="462"/>
      <c r="G35" s="463"/>
      <c r="H35" s="463"/>
      <c r="I35" s="463"/>
      <c r="J35" s="463"/>
      <c r="K35" s="463"/>
      <c r="L35" s="463"/>
      <c r="M35" s="463"/>
      <c r="N35" s="463"/>
      <c r="O35" s="463"/>
      <c r="P35" s="463"/>
      <c r="Q35" s="463"/>
      <c r="R35" s="463"/>
    </row>
    <row r="36" spans="1:18" ht="33" x14ac:dyDescent="0.3">
      <c r="A36" s="471"/>
      <c r="B36" s="471" t="s">
        <v>1132</v>
      </c>
      <c r="C36" s="461"/>
      <c r="D36" s="462"/>
      <c r="E36" s="462"/>
      <c r="F36" s="462"/>
      <c r="G36" s="463"/>
      <c r="H36" s="463"/>
      <c r="I36" s="463"/>
      <c r="J36" s="463"/>
      <c r="K36" s="463"/>
      <c r="L36" s="463"/>
      <c r="M36" s="463"/>
      <c r="N36" s="463"/>
      <c r="O36" s="463"/>
      <c r="P36" s="463"/>
      <c r="Q36" s="463"/>
      <c r="R36" s="463"/>
    </row>
    <row r="37" spans="1:18" x14ac:dyDescent="0.3">
      <c r="A37" s="471"/>
      <c r="B37" s="471" t="s">
        <v>1133</v>
      </c>
      <c r="C37" s="461"/>
      <c r="D37" s="462"/>
      <c r="E37" s="462"/>
      <c r="F37" s="462"/>
      <c r="G37" s="463"/>
      <c r="H37" s="463"/>
      <c r="I37" s="463"/>
      <c r="J37" s="463"/>
      <c r="K37" s="463"/>
      <c r="L37" s="463"/>
      <c r="M37" s="463"/>
      <c r="N37" s="463"/>
      <c r="O37" s="463"/>
      <c r="P37" s="463"/>
      <c r="Q37" s="463"/>
      <c r="R37" s="463"/>
    </row>
    <row r="38" spans="1:18" ht="33" x14ac:dyDescent="0.3">
      <c r="A38" s="471"/>
      <c r="B38" s="471" t="s">
        <v>1134</v>
      </c>
      <c r="C38" s="461"/>
      <c r="D38" s="462"/>
      <c r="E38" s="462"/>
      <c r="F38" s="462"/>
      <c r="G38" s="463"/>
      <c r="H38" s="463"/>
      <c r="I38" s="463"/>
      <c r="J38" s="463"/>
      <c r="K38" s="463"/>
      <c r="L38" s="463"/>
      <c r="M38" s="463"/>
      <c r="N38" s="463"/>
      <c r="O38" s="463"/>
      <c r="P38" s="463"/>
      <c r="Q38" s="463"/>
      <c r="R38" s="463"/>
    </row>
    <row r="39" spans="1:18" ht="49.5" x14ac:dyDescent="0.3">
      <c r="A39" s="471"/>
      <c r="B39" s="471" t="s">
        <v>1135</v>
      </c>
      <c r="C39" s="461"/>
      <c r="D39" s="462"/>
      <c r="E39" s="462"/>
      <c r="F39" s="462"/>
      <c r="G39" s="463"/>
      <c r="H39" s="463"/>
      <c r="I39" s="463"/>
      <c r="J39" s="463"/>
      <c r="K39" s="463"/>
      <c r="L39" s="463"/>
      <c r="M39" s="463"/>
      <c r="N39" s="463"/>
      <c r="O39" s="463"/>
      <c r="P39" s="463"/>
      <c r="Q39" s="463"/>
      <c r="R39" s="463"/>
    </row>
    <row r="40" spans="1:18" x14ac:dyDescent="0.3">
      <c r="A40" s="471"/>
      <c r="B40" s="472" t="s">
        <v>1136</v>
      </c>
      <c r="C40" s="461"/>
      <c r="D40" s="462"/>
      <c r="E40" s="462"/>
      <c r="F40" s="462"/>
      <c r="G40" s="463"/>
      <c r="H40" s="463"/>
      <c r="I40" s="463"/>
      <c r="J40" s="463"/>
      <c r="K40" s="463"/>
      <c r="L40" s="463"/>
      <c r="M40" s="463"/>
      <c r="N40" s="463"/>
      <c r="O40" s="463"/>
      <c r="P40" s="463"/>
      <c r="Q40" s="463"/>
      <c r="R40" s="463"/>
    </row>
    <row r="41" spans="1:18" x14ac:dyDescent="0.3">
      <c r="A41" s="471"/>
      <c r="B41" s="473"/>
      <c r="C41" s="461"/>
      <c r="D41" s="462"/>
      <c r="E41" s="462"/>
      <c r="F41" s="462"/>
      <c r="G41" s="463"/>
      <c r="H41" s="463"/>
      <c r="I41" s="463"/>
      <c r="J41" s="463"/>
      <c r="K41" s="463"/>
      <c r="L41" s="463"/>
      <c r="M41" s="463"/>
      <c r="N41" s="463"/>
      <c r="O41" s="463"/>
      <c r="P41" s="463"/>
      <c r="Q41" s="463"/>
      <c r="R41" s="463"/>
    </row>
    <row r="42" spans="1:18" x14ac:dyDescent="0.3">
      <c r="A42" s="471"/>
      <c r="B42" s="473"/>
      <c r="C42" s="461"/>
      <c r="D42" s="462"/>
      <c r="E42" s="462"/>
      <c r="F42" s="462"/>
      <c r="G42" s="463"/>
      <c r="H42" s="463"/>
      <c r="I42" s="463"/>
      <c r="J42" s="463"/>
      <c r="K42" s="463"/>
      <c r="L42" s="463"/>
      <c r="M42" s="463"/>
      <c r="N42" s="463"/>
      <c r="O42" s="463"/>
      <c r="P42" s="463"/>
      <c r="Q42" s="463"/>
      <c r="R42" s="463"/>
    </row>
    <row r="43" spans="1:18" x14ac:dyDescent="0.3">
      <c r="A43" s="40"/>
      <c r="B43" s="456"/>
      <c r="C43" s="40"/>
      <c r="D43" s="40"/>
      <c r="E43" s="40"/>
      <c r="F43" s="40"/>
    </row>
    <row r="44" spans="1:18" x14ac:dyDescent="0.3">
      <c r="A44" s="40"/>
      <c r="B44" s="22" t="s">
        <v>187</v>
      </c>
      <c r="C44" s="40"/>
      <c r="D44" s="40"/>
      <c r="E44" s="40"/>
      <c r="F44" s="40"/>
    </row>
    <row r="45" spans="1:18" x14ac:dyDescent="0.3">
      <c r="A45" s="40"/>
      <c r="B45" s="118" t="s">
        <v>188</v>
      </c>
      <c r="C45" s="70" t="s">
        <v>189</v>
      </c>
      <c r="D45" s="70" t="s">
        <v>190</v>
      </c>
      <c r="E45" s="71" t="s">
        <v>97</v>
      </c>
      <c r="F45" s="40"/>
    </row>
    <row r="46" spans="1:18" x14ac:dyDescent="0.3">
      <c r="A46" s="40"/>
      <c r="B46" s="119" t="s">
        <v>192</v>
      </c>
      <c r="C46" s="15">
        <f>COUNTA(C13:C42)</f>
        <v>0</v>
      </c>
      <c r="D46" s="15">
        <f>COUNTA(D13:D42)</f>
        <v>0</v>
      </c>
      <c r="E46" s="74">
        <f>COUNTA(E13:E42)</f>
        <v>0</v>
      </c>
      <c r="F46" s="40"/>
    </row>
    <row r="47" spans="1:18" x14ac:dyDescent="0.3">
      <c r="A47" s="40"/>
      <c r="B47" s="120" t="s">
        <v>193</v>
      </c>
      <c r="C47" s="76">
        <f>IF(SUM($C46:$D46)=0,0,C46/SUM($C46:$D46))</f>
        <v>0</v>
      </c>
      <c r="D47" s="76">
        <f>IF(SUM($C46:$D46)=0,0,D46/SUM($C46:$D46))</f>
        <v>0</v>
      </c>
      <c r="E47" s="77"/>
      <c r="F47" s="40"/>
    </row>
    <row r="48" spans="1:18" x14ac:dyDescent="0.3">
      <c r="A48" s="40"/>
      <c r="B48" s="98"/>
      <c r="C48" s="40"/>
      <c r="D48" s="40"/>
      <c r="E48" s="40"/>
      <c r="F48" s="40"/>
    </row>
    <row r="49" spans="1:6" x14ac:dyDescent="0.3">
      <c r="A49" s="40"/>
      <c r="B49" s="98"/>
      <c r="C49" s="40"/>
      <c r="D49" s="40"/>
      <c r="E49" s="40"/>
      <c r="F49" s="40"/>
    </row>
    <row r="50" spans="1:6" ht="14.25" customHeight="1" x14ac:dyDescent="0.3">
      <c r="A50" s="24" t="s">
        <v>194</v>
      </c>
      <c r="B50" s="448"/>
      <c r="C50" s="40"/>
      <c r="D50" s="40"/>
      <c r="E50" s="40"/>
      <c r="F50" s="40"/>
    </row>
    <row r="51" spans="1:6" ht="14.25" customHeight="1" x14ac:dyDescent="0.3">
      <c r="A51" s="80"/>
      <c r="B51" s="35"/>
    </row>
    <row r="52" spans="1:6" ht="14.25" customHeight="1" x14ac:dyDescent="0.3">
      <c r="A52" s="82" t="s">
        <v>195</v>
      </c>
      <c r="B52" s="448"/>
      <c r="C52" s="40"/>
      <c r="D52" s="40"/>
      <c r="E52" s="40"/>
      <c r="F52" s="40"/>
    </row>
    <row r="53" spans="1:6" x14ac:dyDescent="0.3">
      <c r="A53" s="80"/>
      <c r="B53" s="35"/>
    </row>
    <row r="54" spans="1:6" ht="15" customHeight="1" x14ac:dyDescent="0.3">
      <c r="A54" s="40"/>
      <c r="B54" s="88"/>
      <c r="C54" s="40"/>
      <c r="D54" s="40"/>
      <c r="E54" s="40"/>
      <c r="F54" s="40"/>
    </row>
    <row r="55" spans="1:6" x14ac:dyDescent="0.3">
      <c r="A55" s="470"/>
    </row>
  </sheetData>
  <mergeCells count="1">
    <mergeCell ref="A13:B13"/>
  </mergeCells>
  <hyperlinks>
    <hyperlink ref="G1" location="TARTALOM!A1" display=" &lt; Tartalom"/>
  </hyperlinks>
  <pageMargins left="0.70866141732283505" right="0.70866141732283505" top="0.70866141732283505" bottom="0.70866141732283505" header="0.511811023622047" footer="0.511811023622047"/>
  <pageSetup paperSize="9" scale="72" fitToHeight="4" orientation="portrait"/>
  <headerFooter>
    <oddFooter>&amp;L&amp;"Arial Narrow,Normál"&amp;8&amp;F/&amp;A&amp;C &amp;"Arial Narrow,Normál"&amp;8&amp;P/&amp;N&amp;R&amp;"Arial Narrow,Normál"&amp;8DigitAudit/AuditDok</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Normal="100" workbookViewId="0"/>
  </sheetViews>
  <sheetFormatPr defaultColWidth="9" defaultRowHeight="16.5" customHeight="1" x14ac:dyDescent="0.3"/>
  <cols>
    <col min="1" max="1" width="45.125" style="2" customWidth="1"/>
    <col min="2" max="2" width="11.375" style="2" customWidth="1"/>
    <col min="3" max="3" width="13.375" style="2" customWidth="1"/>
    <col min="4" max="5" width="11.25" style="2" customWidth="1"/>
    <col min="6" max="7" width="9" style="35" customWidth="1"/>
    <col min="8" max="14" width="9" style="2" customWidth="1"/>
    <col min="15" max="15" width="8.875" style="2" customWidth="1"/>
    <col min="16" max="16" width="9" style="2" customWidth="1"/>
    <col min="17" max="17" width="17.875" style="2" customWidth="1"/>
    <col min="18" max="16384" width="9" style="2"/>
  </cols>
  <sheetData>
    <row r="1" spans="1:6" ht="18.75" x14ac:dyDescent="0.3">
      <c r="A1" s="345" t="s">
        <v>1137</v>
      </c>
      <c r="B1" s="5"/>
      <c r="C1" s="5"/>
      <c r="D1" s="5"/>
      <c r="E1" s="35"/>
    </row>
    <row r="2" spans="1:6" ht="14.25" customHeight="1" x14ac:dyDescent="0.3">
      <c r="A2" s="22"/>
      <c r="B2" s="5"/>
      <c r="C2" s="5"/>
      <c r="D2" s="25" t="e">
        <f>#REF!</f>
        <v>#REF!</v>
      </c>
      <c r="E2" s="474">
        <f>A25</f>
        <v>0</v>
      </c>
      <c r="F2" s="26" t="s">
        <v>75</v>
      </c>
    </row>
    <row r="3" spans="1:6" x14ac:dyDescent="0.3">
      <c r="A3" s="91" t="s">
        <v>1138</v>
      </c>
      <c r="B3" s="5"/>
      <c r="C3" s="5"/>
      <c r="D3" s="5"/>
      <c r="E3" s="86" t="s">
        <v>74</v>
      </c>
      <c r="F3" s="2"/>
    </row>
    <row r="4" spans="1:6" ht="16.5" customHeight="1" x14ac:dyDescent="0.3">
      <c r="A4" s="27" t="str">
        <f>CONCATENATE("Ügyfél:   ",Alapa!$C$17)</f>
        <v xml:space="preserve">Ügyfél:   </v>
      </c>
      <c r="B4" s="30" t="s">
        <v>279</v>
      </c>
      <c r="C4" s="94"/>
      <c r="D4" s="475"/>
      <c r="E4" s="86" t="s">
        <v>53</v>
      </c>
      <c r="F4" s="2" t="s">
        <v>1138</v>
      </c>
    </row>
    <row r="5" spans="1:6" ht="15.75" customHeight="1" x14ac:dyDescent="0.3">
      <c r="A5" s="27" t="str">
        <f>CONCATENATE("Fordulónap: ",Alapa!$C$12)</f>
        <v xml:space="preserve">Fordulónap: </v>
      </c>
      <c r="B5" s="30" t="s">
        <v>79</v>
      </c>
      <c r="C5" s="34" t="e">
        <f>VLOOKUP(F9,Alapa!$G$2:$H$22,2)</f>
        <v>#N/A</v>
      </c>
      <c r="D5" s="380"/>
      <c r="E5" s="86" t="s">
        <v>55</v>
      </c>
      <c r="F5" s="2" t="s">
        <v>1139</v>
      </c>
    </row>
    <row r="6" spans="1:6" x14ac:dyDescent="0.3">
      <c r="A6" s="91"/>
      <c r="B6" s="30" t="s">
        <v>81</v>
      </c>
      <c r="C6" s="398" t="str">
        <f>IF(Alapa!$N$2=0," ",Alapa!$N$2)</f>
        <v xml:space="preserve"> </v>
      </c>
      <c r="D6" s="380"/>
      <c r="E6" s="86" t="s">
        <v>57</v>
      </c>
      <c r="F6" s="2" t="s">
        <v>1140</v>
      </c>
    </row>
    <row r="7" spans="1:6" x14ac:dyDescent="0.3">
      <c r="A7" s="24"/>
      <c r="B7" s="5"/>
      <c r="C7" s="5"/>
      <c r="D7" s="5"/>
      <c r="E7" s="86" t="s">
        <v>59</v>
      </c>
      <c r="F7" s="2" t="s">
        <v>1141</v>
      </c>
    </row>
    <row r="8" spans="1:6" x14ac:dyDescent="0.3">
      <c r="A8" s="925" t="str">
        <f ca="1">Alapa!G96</f>
        <v>TERV &lt;= TÉNY, Az eljárások hatókörét nem kell újraértékelni.</v>
      </c>
      <c r="B8" s="5"/>
      <c r="C8" s="5"/>
      <c r="D8" s="5"/>
      <c r="E8" s="86"/>
      <c r="F8" s="2"/>
    </row>
    <row r="9" spans="1:6" ht="36" customHeight="1" x14ac:dyDescent="0.3">
      <c r="A9" s="476" t="s">
        <v>1142</v>
      </c>
      <c r="B9" s="477" t="s">
        <v>1143</v>
      </c>
      <c r="C9" s="477" t="s">
        <v>1144</v>
      </c>
      <c r="D9" s="478" t="s">
        <v>1145</v>
      </c>
      <c r="E9" s="35" t="s">
        <v>80</v>
      </c>
      <c r="F9" s="297">
        <v>1</v>
      </c>
    </row>
    <row r="10" spans="1:6" x14ac:dyDescent="0.3">
      <c r="A10" s="479" t="s">
        <v>1146</v>
      </c>
      <c r="B10" s="480"/>
      <c r="C10" s="481"/>
      <c r="D10" s="482"/>
      <c r="E10" s="35"/>
    </row>
    <row r="11" spans="1:6" x14ac:dyDescent="0.3">
      <c r="A11" s="483" t="s">
        <v>1147</v>
      </c>
      <c r="B11" s="484" t="str">
        <f>IFERROR('KK-08-01'!F21,"")</f>
        <v/>
      </c>
      <c r="C11" s="485" t="s">
        <v>55</v>
      </c>
      <c r="D11" s="486">
        <f>'KK-08-01'!D4</f>
        <v>0</v>
      </c>
      <c r="E11" s="35"/>
    </row>
    <row r="12" spans="1:6" x14ac:dyDescent="0.3">
      <c r="A12" s="483" t="s">
        <v>1148</v>
      </c>
      <c r="B12" s="484" t="str">
        <f>IFERROR('KK-08-02'!F21,"")</f>
        <v/>
      </c>
      <c r="C12" s="485" t="s">
        <v>57</v>
      </c>
      <c r="D12" s="486">
        <f>'KK-08-02'!D4</f>
        <v>0</v>
      </c>
      <c r="E12" s="35"/>
    </row>
    <row r="13" spans="1:6" x14ac:dyDescent="0.3">
      <c r="A13" s="487" t="s">
        <v>1149</v>
      </c>
      <c r="B13" s="488" t="str">
        <f>IFERROR('KK-08-03'!F21,"")</f>
        <v/>
      </c>
      <c r="C13" s="489" t="s">
        <v>59</v>
      </c>
      <c r="D13" s="490">
        <f>'KK-08-03'!D4</f>
        <v>0</v>
      </c>
      <c r="E13" s="35"/>
    </row>
    <row r="14" spans="1:6" x14ac:dyDescent="0.3">
      <c r="A14" s="491"/>
      <c r="B14" s="492"/>
      <c r="C14" s="493"/>
      <c r="D14" s="494"/>
      <c r="E14" s="35"/>
    </row>
    <row r="15" spans="1:6" x14ac:dyDescent="0.3">
      <c r="A15" s="495" t="s">
        <v>1150</v>
      </c>
      <c r="B15" s="496"/>
      <c r="C15" s="497"/>
      <c r="D15" s="498"/>
      <c r="E15" s="35"/>
      <c r="F15" s="2"/>
    </row>
    <row r="16" spans="1:6" x14ac:dyDescent="0.3">
      <c r="A16" s="499" t="s">
        <v>1147</v>
      </c>
      <c r="B16" s="484" t="str">
        <f>'KK-08-01'!F22</f>
        <v/>
      </c>
      <c r="C16" s="485" t="s">
        <v>55</v>
      </c>
      <c r="D16" s="486">
        <f>'KK-08-01'!D4</f>
        <v>0</v>
      </c>
      <c r="E16" s="35"/>
      <c r="F16" s="2"/>
    </row>
    <row r="17" spans="1:7" x14ac:dyDescent="0.3">
      <c r="A17" s="483" t="s">
        <v>1148</v>
      </c>
      <c r="B17" s="484" t="str">
        <f>'KK-08-02'!F22</f>
        <v/>
      </c>
      <c r="C17" s="485" t="s">
        <v>57</v>
      </c>
      <c r="D17" s="486">
        <f>'KK-08-02'!D4</f>
        <v>0</v>
      </c>
      <c r="E17" s="35"/>
      <c r="F17" s="2"/>
    </row>
    <row r="18" spans="1:7" x14ac:dyDescent="0.3">
      <c r="A18" s="500" t="s">
        <v>1149</v>
      </c>
      <c r="B18" s="501" t="str">
        <f>'KK-08-03'!F22</f>
        <v/>
      </c>
      <c r="C18" s="502" t="s">
        <v>59</v>
      </c>
      <c r="D18" s="503">
        <f>'KK-08-03'!D4</f>
        <v>0</v>
      </c>
      <c r="E18" s="35"/>
      <c r="F18" s="2"/>
    </row>
    <row r="19" spans="1:7" x14ac:dyDescent="0.3">
      <c r="A19" s="504" t="s">
        <v>1151</v>
      </c>
      <c r="B19" s="3"/>
      <c r="C19" s="3"/>
      <c r="D19" s="3"/>
      <c r="E19" s="35"/>
    </row>
    <row r="20" spans="1:7" x14ac:dyDescent="0.3">
      <c r="A20" s="504" t="s">
        <v>1152</v>
      </c>
      <c r="B20" s="3"/>
      <c r="C20" s="3"/>
      <c r="D20" s="3"/>
      <c r="E20" s="35"/>
    </row>
    <row r="21" spans="1:7" x14ac:dyDescent="0.3">
      <c r="A21" s="504" t="s">
        <v>1153</v>
      </c>
      <c r="B21" s="3"/>
      <c r="C21" s="3"/>
      <c r="D21" s="3"/>
      <c r="E21" s="35"/>
    </row>
    <row r="22" spans="1:7" x14ac:dyDescent="0.3">
      <c r="A22" s="504" t="s">
        <v>1154</v>
      </c>
      <c r="B22" s="3"/>
      <c r="C22" s="3"/>
      <c r="D22" s="3"/>
      <c r="E22" s="35"/>
      <c r="G22" s="2"/>
    </row>
    <row r="23" spans="1:7" x14ac:dyDescent="0.3">
      <c r="A23" s="504" t="s">
        <v>1155</v>
      </c>
      <c r="B23" s="3"/>
      <c r="C23" s="3"/>
      <c r="D23" s="3"/>
      <c r="E23" s="35"/>
      <c r="G23" s="2"/>
    </row>
    <row r="24" spans="1:7" x14ac:dyDescent="0.3">
      <c r="A24" s="504"/>
      <c r="B24" s="3"/>
      <c r="C24" s="3"/>
      <c r="D24" s="3"/>
      <c r="E24" s="35"/>
      <c r="G24" s="2"/>
    </row>
    <row r="25" spans="1:7" x14ac:dyDescent="0.3">
      <c r="A25" s="504"/>
      <c r="B25" s="3"/>
      <c r="C25" s="3"/>
      <c r="D25" s="3"/>
      <c r="E25" s="35"/>
      <c r="G25" s="2"/>
    </row>
    <row r="26" spans="1:7" x14ac:dyDescent="0.3">
      <c r="A26" s="504"/>
      <c r="B26" s="3"/>
      <c r="C26" s="3"/>
      <c r="D26" s="3"/>
      <c r="E26" s="35"/>
      <c r="G26" s="2"/>
    </row>
    <row r="27" spans="1:7" ht="16.5" customHeight="1" thickBot="1" x14ac:dyDescent="0.35"/>
    <row r="28" spans="1:7" x14ac:dyDescent="0.25">
      <c r="A28" s="1044" t="s">
        <v>1617</v>
      </c>
      <c r="B28" s="1045"/>
      <c r="C28" s="954"/>
      <c r="D28" s="955"/>
      <c r="E28" s="944"/>
      <c r="F28" s="956" t="s">
        <v>55</v>
      </c>
      <c r="G28" s="957" t="s">
        <v>1139</v>
      </c>
    </row>
    <row r="29" spans="1:7" ht="51" x14ac:dyDescent="0.2">
      <c r="A29" s="1035" t="s">
        <v>1618</v>
      </c>
      <c r="B29" s="1036"/>
      <c r="C29" s="1036"/>
      <c r="D29" s="1037"/>
      <c r="E29" s="948" t="s">
        <v>1614</v>
      </c>
      <c r="F29" s="956" t="s">
        <v>57</v>
      </c>
      <c r="G29" s="957" t="s">
        <v>1140</v>
      </c>
    </row>
    <row r="30" spans="1:7" ht="51" x14ac:dyDescent="0.2">
      <c r="A30" s="1035" t="s">
        <v>1619</v>
      </c>
      <c r="B30" s="1036"/>
      <c r="C30" s="1036"/>
      <c r="D30" s="1037"/>
      <c r="E30" s="948" t="s">
        <v>1614</v>
      </c>
      <c r="F30" s="956" t="s">
        <v>59</v>
      </c>
      <c r="G30" s="957" t="s">
        <v>1141</v>
      </c>
    </row>
    <row r="31" spans="1:7" ht="63.75" x14ac:dyDescent="0.2">
      <c r="A31" s="1035" t="s">
        <v>1620</v>
      </c>
      <c r="B31" s="1036"/>
      <c r="C31" s="1036"/>
      <c r="D31" s="1037"/>
      <c r="E31" s="948" t="s">
        <v>1621</v>
      </c>
      <c r="F31" s="958"/>
      <c r="G31" s="958"/>
    </row>
    <row r="32" spans="1:7" ht="38.25" x14ac:dyDescent="0.2">
      <c r="A32" s="1035" t="s">
        <v>1622</v>
      </c>
      <c r="B32" s="1036"/>
      <c r="C32" s="1036"/>
      <c r="D32" s="1037"/>
      <c r="E32" s="948" t="s">
        <v>1276</v>
      </c>
      <c r="F32" s="958"/>
      <c r="G32" s="958"/>
    </row>
    <row r="33" spans="1:7" ht="63.75" x14ac:dyDescent="0.2">
      <c r="A33" s="1035" t="s">
        <v>1623</v>
      </c>
      <c r="B33" s="1036"/>
      <c r="C33" s="1036"/>
      <c r="D33" s="1037"/>
      <c r="E33" s="1081" t="s">
        <v>1621</v>
      </c>
      <c r="F33" s="958"/>
      <c r="G33" s="958"/>
    </row>
    <row r="34" spans="1:7" ht="15.75" x14ac:dyDescent="0.2">
      <c r="A34" s="1035" t="s">
        <v>1624</v>
      </c>
      <c r="B34" s="1036"/>
      <c r="C34" s="1036"/>
      <c r="D34" s="1037"/>
      <c r="E34" s="944"/>
      <c r="F34" s="958"/>
      <c r="G34" s="958"/>
    </row>
    <row r="35" spans="1:7" ht="15.75" x14ac:dyDescent="0.2">
      <c r="A35" s="1035" t="s">
        <v>1625</v>
      </c>
      <c r="B35" s="1036"/>
      <c r="C35" s="1036"/>
      <c r="D35" s="1037"/>
      <c r="E35" s="944"/>
      <c r="F35" s="958"/>
      <c r="G35" s="958"/>
    </row>
    <row r="36" spans="1:7" ht="102" x14ac:dyDescent="0.2">
      <c r="A36" s="1035" t="s">
        <v>1626</v>
      </c>
      <c r="B36" s="1036"/>
      <c r="C36" s="1036"/>
      <c r="D36" s="1037"/>
      <c r="E36" s="948" t="s">
        <v>1615</v>
      </c>
      <c r="F36" s="958"/>
      <c r="G36" s="958"/>
    </row>
    <row r="37" spans="1:7" ht="15.75" x14ac:dyDescent="0.2">
      <c r="A37" s="1035" t="s">
        <v>1627</v>
      </c>
      <c r="B37" s="1036"/>
      <c r="C37" s="1036"/>
      <c r="D37" s="1037"/>
      <c r="E37" s="948"/>
      <c r="F37" s="958"/>
      <c r="G37" s="958"/>
    </row>
    <row r="38" spans="1:7" ht="204" x14ac:dyDescent="0.2">
      <c r="A38" s="1035" t="s">
        <v>1628</v>
      </c>
      <c r="B38" s="1036"/>
      <c r="C38" s="1036"/>
      <c r="D38" s="1037"/>
      <c r="E38" s="948" t="s">
        <v>1629</v>
      </c>
      <c r="F38" s="958"/>
      <c r="G38" s="958"/>
    </row>
    <row r="39" spans="1:7" ht="15.75" x14ac:dyDescent="0.2">
      <c r="A39" s="1041" t="s">
        <v>1630</v>
      </c>
      <c r="B39" s="1042"/>
      <c r="C39" s="1042"/>
      <c r="D39" s="1043"/>
      <c r="E39" s="948"/>
      <c r="F39" s="958"/>
      <c r="G39" s="958"/>
    </row>
    <row r="40" spans="1:7" ht="76.5" x14ac:dyDescent="0.2">
      <c r="A40" s="1035" t="s">
        <v>1631</v>
      </c>
      <c r="B40" s="1036"/>
      <c r="C40" s="1036"/>
      <c r="D40" s="1037"/>
      <c r="E40" s="948" t="s">
        <v>1632</v>
      </c>
      <c r="F40" s="958"/>
      <c r="G40" s="958"/>
    </row>
    <row r="41" spans="1:7" ht="15.75" x14ac:dyDescent="0.2">
      <c r="A41" s="1035" t="s">
        <v>1633</v>
      </c>
      <c r="B41" s="1036"/>
      <c r="C41" s="1036"/>
      <c r="D41" s="1037"/>
      <c r="E41" s="948"/>
      <c r="F41" s="958"/>
      <c r="G41" s="958"/>
    </row>
    <row r="42" spans="1:7" ht="153" x14ac:dyDescent="0.2">
      <c r="A42" s="1035" t="s">
        <v>1634</v>
      </c>
      <c r="B42" s="1036"/>
      <c r="C42" s="1036"/>
      <c r="D42" s="1037"/>
      <c r="E42" s="948" t="s">
        <v>1635</v>
      </c>
      <c r="F42" s="958"/>
      <c r="G42" s="958"/>
    </row>
    <row r="43" spans="1:7" ht="15.75" x14ac:dyDescent="0.2">
      <c r="A43" s="1035" t="s">
        <v>1636</v>
      </c>
      <c r="B43" s="1036"/>
      <c r="C43" s="1036"/>
      <c r="D43" s="1037"/>
      <c r="E43" s="948"/>
      <c r="F43" s="958"/>
      <c r="G43" s="958"/>
    </row>
    <row r="44" spans="1:7" ht="15.75" x14ac:dyDescent="0.2">
      <c r="A44" s="1035" t="s">
        <v>1637</v>
      </c>
      <c r="B44" s="1036"/>
      <c r="C44" s="1036"/>
      <c r="D44" s="1037"/>
      <c r="E44" s="948"/>
      <c r="F44" s="958"/>
      <c r="G44" s="958"/>
    </row>
    <row r="45" spans="1:7" ht="64.5" thickBot="1" x14ac:dyDescent="0.25">
      <c r="A45" s="1038" t="s">
        <v>1638</v>
      </c>
      <c r="B45" s="1039"/>
      <c r="C45" s="1039"/>
      <c r="D45" s="1040"/>
      <c r="E45" s="948" t="s">
        <v>1621</v>
      </c>
      <c r="F45" s="958"/>
      <c r="G45" s="958"/>
    </row>
    <row r="46" spans="1:7" thickBot="1" x14ac:dyDescent="0.25">
      <c r="A46" s="1034"/>
      <c r="B46" s="1034"/>
      <c r="C46" s="1034"/>
      <c r="D46" s="1034"/>
      <c r="E46" s="948"/>
      <c r="F46" s="958"/>
      <c r="G46" s="958"/>
    </row>
    <row r="47" spans="1:7" x14ac:dyDescent="0.25">
      <c r="A47" s="959" t="s">
        <v>1612</v>
      </c>
      <c r="B47" s="960"/>
      <c r="C47" s="961"/>
      <c r="D47" s="962"/>
      <c r="E47" s="944"/>
      <c r="F47" s="956" t="s">
        <v>55</v>
      </c>
      <c r="G47" s="957" t="s">
        <v>1139</v>
      </c>
    </row>
    <row r="48" spans="1:7" ht="51" x14ac:dyDescent="0.2">
      <c r="A48" s="1035" t="s">
        <v>1639</v>
      </c>
      <c r="B48" s="1036"/>
      <c r="C48" s="1036"/>
      <c r="D48" s="1037"/>
      <c r="E48" s="953" t="s">
        <v>1614</v>
      </c>
      <c r="F48" s="956" t="s">
        <v>57</v>
      </c>
      <c r="G48" s="957" t="s">
        <v>1140</v>
      </c>
    </row>
    <row r="49" spans="1:7" ht="115.5" thickBot="1" x14ac:dyDescent="0.25">
      <c r="A49" s="1038" t="s">
        <v>1613</v>
      </c>
      <c r="B49" s="1039"/>
      <c r="C49" s="1039"/>
      <c r="D49" s="1040"/>
      <c r="E49" s="949" t="s">
        <v>1616</v>
      </c>
      <c r="F49" s="956" t="s">
        <v>59</v>
      </c>
      <c r="G49" s="957" t="s">
        <v>1141</v>
      </c>
    </row>
    <row r="50" spans="1:7" ht="114.75" x14ac:dyDescent="0.2">
      <c r="A50" s="1064" t="s">
        <v>1645</v>
      </c>
      <c r="B50" s="1065"/>
      <c r="C50" s="1065"/>
      <c r="D50" s="1066"/>
      <c r="E50" s="1067" t="s">
        <v>1616</v>
      </c>
      <c r="F50" s="958"/>
      <c r="G50" s="958"/>
    </row>
    <row r="51" spans="1:7" x14ac:dyDescent="0.3">
      <c r="A51" s="1068" t="s">
        <v>1646</v>
      </c>
      <c r="B51" s="1069"/>
      <c r="C51" s="1069"/>
      <c r="D51" s="1070"/>
      <c r="E51" s="1067"/>
    </row>
    <row r="52" spans="1:7" ht="27" x14ac:dyDescent="0.3">
      <c r="A52" s="1071" t="s">
        <v>1647</v>
      </c>
      <c r="B52" s="1072"/>
      <c r="C52" s="1072"/>
      <c r="D52" s="1073"/>
      <c r="E52" s="286" t="s">
        <v>525</v>
      </c>
    </row>
    <row r="53" spans="1:7" ht="39.75" x14ac:dyDescent="0.3">
      <c r="A53" s="1071" t="s">
        <v>1648</v>
      </c>
      <c r="B53" s="1072"/>
      <c r="C53" s="1072"/>
      <c r="D53" s="1073"/>
      <c r="E53" s="1074" t="s">
        <v>1276</v>
      </c>
    </row>
    <row r="54" spans="1:7" ht="27.75" thickBot="1" x14ac:dyDescent="0.35">
      <c r="A54" s="1075" t="s">
        <v>1649</v>
      </c>
      <c r="B54" s="1076"/>
      <c r="C54" s="1076"/>
      <c r="D54" s="1077"/>
      <c r="E54" s="286" t="s">
        <v>525</v>
      </c>
    </row>
    <row r="55" spans="1:7" ht="53.25" thickBot="1" x14ac:dyDescent="0.35">
      <c r="A55" s="1078" t="s">
        <v>1650</v>
      </c>
      <c r="B55" s="1079"/>
      <c r="C55" s="1079"/>
      <c r="D55" s="1080"/>
      <c r="E55" s="286" t="s">
        <v>1614</v>
      </c>
    </row>
  </sheetData>
  <mergeCells count="27">
    <mergeCell ref="A51:D51"/>
    <mergeCell ref="A52:D52"/>
    <mergeCell ref="A53:D53"/>
    <mergeCell ref="A54:D54"/>
    <mergeCell ref="A55:D55"/>
    <mergeCell ref="A39:D39"/>
    <mergeCell ref="A28:B28"/>
    <mergeCell ref="A29:D29"/>
    <mergeCell ref="A30:D30"/>
    <mergeCell ref="A31:D31"/>
    <mergeCell ref="A32:D32"/>
    <mergeCell ref="A33:D33"/>
    <mergeCell ref="A34:D34"/>
    <mergeCell ref="A35:D35"/>
    <mergeCell ref="A36:D36"/>
    <mergeCell ref="A37:D37"/>
    <mergeCell ref="A38:D38"/>
    <mergeCell ref="A46:D46"/>
    <mergeCell ref="A48:D48"/>
    <mergeCell ref="A49:D49"/>
    <mergeCell ref="A50:D50"/>
    <mergeCell ref="A40:D40"/>
    <mergeCell ref="A41:D41"/>
    <mergeCell ref="A42:D42"/>
    <mergeCell ref="A43:D43"/>
    <mergeCell ref="A44:D44"/>
    <mergeCell ref="A45:D45"/>
  </mergeCells>
  <hyperlinks>
    <hyperlink ref="E3" location="TARTALOM!A1" display=" &lt; Tartalom"/>
    <hyperlink ref="E4" location="'KK-08'!A1" display="KK-08 "/>
    <hyperlink ref="E5" location="'KK-08-01'!A1" display="KK-08-01 "/>
    <hyperlink ref="E6" location="'KK-08-02'!A1" display="KK-08-02 "/>
    <hyperlink ref="E7" location="'KK-08-03'!A1" display="KK-08-03 "/>
    <hyperlink ref="C11" location="'KK-08-01'!A1" display="KK-08-01 "/>
    <hyperlink ref="C12" location="'KK-08-02'!A1" display="KK-08-02 "/>
    <hyperlink ref="C13" location="'KK-08-03'!A1" display="KK-08-03 "/>
    <hyperlink ref="C16" location="'KK-08-01'!A1" display="KK-08-01 "/>
    <hyperlink ref="C17" location="'KK-08-02'!A1" display="KK-08-02 "/>
    <hyperlink ref="C18" location="'KK-08-03'!A1" display="KK-08-03 "/>
    <hyperlink ref="F49" location="'KK-08-03'!A1" display="KK-08-03 "/>
    <hyperlink ref="F48" location="'KK-08-02'!A1" display="KK-08-02 "/>
    <hyperlink ref="F47" location="'KK-08-01'!A1" display="KK-08-01 "/>
    <hyperlink ref="F30" location="'KK-08-03'!A1" display="KK-08-03 "/>
    <hyperlink ref="F29" location="'KK-08-02'!A1" display="KK-08-02 "/>
    <hyperlink ref="F28" location="'KK-08-01'!A1" display="KK-08-01 "/>
  </hyperlinks>
  <pageMargins left="0.70866141732283472" right="0.70866141732283472" top="0.70866141732283472" bottom="0.70866141732283472" header="0.51181102362204722" footer="0.51181102362204722"/>
  <pageSetup paperSize="9" scale="85" fitToHeight="2" orientation="portrait" r:id="rId1"/>
  <headerFooter>
    <oddFooter>&amp;L&amp;"Arial Narrow,Normál"&amp;8&amp;F/&amp;A&amp;C &amp;"Arial Narrow,Normál"&amp;8&amp;P/&amp;N&amp;R&amp;"Arial Narrow,Normál"&amp;8DigitAudit/AuditDok</oddFooter>
  </headerFooter>
  <rowBreaks count="1" manualBreakCount="1">
    <brk id="36" max="3" man="1"/>
  </rowBreaks>
  <ignoredErrors>
    <ignoredError sqref="D2"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1" t="s">
        <v>1156</v>
      </c>
      <c r="B1" s="505"/>
      <c r="C1" s="5"/>
      <c r="D1" s="5"/>
      <c r="E1" s="5"/>
      <c r="F1" s="5"/>
    </row>
    <row r="2" spans="1:15" ht="15.75" x14ac:dyDescent="0.25">
      <c r="A2" s="5"/>
      <c r="B2" s="506"/>
      <c r="C2" s="5"/>
      <c r="D2" s="295"/>
      <c r="E2" s="295"/>
      <c r="F2" s="5"/>
      <c r="G2" s="26" t="s">
        <v>1157</v>
      </c>
      <c r="K2" s="507" t="s">
        <v>189</v>
      </c>
      <c r="L2" s="507" t="s">
        <v>190</v>
      </c>
      <c r="M2" s="507" t="s">
        <v>1158</v>
      </c>
      <c r="N2" s="507" t="s">
        <v>1159</v>
      </c>
      <c r="O2" s="507" t="s">
        <v>1160</v>
      </c>
    </row>
    <row r="3" spans="1:15" x14ac:dyDescent="0.2">
      <c r="A3" s="508" t="s">
        <v>1161</v>
      </c>
      <c r="B3" s="509"/>
      <c r="C3" s="5"/>
      <c r="D3" s="5"/>
      <c r="E3" s="247"/>
      <c r="F3" s="5"/>
      <c r="G3" s="54" t="s">
        <v>74</v>
      </c>
      <c r="I3" s="54"/>
      <c r="M3" s="507"/>
      <c r="N3" s="507"/>
      <c r="O3" s="507"/>
    </row>
    <row r="4" spans="1:15" ht="16.5" x14ac:dyDescent="0.3">
      <c r="A4" s="27" t="str">
        <f>CONCATENATE("Ügyfél:   ",Alapa!$C$17)</f>
        <v xml:space="preserve">Ügyfél:   </v>
      </c>
      <c r="B4" s="29"/>
      <c r="C4" s="30" t="s">
        <v>279</v>
      </c>
      <c r="D4" s="31"/>
      <c r="E4" s="245"/>
      <c r="F4" s="33"/>
      <c r="G4" s="86" t="s">
        <v>53</v>
      </c>
      <c r="H4" s="2" t="s">
        <v>1138</v>
      </c>
    </row>
    <row r="5" spans="1:15" ht="16.5" x14ac:dyDescent="0.3">
      <c r="A5" s="27" t="str">
        <f>CONCATENATE("Fordulónap: ",Alapa!$C$12)</f>
        <v xml:space="preserve">Fordulónap: </v>
      </c>
      <c r="B5" s="29"/>
      <c r="C5" s="30" t="s">
        <v>80</v>
      </c>
      <c r="D5" s="34" t="e">
        <f>VLOOKUP(H8,Alapa!$G$2:$H$22,2)</f>
        <v>#N/A</v>
      </c>
      <c r="E5" s="246"/>
      <c r="F5" s="29"/>
      <c r="G5" s="86" t="s">
        <v>55</v>
      </c>
      <c r="H5" s="2" t="s">
        <v>54</v>
      </c>
    </row>
    <row r="6" spans="1:15" ht="16.5" customHeight="1" x14ac:dyDescent="0.3">
      <c r="A6" s="24"/>
      <c r="B6" s="509"/>
      <c r="C6" s="30" t="s">
        <v>81</v>
      </c>
      <c r="D6" s="377" t="str">
        <f>IF(Alapa!$N$2=0," ",Alapa!$N$2)</f>
        <v xml:space="preserve"> </v>
      </c>
      <c r="E6" s="138"/>
      <c r="F6" s="139"/>
      <c r="G6" s="86" t="s">
        <v>57</v>
      </c>
      <c r="H6" s="2" t="s">
        <v>56</v>
      </c>
    </row>
    <row r="7" spans="1:15" ht="16.5" customHeight="1" x14ac:dyDescent="0.3">
      <c r="A7" s="24" t="s">
        <v>1162</v>
      </c>
      <c r="B7" s="509"/>
      <c r="C7" s="24" t="s">
        <v>1163</v>
      </c>
      <c r="D7" s="5"/>
      <c r="E7" s="5"/>
      <c r="F7" s="510"/>
      <c r="G7" s="86" t="s">
        <v>59</v>
      </c>
      <c r="H7" s="2" t="s">
        <v>58</v>
      </c>
      <c r="I7" s="68"/>
      <c r="J7" s="68"/>
    </row>
    <row r="8" spans="1:15" ht="16.5" customHeight="1" x14ac:dyDescent="0.2">
      <c r="A8" s="30" t="s">
        <v>1164</v>
      </c>
      <c r="B8" s="511"/>
      <c r="C8" s="512" t="s">
        <v>1165</v>
      </c>
      <c r="D8" s="246"/>
      <c r="E8" s="246"/>
      <c r="F8" s="29"/>
      <c r="G8" s="2" t="s">
        <v>80</v>
      </c>
      <c r="H8" s="297">
        <v>1</v>
      </c>
      <c r="I8" s="68"/>
    </row>
    <row r="9" spans="1:15" ht="16.5" customHeight="1" x14ac:dyDescent="0.2">
      <c r="A9" s="5"/>
      <c r="B9" s="506"/>
      <c r="C9" s="5"/>
      <c r="D9" s="5"/>
      <c r="E9" s="5"/>
      <c r="F9" s="5"/>
      <c r="H9" s="68"/>
      <c r="I9" s="68"/>
      <c r="J9" s="68"/>
      <c r="K9" s="68"/>
    </row>
    <row r="10" spans="1:15" ht="25.5" x14ac:dyDescent="0.2">
      <c r="A10" s="941" t="s">
        <v>1610</v>
      </c>
      <c r="B10" s="513" t="s">
        <v>1166</v>
      </c>
      <c r="C10" s="514" t="s">
        <v>1167</v>
      </c>
      <c r="D10" s="1046" t="s">
        <v>1168</v>
      </c>
      <c r="E10" s="1047"/>
      <c r="F10" s="516" t="s">
        <v>1169</v>
      </c>
      <c r="G10" s="68" t="s">
        <v>1170</v>
      </c>
      <c r="H10" s="68" t="s">
        <v>1171</v>
      </c>
      <c r="K10" s="68"/>
      <c r="L10" s="68"/>
    </row>
    <row r="11" spans="1:15" ht="16.5" customHeight="1" x14ac:dyDescent="0.2">
      <c r="A11" s="517"/>
      <c r="B11" s="518"/>
      <c r="C11" s="519" t="s">
        <v>1172</v>
      </c>
      <c r="D11" s="520" t="s">
        <v>1173</v>
      </c>
      <c r="E11" s="520" t="s">
        <v>1609</v>
      </c>
      <c r="F11" s="521" t="s">
        <v>1174</v>
      </c>
      <c r="G11" s="68"/>
      <c r="H11" s="68" t="s">
        <v>1175</v>
      </c>
      <c r="K11" s="68"/>
      <c r="L11" s="68"/>
    </row>
    <row r="12" spans="1:15" ht="16.5" customHeight="1" x14ac:dyDescent="0.2">
      <c r="A12" s="522" t="s">
        <v>1176</v>
      </c>
      <c r="B12" s="523">
        <f>Import_O!D5</f>
        <v>0</v>
      </c>
      <c r="C12" s="524" t="s">
        <v>190</v>
      </c>
      <c r="D12" s="525" t="s">
        <v>1177</v>
      </c>
      <c r="E12" s="939"/>
      <c r="F12" s="527">
        <f>B12*E12%</f>
        <v>0</v>
      </c>
      <c r="G12" s="68"/>
      <c r="H12" s="68" t="s">
        <v>1178</v>
      </c>
      <c r="K12" s="68"/>
      <c r="L12" s="68"/>
    </row>
    <row r="13" spans="1:15" ht="16.5" customHeight="1" x14ac:dyDescent="0.2">
      <c r="A13" s="522" t="s">
        <v>1179</v>
      </c>
      <c r="B13" s="523">
        <f>Import_M!D62</f>
        <v>0</v>
      </c>
      <c r="C13" s="524" t="s">
        <v>190</v>
      </c>
      <c r="D13" s="525" t="s">
        <v>1177</v>
      </c>
      <c r="E13" s="939"/>
      <c r="F13" s="527">
        <f>B13*E13%</f>
        <v>0</v>
      </c>
      <c r="G13" s="68"/>
      <c r="H13" s="528" t="s">
        <v>1180</v>
      </c>
      <c r="K13" s="68"/>
      <c r="L13" s="68"/>
    </row>
    <row r="14" spans="1:15" ht="16.5" customHeight="1" x14ac:dyDescent="0.2">
      <c r="A14" s="522" t="s">
        <v>1181</v>
      </c>
      <c r="B14" s="523">
        <f>Import_M!D63</f>
        <v>0</v>
      </c>
      <c r="C14" s="524" t="s">
        <v>190</v>
      </c>
      <c r="D14" s="525" t="s">
        <v>1182</v>
      </c>
      <c r="E14" s="939"/>
      <c r="F14" s="527">
        <f>B14*E14%</f>
        <v>0</v>
      </c>
      <c r="G14" s="68"/>
      <c r="H14" s="528" t="s">
        <v>1183</v>
      </c>
      <c r="K14" s="68"/>
      <c r="L14" s="68"/>
    </row>
    <row r="15" spans="1:15" ht="16.5" customHeight="1" x14ac:dyDescent="0.2">
      <c r="A15" s="522" t="s">
        <v>1184</v>
      </c>
      <c r="B15" s="523">
        <f>Import_O!D47</f>
        <v>0</v>
      </c>
      <c r="C15" s="524" t="s">
        <v>190</v>
      </c>
      <c r="D15" s="525" t="s">
        <v>1185</v>
      </c>
      <c r="E15" s="939"/>
      <c r="F15" s="527">
        <f>B15*E15%</f>
        <v>0</v>
      </c>
      <c r="G15" s="68" t="s">
        <v>1186</v>
      </c>
      <c r="H15" s="68" t="s">
        <v>1187</v>
      </c>
      <c r="I15" s="68"/>
      <c r="K15" s="68"/>
      <c r="L15" s="68"/>
    </row>
    <row r="16" spans="1:15" ht="16.5" customHeight="1" thickBot="1" x14ac:dyDescent="0.25">
      <c r="A16" s="529" t="s">
        <v>1188</v>
      </c>
      <c r="B16" s="530"/>
      <c r="C16" s="531" t="s">
        <v>190</v>
      </c>
      <c r="D16" s="532"/>
      <c r="E16" s="940"/>
      <c r="F16" s="534">
        <f>B16*E16%</f>
        <v>0</v>
      </c>
      <c r="G16" s="68"/>
      <c r="H16" s="68" t="s">
        <v>1189</v>
      </c>
    </row>
    <row r="17" spans="1:16" ht="26.25" thickBot="1" x14ac:dyDescent="0.25">
      <c r="A17" s="921" t="s">
        <v>1190</v>
      </c>
      <c r="B17" s="1050"/>
      <c r="C17" s="1050"/>
      <c r="D17" s="1050"/>
      <c r="E17" s="1050"/>
      <c r="F17" s="1051"/>
      <c r="G17" s="920" t="s">
        <v>525</v>
      </c>
      <c r="H17" s="294" t="s">
        <v>1191</v>
      </c>
    </row>
    <row r="18" spans="1:16" ht="16.5" customHeight="1" x14ac:dyDescent="0.2">
      <c r="A18" s="536" t="s">
        <v>1192</v>
      </c>
      <c r="B18" s="537"/>
      <c r="C18" s="537"/>
      <c r="D18" s="538"/>
      <c r="E18" s="538"/>
      <c r="F18" s="539" t="str">
        <f>IFERROR(SUM(F12:F16)/(COUNTIF(C12:C16,"IGEN")),"1.,2. LÉPÉS!!!")</f>
        <v>1.,2. LÉPÉS!!!</v>
      </c>
      <c r="G18" s="68" t="s">
        <v>1193</v>
      </c>
      <c r="H18" s="68" t="s">
        <v>1194</v>
      </c>
    </row>
    <row r="19" spans="1:16" ht="16.5" customHeight="1" x14ac:dyDescent="0.2">
      <c r="A19" s="540" t="s">
        <v>1195</v>
      </c>
      <c r="B19" s="541"/>
      <c r="C19" s="506"/>
      <c r="D19" s="506"/>
      <c r="E19" s="542"/>
      <c r="F19" s="543"/>
      <c r="G19" s="68" t="s">
        <v>1196</v>
      </c>
      <c r="H19" s="68" t="s">
        <v>1197</v>
      </c>
    </row>
    <row r="20" spans="1:16" ht="16.5" customHeight="1" thickBot="1" x14ac:dyDescent="0.25">
      <c r="A20" s="544" t="s">
        <v>1198</v>
      </c>
      <c r="B20" s="545"/>
      <c r="C20" s="546"/>
      <c r="D20" s="547"/>
      <c r="E20" s="547"/>
      <c r="F20" s="548"/>
      <c r="G20" s="68"/>
      <c r="H20" s="68" t="s">
        <v>1199</v>
      </c>
    </row>
    <row r="21" spans="1:16" ht="16.5" customHeight="1" x14ac:dyDescent="0.2">
      <c r="A21" s="549" t="s">
        <v>1200</v>
      </c>
      <c r="B21" s="550"/>
      <c r="C21" s="550"/>
      <c r="D21" s="551"/>
      <c r="E21" s="551"/>
      <c r="F21" s="552" t="str">
        <f>IFERROR((F18+F19),"")</f>
        <v/>
      </c>
      <c r="G21" s="68" t="s">
        <v>1201</v>
      </c>
      <c r="H21" s="68" t="s">
        <v>1203</v>
      </c>
    </row>
    <row r="22" spans="1:16" ht="16.5" customHeight="1" thickBot="1" x14ac:dyDescent="0.25">
      <c r="A22" s="553" t="s">
        <v>1150</v>
      </c>
      <c r="B22" s="554"/>
      <c r="C22" s="554"/>
      <c r="D22" s="555" t="s">
        <v>1202</v>
      </c>
      <c r="E22" s="556"/>
      <c r="F22" s="557" t="str">
        <f>IFERROR(F21*E22%,"")</f>
        <v/>
      </c>
      <c r="G22" s="68"/>
    </row>
    <row r="23" spans="1:16" ht="16.5" customHeight="1" x14ac:dyDescent="0.3">
      <c r="A23" s="24"/>
      <c r="B23" s="506"/>
      <c r="C23" s="5"/>
      <c r="D23" s="5"/>
      <c r="E23" s="509"/>
      <c r="F23" s="558"/>
      <c r="G23" s="942" t="s">
        <v>1204</v>
      </c>
      <c r="H23" s="942" t="s">
        <v>1205</v>
      </c>
      <c r="I23" s="942"/>
      <c r="J23" s="943"/>
      <c r="K23" s="944"/>
      <c r="L23" s="944"/>
      <c r="M23" s="944"/>
      <c r="N23" s="945" t="s">
        <v>61</v>
      </c>
    </row>
    <row r="24" spans="1:16" ht="38.25" customHeight="1" x14ac:dyDescent="0.2">
      <c r="A24" s="963" t="s">
        <v>1611</v>
      </c>
      <c r="B24" s="964"/>
      <c r="C24" s="965"/>
      <c r="D24" s="966"/>
      <c r="E24" s="966"/>
      <c r="F24" s="967" t="s">
        <v>1640</v>
      </c>
      <c r="G24" s="951" t="s">
        <v>1641</v>
      </c>
      <c r="H24" s="1054" t="s">
        <v>1644</v>
      </c>
      <c r="I24" s="1054"/>
      <c r="J24" s="1054"/>
      <c r="K24" s="1054"/>
      <c r="L24" s="1054"/>
      <c r="M24" s="1054"/>
      <c r="N24" s="1054"/>
      <c r="O24" s="1054"/>
      <c r="P24" s="948" t="s">
        <v>1276</v>
      </c>
    </row>
    <row r="25" spans="1:16" ht="38.25" customHeight="1" x14ac:dyDescent="0.2">
      <c r="A25" s="559" t="s">
        <v>1206</v>
      </c>
      <c r="B25" s="560"/>
      <c r="C25" s="561" t="s">
        <v>1166</v>
      </c>
      <c r="D25" s="562" t="s">
        <v>1207</v>
      </c>
      <c r="E25" s="562" t="s">
        <v>1208</v>
      </c>
      <c r="F25" s="563" t="s">
        <v>1209</v>
      </c>
      <c r="G25" s="946"/>
      <c r="H25" s="1052" t="s">
        <v>1643</v>
      </c>
      <c r="I25" s="1052"/>
      <c r="J25" s="1052"/>
      <c r="K25" s="1052"/>
      <c r="L25" s="1052"/>
      <c r="M25" s="1052"/>
      <c r="N25" s="1052"/>
      <c r="O25" s="1052"/>
      <c r="P25" s="944"/>
    </row>
    <row r="26" spans="1:16" ht="12.75" customHeight="1" x14ac:dyDescent="0.2">
      <c r="A26" s="564" t="s">
        <v>1210</v>
      </c>
      <c r="B26" s="560"/>
      <c r="C26" s="565">
        <f>Import_M!D4</f>
        <v>0</v>
      </c>
      <c r="D26" s="566" t="e">
        <f t="shared" ref="D26:D39" si="0">C26/C$39%</f>
        <v>#DIV/0!</v>
      </c>
      <c r="E26" s="229">
        <f>IF(C26=0,0,VLOOKUP(A26,'KK-09'!$B$92:$K$117,10,FALSE))</f>
        <v>0</v>
      </c>
      <c r="F26" s="565" t="str">
        <f t="shared" ref="F26:F38" si="1">IFERROR(IF(VLOOKUP(D26,$H$36:$J$39,3)*$F$21/E26&gt;$F$21,$F$21,IF(C26=0,0,VLOOKUP(D26,$H$36:$J$39,3)*$F$21/E26)),"")</f>
        <v/>
      </c>
      <c r="G26" s="944"/>
      <c r="H26" s="1053"/>
      <c r="I26" s="1053"/>
      <c r="J26" s="1053"/>
      <c r="K26" s="1053"/>
      <c r="L26" s="1053"/>
      <c r="M26" s="1053"/>
      <c r="N26" s="1053"/>
      <c r="O26" s="1053"/>
      <c r="P26" s="944"/>
    </row>
    <row r="27" spans="1:16" x14ac:dyDescent="0.2">
      <c r="A27" s="564" t="s">
        <v>1211</v>
      </c>
      <c r="B27" s="560"/>
      <c r="C27" s="565">
        <f>Import_M!D12</f>
        <v>0</v>
      </c>
      <c r="D27" s="566" t="e">
        <f t="shared" si="0"/>
        <v>#DIV/0!</v>
      </c>
      <c r="E27" s="229">
        <f>IF(C27=0,0,VLOOKUP(A27,'KK-09'!$B$92:$K$117,10,FALSE))</f>
        <v>0</v>
      </c>
      <c r="F27" s="565" t="str">
        <f t="shared" si="1"/>
        <v/>
      </c>
      <c r="G27" s="944"/>
      <c r="H27" s="1053"/>
      <c r="I27" s="1053"/>
      <c r="J27" s="1053"/>
      <c r="K27" s="1053"/>
      <c r="L27" s="1053"/>
      <c r="M27" s="1053"/>
      <c r="N27" s="1053"/>
      <c r="O27" s="1053"/>
      <c r="P27" s="944"/>
    </row>
    <row r="28" spans="1:16" x14ac:dyDescent="0.2">
      <c r="A28" s="564" t="s">
        <v>1212</v>
      </c>
      <c r="B28" s="560"/>
      <c r="C28" s="565">
        <f>Import_M!D20</f>
        <v>0</v>
      </c>
      <c r="D28" s="566" t="e">
        <f t="shared" si="0"/>
        <v>#DIV/0!</v>
      </c>
      <c r="E28" s="229">
        <f>IF(C28=0,0,VLOOKUP(A28,'KK-09'!$B$92:$K$117,10,FALSE))</f>
        <v>0</v>
      </c>
      <c r="F28" s="565" t="str">
        <f t="shared" si="1"/>
        <v/>
      </c>
      <c r="G28" s="944"/>
      <c r="H28" s="944"/>
      <c r="I28" s="944"/>
      <c r="J28" s="944"/>
      <c r="K28" s="944"/>
      <c r="L28" s="944"/>
      <c r="M28" s="944"/>
      <c r="N28" s="944"/>
      <c r="O28" s="944"/>
      <c r="P28" s="944"/>
    </row>
    <row r="29" spans="1:16" x14ac:dyDescent="0.2">
      <c r="A29" s="564" t="s">
        <v>1213</v>
      </c>
      <c r="B29" s="560"/>
      <c r="C29" s="565">
        <f>Import_M!D32</f>
        <v>0</v>
      </c>
      <c r="D29" s="566" t="e">
        <f t="shared" si="0"/>
        <v>#DIV/0!</v>
      </c>
      <c r="E29" s="229">
        <f>IF(C29=0,0,VLOOKUP(A29,'KK-09'!$B$92:$K$117,10,FALSE))</f>
        <v>0</v>
      </c>
      <c r="F29" s="565" t="str">
        <f t="shared" si="1"/>
        <v/>
      </c>
    </row>
    <row r="30" spans="1:16" x14ac:dyDescent="0.2">
      <c r="A30" s="564" t="s">
        <v>1214</v>
      </c>
      <c r="B30" s="560"/>
      <c r="C30" s="565">
        <f>Import_M!D39</f>
        <v>0</v>
      </c>
      <c r="D30" s="566" t="e">
        <f t="shared" si="0"/>
        <v>#DIV/0!</v>
      </c>
      <c r="E30" s="229">
        <f>IF(C30=0,0,VLOOKUP(A30,'KK-09'!$B$92:$K$117,10,FALSE))</f>
        <v>0</v>
      </c>
      <c r="F30" s="565" t="str">
        <f t="shared" si="1"/>
        <v/>
      </c>
    </row>
    <row r="31" spans="1:16" x14ac:dyDescent="0.2">
      <c r="A31" s="564" t="s">
        <v>1215</v>
      </c>
      <c r="B31" s="560"/>
      <c r="C31" s="565">
        <f>Import_M!D48</f>
        <v>0</v>
      </c>
      <c r="D31" s="566" t="e">
        <f t="shared" si="0"/>
        <v>#DIV/0!</v>
      </c>
      <c r="E31" s="229">
        <f>IF(C31=0,0,VLOOKUP(A31,'KK-09'!$B$92:$K$117,10,FALSE))</f>
        <v>0</v>
      </c>
      <c r="F31" s="565" t="str">
        <f t="shared" si="1"/>
        <v/>
      </c>
      <c r="H31" s="567" t="s">
        <v>1216</v>
      </c>
      <c r="J31" s="254"/>
    </row>
    <row r="32" spans="1:16" x14ac:dyDescent="0.2">
      <c r="A32" s="564" t="s">
        <v>1217</v>
      </c>
      <c r="B32" s="560"/>
      <c r="C32" s="565">
        <f>Import_M!D55</f>
        <v>0</v>
      </c>
      <c r="D32" s="566" t="e">
        <f t="shared" si="0"/>
        <v>#DIV/0!</v>
      </c>
      <c r="E32" s="229">
        <f>IF(C32=0,0,VLOOKUP(A32,'KK-09'!$B$92:$K$117,10,FALSE))</f>
        <v>0</v>
      </c>
      <c r="F32" s="565" t="str">
        <f t="shared" si="1"/>
        <v/>
      </c>
      <c r="H32" s="68" t="s">
        <v>1218</v>
      </c>
      <c r="J32" s="254"/>
    </row>
    <row r="33" spans="1:10" x14ac:dyDescent="0.2">
      <c r="A33" s="564" t="s">
        <v>1219</v>
      </c>
      <c r="B33" s="560"/>
      <c r="C33" s="565">
        <f>Import_M!D58</f>
        <v>0</v>
      </c>
      <c r="D33" s="566" t="e">
        <f t="shared" si="0"/>
        <v>#DIV/0!</v>
      </c>
      <c r="E33" s="229">
        <f>IF(C33=0,0,VLOOKUP(A33,'KK-09'!$B$92:$K$117,10,FALSE))</f>
        <v>0</v>
      </c>
      <c r="F33" s="565" t="str">
        <f t="shared" si="1"/>
        <v/>
      </c>
      <c r="H33" s="68" t="s">
        <v>1220</v>
      </c>
      <c r="J33" s="254"/>
    </row>
    <row r="34" spans="1:10" x14ac:dyDescent="0.2">
      <c r="A34" s="564" t="s">
        <v>1221</v>
      </c>
      <c r="B34" s="560"/>
      <c r="C34" s="565">
        <f>Import_M!D63</f>
        <v>0</v>
      </c>
      <c r="D34" s="566" t="e">
        <f t="shared" si="0"/>
        <v>#DIV/0!</v>
      </c>
      <c r="E34" s="229">
        <f>IF(C34=0,0,VLOOKUP(A34,'KK-09'!$B$92:$K$117,10,FALSE))</f>
        <v>0</v>
      </c>
      <c r="F34" s="565" t="str">
        <f t="shared" si="1"/>
        <v/>
      </c>
      <c r="H34" s="68" t="s">
        <v>1222</v>
      </c>
      <c r="J34" s="254"/>
    </row>
    <row r="35" spans="1:10" x14ac:dyDescent="0.2">
      <c r="A35" s="564" t="s">
        <v>1223</v>
      </c>
      <c r="B35" s="560"/>
      <c r="C35" s="565">
        <f>Import_M!D74</f>
        <v>0</v>
      </c>
      <c r="D35" s="566" t="e">
        <f t="shared" si="0"/>
        <v>#DIV/0!</v>
      </c>
      <c r="E35" s="229">
        <f>IF(C35=0,0,VLOOKUP(A35,'KK-09'!$B$92:$K$117,10,FALSE))</f>
        <v>0</v>
      </c>
      <c r="F35" s="565" t="str">
        <f t="shared" si="1"/>
        <v/>
      </c>
      <c r="H35" s="1048" t="s">
        <v>1224</v>
      </c>
      <c r="I35" s="1049"/>
      <c r="J35" s="568" t="s">
        <v>1225</v>
      </c>
    </row>
    <row r="36" spans="1:10" x14ac:dyDescent="0.2">
      <c r="A36" s="564" t="s">
        <v>1226</v>
      </c>
      <c r="B36" s="560"/>
      <c r="C36" s="565">
        <f>Import_M!D79+Import_M!D84</f>
        <v>0</v>
      </c>
      <c r="D36" s="566" t="e">
        <f t="shared" si="0"/>
        <v>#DIV/0!</v>
      </c>
      <c r="E36" s="229">
        <f>IF(C36=0,0,VLOOKUP(A36,'KK-09'!$B$92:$K$117,10,FALSE))</f>
        <v>0</v>
      </c>
      <c r="F36" s="565" t="str">
        <f t="shared" si="1"/>
        <v/>
      </c>
      <c r="H36" s="569">
        <v>0</v>
      </c>
      <c r="I36" s="569">
        <v>5</v>
      </c>
      <c r="J36" s="568">
        <v>0.25</v>
      </c>
    </row>
    <row r="37" spans="1:10" x14ac:dyDescent="0.2">
      <c r="A37" s="564" t="s">
        <v>1227</v>
      </c>
      <c r="B37" s="560"/>
      <c r="C37" s="565">
        <f>Import_M!D94</f>
        <v>0</v>
      </c>
      <c r="D37" s="566" t="e">
        <f t="shared" si="0"/>
        <v>#DIV/0!</v>
      </c>
      <c r="E37" s="229">
        <f>IF(C37=0,0,VLOOKUP(A37,'KK-09'!$B$92:$K$117,10,FALSE))</f>
        <v>0</v>
      </c>
      <c r="F37" s="565" t="str">
        <f t="shared" si="1"/>
        <v/>
      </c>
      <c r="H37" s="569">
        <v>5.01</v>
      </c>
      <c r="I37" s="569">
        <v>25</v>
      </c>
      <c r="J37" s="569">
        <v>0.5</v>
      </c>
    </row>
    <row r="38" spans="1:10" x14ac:dyDescent="0.2">
      <c r="A38" s="564" t="s">
        <v>1228</v>
      </c>
      <c r="B38" s="560"/>
      <c r="C38" s="565">
        <f>Import_M!D107</f>
        <v>0</v>
      </c>
      <c r="D38" s="566" t="e">
        <f t="shared" si="0"/>
        <v>#DIV/0!</v>
      </c>
      <c r="E38" s="229">
        <f>IF(C38=0,0,VLOOKUP(A38,'KK-09'!$B$92:$K$117,10,FALSE))</f>
        <v>0</v>
      </c>
      <c r="F38" s="565" t="str">
        <f t="shared" si="1"/>
        <v/>
      </c>
      <c r="H38" s="569">
        <v>25.01</v>
      </c>
      <c r="I38" s="569">
        <v>50</v>
      </c>
      <c r="J38" s="569">
        <v>0.75</v>
      </c>
    </row>
    <row r="39" spans="1:10" x14ac:dyDescent="0.2">
      <c r="A39" s="570" t="s">
        <v>1229</v>
      </c>
      <c r="B39" s="560"/>
      <c r="C39" s="571">
        <f>SUM(C26:C33)</f>
        <v>0</v>
      </c>
      <c r="D39" s="572" t="e">
        <f t="shared" si="0"/>
        <v>#DIV/0!</v>
      </c>
      <c r="E39" s="5"/>
      <c r="F39" s="558"/>
      <c r="H39" s="569">
        <v>50.01</v>
      </c>
      <c r="I39" s="569">
        <v>100</v>
      </c>
      <c r="J39" s="569">
        <v>1</v>
      </c>
    </row>
    <row r="40" spans="1:10" x14ac:dyDescent="0.2">
      <c r="A40" s="5"/>
      <c r="B40" s="506"/>
      <c r="C40" s="558"/>
      <c r="D40" s="72"/>
      <c r="E40" s="5"/>
      <c r="F40" s="558"/>
    </row>
    <row r="41" spans="1:10" x14ac:dyDescent="0.2">
      <c r="A41" s="24" t="s">
        <v>1230</v>
      </c>
      <c r="B41" s="506"/>
      <c r="C41" s="558"/>
      <c r="D41" s="72"/>
      <c r="E41" s="5"/>
      <c r="F41" s="558"/>
    </row>
    <row r="42" spans="1:10" x14ac:dyDescent="0.2">
      <c r="A42" s="564" t="s">
        <v>1231</v>
      </c>
      <c r="B42" s="560"/>
      <c r="C42" s="565">
        <f>Import_O!D5</f>
        <v>0</v>
      </c>
      <c r="D42" s="566" t="e">
        <f>C42/$C$46%</f>
        <v>#DIV/0!</v>
      </c>
      <c r="E42" s="229">
        <f>IF(C42=0,0,VLOOKUP(A42,'KK-09'!$B$92:$K$117,10,FALSE))</f>
        <v>0</v>
      </c>
      <c r="F42" s="565" t="str">
        <f>IFERROR(IF(VLOOKUP(D42,$H$36:$J$39,3)*$F$21/E42&gt;$F$21,$F$21,IF(C42=0,0,VLOOKUP(D42,$H$36:$J$39,3)*$F$21/E42)),"")</f>
        <v/>
      </c>
    </row>
    <row r="43" spans="1:10" x14ac:dyDescent="0.2">
      <c r="A43" s="564" t="s">
        <v>1232</v>
      </c>
      <c r="B43" s="560"/>
      <c r="C43" s="565">
        <f>Import_O!D8</f>
        <v>0</v>
      </c>
      <c r="D43" s="566" t="e">
        <f>C43/$C$46%</f>
        <v>#DIV/0!</v>
      </c>
      <c r="E43" s="229">
        <f>IF(C43=0,0,VLOOKUP(A43,'KK-09'!$B$92:$K$117,10,FALSE))</f>
        <v>0</v>
      </c>
      <c r="F43" s="565" t="str">
        <f>IFERROR(IF(VLOOKUP(ABS(D43),$H$36:$J$39,3)*$F$21/E43&gt;$F$21,$F$21,IF(ABS(C43)=0,0,VLOOKUP(ABS(D43),$H$36:$J$39,3)*$F$21/E43)),"")</f>
        <v/>
      </c>
    </row>
    <row r="44" spans="1:10" x14ac:dyDescent="0.2">
      <c r="A44" s="564" t="s">
        <v>1233</v>
      </c>
      <c r="B44" s="560"/>
      <c r="C44" s="565">
        <f>Import_O!D9</f>
        <v>0</v>
      </c>
      <c r="D44" s="566" t="e">
        <f>C44/$C$46%</f>
        <v>#DIV/0!</v>
      </c>
      <c r="E44" s="229">
        <f>IF(C44=0,0,VLOOKUP(A44,'KK-09'!$B$92:$K$117,10,FALSE))</f>
        <v>0</v>
      </c>
      <c r="F44" s="565" t="str">
        <f>IFERROR(IF(VLOOKUP(D44,$H$36:$J$39,3)*$F$21/E44&gt;$F$21,$F$21,IF(C44=0,0,VLOOKUP(D44,$H$36:$J$39,3)*$F$21/E44)),"")</f>
        <v/>
      </c>
    </row>
    <row r="45" spans="1:10" x14ac:dyDescent="0.2">
      <c r="A45" s="564" t="s">
        <v>1234</v>
      </c>
      <c r="B45" s="560"/>
      <c r="C45" s="565">
        <f>Import_O!D35</f>
        <v>0</v>
      </c>
      <c r="D45" s="566" t="e">
        <f>C45/$C$46%</f>
        <v>#DIV/0!</v>
      </c>
      <c r="E45" s="229">
        <f>IF(C45=0,0,VLOOKUP(A45,'KK-09'!$B$92:$K$117,10,FALSE))</f>
        <v>0</v>
      </c>
      <c r="F45" s="565" t="str">
        <f>IFERROR(IF(VLOOKUP(D45,$H$36:$J$39,3)*$F$21/E45&gt;$F$21,$F$21,IF(C45=0,0,VLOOKUP(D45,$H$36:$J$39,3)*$F$21/E45)),"")</f>
        <v/>
      </c>
    </row>
    <row r="46" spans="1:10" x14ac:dyDescent="0.2">
      <c r="A46" s="570" t="s">
        <v>1235</v>
      </c>
      <c r="B46" s="560"/>
      <c r="C46" s="571">
        <f>SUM(C42:C45)</f>
        <v>0</v>
      </c>
      <c r="D46" s="572" t="e">
        <f>C46/$C$46%</f>
        <v>#DIV/0!</v>
      </c>
      <c r="E46" s="573"/>
      <c r="F46" s="574"/>
    </row>
    <row r="47" spans="1:10" x14ac:dyDescent="0.2">
      <c r="A47" s="575"/>
      <c r="B47" s="506"/>
      <c r="C47" s="574"/>
      <c r="D47" s="576"/>
      <c r="E47" s="72"/>
      <c r="F47" s="558"/>
    </row>
    <row r="48" spans="1:10" x14ac:dyDescent="0.2">
      <c r="A48" s="577" t="s">
        <v>1236</v>
      </c>
      <c r="B48" s="506"/>
      <c r="C48" s="578"/>
      <c r="D48" s="579"/>
      <c r="E48" s="579"/>
      <c r="F48" s="578"/>
    </row>
    <row r="49" spans="1:6" x14ac:dyDescent="0.2">
      <c r="A49" s="564" t="s">
        <v>1237</v>
      </c>
      <c r="B49" s="560"/>
      <c r="C49" s="565">
        <f>Import_O!D16</f>
        <v>0</v>
      </c>
      <c r="D49" s="566" t="e">
        <f t="shared" ref="D49:D54" si="2">C49/$C$54%</f>
        <v>#DIV/0!</v>
      </c>
      <c r="E49" s="229">
        <f>IF(C49=0,0,VLOOKUP(A49,'KK-09'!$B$92:$K$117,10,FALSE))</f>
        <v>0</v>
      </c>
      <c r="F49" s="565" t="str">
        <f>IFERROR(IF(VLOOKUP(D49,$H$36:$J$39,3)*$F$21/E49&gt;$F$21,$F$21,IF(C49=0,0,VLOOKUP(D49,$H$36:$J$39,3)*$F$21/E49)),"")</f>
        <v/>
      </c>
    </row>
    <row r="50" spans="1:6" x14ac:dyDescent="0.2">
      <c r="A50" s="564" t="s">
        <v>1238</v>
      </c>
      <c r="B50" s="560"/>
      <c r="C50" s="565">
        <f>Import_O!D20</f>
        <v>0</v>
      </c>
      <c r="D50" s="566" t="e">
        <f t="shared" si="2"/>
        <v>#DIV/0!</v>
      </c>
      <c r="E50" s="229">
        <f>IF(C50=0,0,VLOOKUP(A50,'KK-09'!$B$92:$K$117,10,FALSE))</f>
        <v>0</v>
      </c>
      <c r="F50" s="565" t="str">
        <f>IFERROR(IF(VLOOKUP(D50,$H$36:$J$39,3)*$F$21/E50&gt;$F$21,$F$21,IF(C50=0,0,VLOOKUP(D50,$H$36:$J$39,3)*$F$21/E50)),"")</f>
        <v/>
      </c>
    </row>
    <row r="51" spans="1:6" x14ac:dyDescent="0.2">
      <c r="A51" s="564" t="s">
        <v>1239</v>
      </c>
      <c r="B51" s="560"/>
      <c r="C51" s="565">
        <f>Import_O!D21</f>
        <v>0</v>
      </c>
      <c r="D51" s="566" t="e">
        <f t="shared" si="2"/>
        <v>#DIV/0!</v>
      </c>
      <c r="E51" s="229">
        <f>IF(C51=0,0,VLOOKUP(A51,'KK-09'!$B$92:$K$117,10,FALSE))</f>
        <v>0</v>
      </c>
      <c r="F51" s="565" t="str">
        <f>IFERROR(IF(VLOOKUP(D51,$H$36:$J$39,3)*$F$21/E51&gt;$F$21,$F$21,IF(C51=0,0,VLOOKUP(D51,$H$36:$J$39,3)*$F$21/E51)),"")</f>
        <v/>
      </c>
    </row>
    <row r="52" spans="1:6" x14ac:dyDescent="0.2">
      <c r="A52" s="564" t="s">
        <v>1240</v>
      </c>
      <c r="B52" s="560"/>
      <c r="C52" s="565">
        <f>Import_O!D22</f>
        <v>0</v>
      </c>
      <c r="D52" s="566" t="e">
        <f t="shared" si="2"/>
        <v>#DIV/0!</v>
      </c>
      <c r="E52" s="229">
        <f>IF(C52=0,0,VLOOKUP(A52,'KK-09'!$B$92:$K$117,10,FALSE))</f>
        <v>0</v>
      </c>
      <c r="F52" s="565" t="str">
        <f>IFERROR(IF(VLOOKUP(D52,$H$36:$J$39,3)*$F$21/E52&gt;$F$21,$F$21,IF(C52=0,0,VLOOKUP(D52,$H$36:$J$39,3)*$F$21/E52)),"")</f>
        <v/>
      </c>
    </row>
    <row r="53" spans="1:6" x14ac:dyDescent="0.2">
      <c r="A53" s="564" t="s">
        <v>1241</v>
      </c>
      <c r="B53" s="560"/>
      <c r="C53" s="565">
        <f>Import_O!D45</f>
        <v>0</v>
      </c>
      <c r="D53" s="566" t="e">
        <f t="shared" si="2"/>
        <v>#DIV/0!</v>
      </c>
      <c r="E53" s="229">
        <f>IF(C53=0,0,VLOOKUP(A53,'KK-09'!$B$92:$K$117,10,FALSE))</f>
        <v>0</v>
      </c>
      <c r="F53" s="565" t="str">
        <f>IFERROR(IF(VLOOKUP(D53,$H$36:$J$39,3)*$F$21/E53&gt;$F$21,$F$21,IF(C53=0,0,VLOOKUP(D53,$H$36:$J$39,3)*$F$21/E53)),"")</f>
        <v/>
      </c>
    </row>
    <row r="54" spans="1:6" x14ac:dyDescent="0.2">
      <c r="A54" s="570" t="s">
        <v>1242</v>
      </c>
      <c r="B54" s="560"/>
      <c r="C54" s="571">
        <f>SUM(C49:C53)</f>
        <v>0</v>
      </c>
      <c r="D54" s="572" t="e">
        <f t="shared" si="2"/>
        <v>#DIV/0!</v>
      </c>
      <c r="E54" s="573"/>
      <c r="F54" s="574"/>
    </row>
    <row r="55" spans="1:6" x14ac:dyDescent="0.2">
      <c r="A55" s="575"/>
      <c r="B55" s="575"/>
      <c r="C55" s="575"/>
      <c r="D55" s="580"/>
      <c r="E55" s="580"/>
      <c r="F55" s="558"/>
    </row>
    <row r="56" spans="1:6" ht="38.25" x14ac:dyDescent="0.2">
      <c r="A56" s="581" t="s">
        <v>1243</v>
      </c>
      <c r="B56" s="561" t="s">
        <v>1166</v>
      </c>
      <c r="C56" s="582" t="s">
        <v>1244</v>
      </c>
      <c r="D56" s="562" t="s">
        <v>1207</v>
      </c>
      <c r="E56" s="562" t="s">
        <v>1245</v>
      </c>
      <c r="F56" s="563" t="s">
        <v>1209</v>
      </c>
    </row>
    <row r="57" spans="1:6" x14ac:dyDescent="0.2">
      <c r="A57" s="15" t="str">
        <f>'KK-09'!B54</f>
        <v>1. Sajátos ügyelt csop., számla egyenleg.</v>
      </c>
      <c r="B57" s="565">
        <f>'KK-09'!D54</f>
        <v>0</v>
      </c>
      <c r="C57" s="583">
        <f>'KK-09'!C54</f>
        <v>0</v>
      </c>
      <c r="D57" s="566">
        <f>IF(C57="Mérleg",B57/$C$39%,IF(C57="Bevétel",B57/$C$46%,IF(C57="Ráfordítás",B57/$C$54%,0)))</f>
        <v>0</v>
      </c>
      <c r="E57" s="229">
        <f>IF(B57=0,0,VLOOKUP(A57,'KK-09'!$B$94:$K$117,10,FALSE))</f>
        <v>0</v>
      </c>
      <c r="F57" s="565" t="str">
        <f>IFERROR(IF(VLOOKUP(D57,$H$36:$J$39,3)*$F$21/E57&gt;$F$21,$F$21,IF(C57=0,0,VLOOKUP(D57,$H$36:$J$39,3)*$F$21/E57)),"")</f>
        <v/>
      </c>
    </row>
    <row r="58" spans="1:6" x14ac:dyDescent="0.2">
      <c r="A58" s="15" t="str">
        <f>'KK-09'!B55</f>
        <v>2. Sajátos ügyelt csop., számla egyenleg.</v>
      </c>
      <c r="B58" s="565">
        <f>'KK-09'!D55</f>
        <v>0</v>
      </c>
      <c r="C58" s="583">
        <f>'KK-09'!C55</f>
        <v>0</v>
      </c>
      <c r="D58" s="566">
        <f>IF(C58="Mérleg",B58/$C$39%,IF(C58="Bevétel",B58/$C$46%,IF(C58="Ráfordítás",B58/$C$54%,0)))</f>
        <v>0</v>
      </c>
      <c r="E58" s="229">
        <f>IF(B58=0,0,VLOOKUP(A58,'KK-09'!$B$94:$K$117,10,FALSE))</f>
        <v>0</v>
      </c>
      <c r="F58" s="565" t="str">
        <f>IFERROR(IF(VLOOKUP(D58,$H$36:$J$39,3)*$F$21/E58&gt;$F$21,$F$21,IF(C58=0,0,VLOOKUP(D58,$H$36:$J$39,3)*$F$21/E58)),"")</f>
        <v/>
      </c>
    </row>
    <row r="59" spans="1:6" ht="13.5" x14ac:dyDescent="0.25">
      <c r="A59" s="584" t="s">
        <v>1246</v>
      </c>
      <c r="B59" s="506"/>
      <c r="C59" s="585"/>
      <c r="D59" s="72"/>
      <c r="E59" s="506"/>
      <c r="F59" s="3"/>
    </row>
    <row r="60" spans="1:6" ht="13.5" x14ac:dyDescent="0.25">
      <c r="A60" s="584" t="s">
        <v>1247</v>
      </c>
      <c r="B60" s="506"/>
      <c r="C60" s="585"/>
      <c r="D60" s="72"/>
      <c r="E60" s="506"/>
      <c r="F60" s="3"/>
    </row>
    <row r="61" spans="1:6" ht="13.5" x14ac:dyDescent="0.25">
      <c r="A61" s="584"/>
      <c r="B61" s="506"/>
      <c r="C61" s="585"/>
      <c r="D61" s="72"/>
      <c r="E61" s="506"/>
      <c r="F61" s="3"/>
    </row>
    <row r="64" spans="1:6" ht="38.25" customHeight="1" x14ac:dyDescent="0.2"/>
    <row r="65" ht="51" customHeight="1" x14ac:dyDescent="0.2"/>
    <row r="66" ht="39" customHeight="1" x14ac:dyDescent="0.2"/>
    <row r="72" ht="76.5" customHeight="1" x14ac:dyDescent="0.2"/>
    <row r="73" ht="76.5" customHeight="1" x14ac:dyDescent="0.2"/>
    <row r="74" ht="63.7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7">
    <mergeCell ref="D10:E10"/>
    <mergeCell ref="H35:I35"/>
    <mergeCell ref="B17:F17"/>
    <mergeCell ref="H25:O25"/>
    <mergeCell ref="H26:O26"/>
    <mergeCell ref="H27:O27"/>
    <mergeCell ref="H24:O24"/>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A10" location="'KK-08'!A28" display="Tényezők*"/>
    <hyperlink ref="A24" location="'KK-08'!A47" display="Felosztott hibahatár (szegmentált lényegesség) az előző évi adatok alapján:**"/>
    <hyperlink ref="H25:O25" location="'KK-08'!A47" display="LÁSD MÉG A **MEGJEGYZÉST"/>
    <hyperlink ref="N23" location="'KK-09'!A1" display="KK-09"/>
  </hyperlinks>
  <pageMargins left="0.70866141732283472" right="0.70866141732283472" top="0.74803149606299213" bottom="0.74803149606299213" header="0.31496062992125984" footer="0.31496062992125984"/>
  <pageSetup paperSize="9" scale="79" orientation="portrait" r:id="rId1"/>
  <rowBreaks count="1" manualBreakCount="1">
    <brk id="32"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1" t="s">
        <v>1248</v>
      </c>
      <c r="B1" s="505"/>
      <c r="C1" s="5"/>
      <c r="D1" s="5"/>
      <c r="E1" s="5"/>
      <c r="F1" s="5"/>
    </row>
    <row r="2" spans="1:15" ht="15.75" x14ac:dyDescent="0.25">
      <c r="A2" s="5"/>
      <c r="B2" s="506"/>
      <c r="C2" s="5"/>
      <c r="D2" s="586"/>
      <c r="E2" s="295"/>
      <c r="F2" s="5"/>
      <c r="G2" s="26" t="s">
        <v>1157</v>
      </c>
      <c r="K2" s="507" t="s">
        <v>189</v>
      </c>
      <c r="L2" s="507" t="s">
        <v>190</v>
      </c>
      <c r="M2" s="507" t="s">
        <v>1158</v>
      </c>
      <c r="N2" s="507" t="s">
        <v>1159</v>
      </c>
      <c r="O2" s="507" t="s">
        <v>1160</v>
      </c>
    </row>
    <row r="3" spans="1:15" x14ac:dyDescent="0.2">
      <c r="A3" s="508" t="s">
        <v>1604</v>
      </c>
      <c r="B3" s="509"/>
      <c r="C3" s="5"/>
      <c r="D3" s="5"/>
      <c r="E3" s="247"/>
      <c r="F3" s="5"/>
      <c r="G3" s="54" t="s">
        <v>74</v>
      </c>
      <c r="I3" s="54"/>
      <c r="M3" s="507"/>
      <c r="N3" s="507"/>
      <c r="O3" s="507"/>
    </row>
    <row r="4" spans="1:15" ht="16.5" x14ac:dyDescent="0.3">
      <c r="A4" s="27" t="str">
        <f>CONCATENATE("Ügyfél:   ",Alapa!$C$17)</f>
        <v xml:space="preserve">Ügyfél:   </v>
      </c>
      <c r="B4" s="29"/>
      <c r="C4" s="30" t="s">
        <v>279</v>
      </c>
      <c r="D4" s="31"/>
      <c r="E4" s="245"/>
      <c r="F4" s="33"/>
      <c r="G4" s="86" t="s">
        <v>53</v>
      </c>
      <c r="H4" s="2" t="s">
        <v>1138</v>
      </c>
    </row>
    <row r="5" spans="1:15" ht="16.5" x14ac:dyDescent="0.3">
      <c r="A5" s="27" t="str">
        <f>CONCATENATE("Fordulónap: ",Alapa!$C$12)</f>
        <v xml:space="preserve">Fordulónap: </v>
      </c>
      <c r="B5" s="29"/>
      <c r="C5" s="30" t="s">
        <v>80</v>
      </c>
      <c r="D5" s="34" t="e">
        <f>VLOOKUP(H8,Alapa!$G$2:$H$22,2)</f>
        <v>#N/A</v>
      </c>
      <c r="E5" s="246"/>
      <c r="F5" s="29"/>
      <c r="G5" s="86" t="s">
        <v>55</v>
      </c>
      <c r="H5" s="2" t="s">
        <v>54</v>
      </c>
    </row>
    <row r="6" spans="1:15" ht="16.5" x14ac:dyDescent="0.3">
      <c r="A6" s="24"/>
      <c r="B6" s="509"/>
      <c r="C6" s="30" t="s">
        <v>81</v>
      </c>
      <c r="D6" s="398" t="str">
        <f>IF(Alapa!$N$2=0," ",Alapa!$N$2)</f>
        <v xml:space="preserve"> </v>
      </c>
      <c r="E6" s="138"/>
      <c r="F6" s="139"/>
      <c r="G6" s="86" t="s">
        <v>57</v>
      </c>
      <c r="H6" s="2" t="s">
        <v>56</v>
      </c>
    </row>
    <row r="7" spans="1:15" ht="16.5" x14ac:dyDescent="0.3">
      <c r="A7" s="24" t="s">
        <v>1162</v>
      </c>
      <c r="B7" s="509"/>
      <c r="C7" s="24" t="s">
        <v>1163</v>
      </c>
      <c r="D7" s="5"/>
      <c r="E7" s="5"/>
      <c r="F7" s="510"/>
      <c r="G7" s="86" t="s">
        <v>59</v>
      </c>
      <c r="H7" s="2" t="s">
        <v>58</v>
      </c>
      <c r="I7" s="68"/>
      <c r="J7" s="68"/>
    </row>
    <row r="8" spans="1:15" ht="16.5" customHeight="1" thickBot="1" x14ac:dyDescent="0.25">
      <c r="A8" s="30" t="s">
        <v>1164</v>
      </c>
      <c r="B8" s="511"/>
      <c r="C8" s="512" t="s">
        <v>1249</v>
      </c>
      <c r="D8" s="246"/>
      <c r="E8" s="246"/>
      <c r="F8" s="29"/>
      <c r="G8" s="2" t="s">
        <v>80</v>
      </c>
      <c r="H8" s="297">
        <v>1</v>
      </c>
      <c r="I8" s="68"/>
    </row>
    <row r="9" spans="1:15" ht="16.5" customHeight="1" thickBot="1" x14ac:dyDescent="0.25">
      <c r="A9" s="587" t="s">
        <v>1250</v>
      </c>
      <c r="B9" s="506"/>
      <c r="C9" s="5"/>
      <c r="D9" s="5"/>
      <c r="E9" s="5"/>
      <c r="F9" s="5"/>
      <c r="G9" s="68" t="s">
        <v>1251</v>
      </c>
      <c r="H9" s="68" t="s">
        <v>1252</v>
      </c>
      <c r="J9" s="68"/>
      <c r="K9" s="68"/>
    </row>
    <row r="10" spans="1:15" ht="25.5" x14ac:dyDescent="0.2">
      <c r="A10" s="941" t="s">
        <v>1610</v>
      </c>
      <c r="B10" s="513" t="s">
        <v>1166</v>
      </c>
      <c r="C10" s="514" t="s">
        <v>1167</v>
      </c>
      <c r="D10" s="1046" t="s">
        <v>1168</v>
      </c>
      <c r="E10" s="1047"/>
      <c r="F10" s="516" t="s">
        <v>1169</v>
      </c>
      <c r="G10" s="68" t="s">
        <v>1170</v>
      </c>
      <c r="H10" s="68" t="s">
        <v>1171</v>
      </c>
    </row>
    <row r="11" spans="1:15" ht="16.5" customHeight="1" x14ac:dyDescent="0.2">
      <c r="A11" s="517"/>
      <c r="B11" s="518"/>
      <c r="C11" s="519" t="s">
        <v>1172</v>
      </c>
      <c r="D11" s="520" t="s">
        <v>1173</v>
      </c>
      <c r="E11" s="520" t="s">
        <v>1609</v>
      </c>
      <c r="F11" s="521" t="s">
        <v>1174</v>
      </c>
      <c r="G11" s="68"/>
      <c r="H11" s="68" t="s">
        <v>1175</v>
      </c>
      <c r="K11" s="68"/>
      <c r="L11" s="68"/>
    </row>
    <row r="12" spans="1:15" ht="16.5" customHeight="1" x14ac:dyDescent="0.2">
      <c r="A12" s="522" t="s">
        <v>1176</v>
      </c>
      <c r="B12" s="588"/>
      <c r="C12" s="524" t="s">
        <v>190</v>
      </c>
      <c r="D12" s="525" t="s">
        <v>1177</v>
      </c>
      <c r="E12" s="939"/>
      <c r="F12" s="527">
        <f>B12*E12%</f>
        <v>0</v>
      </c>
      <c r="G12" s="68"/>
      <c r="H12" s="68" t="s">
        <v>1178</v>
      </c>
      <c r="K12" s="68"/>
      <c r="L12" s="68"/>
    </row>
    <row r="13" spans="1:15" ht="16.5" customHeight="1" x14ac:dyDescent="0.2">
      <c r="A13" s="522" t="s">
        <v>1179</v>
      </c>
      <c r="B13" s="588"/>
      <c r="C13" s="524" t="s">
        <v>190</v>
      </c>
      <c r="D13" s="525" t="s">
        <v>1177</v>
      </c>
      <c r="E13" s="939"/>
      <c r="F13" s="527">
        <f>B13*E13%</f>
        <v>0</v>
      </c>
      <c r="G13" s="68"/>
      <c r="H13" s="528" t="s">
        <v>1180</v>
      </c>
      <c r="K13" s="68"/>
      <c r="L13" s="68"/>
    </row>
    <row r="14" spans="1:15" ht="16.5" customHeight="1" x14ac:dyDescent="0.2">
      <c r="A14" s="522" t="s">
        <v>1181</v>
      </c>
      <c r="B14" s="588"/>
      <c r="C14" s="524" t="s">
        <v>190</v>
      </c>
      <c r="D14" s="525" t="s">
        <v>1182</v>
      </c>
      <c r="E14" s="939"/>
      <c r="F14" s="527">
        <f>B14*E14%</f>
        <v>0</v>
      </c>
      <c r="G14" s="68"/>
      <c r="H14" s="528" t="s">
        <v>1183</v>
      </c>
      <c r="K14" s="68"/>
      <c r="L14" s="68"/>
    </row>
    <row r="15" spans="1:15" ht="16.5" customHeight="1" x14ac:dyDescent="0.2">
      <c r="A15" s="522" t="s">
        <v>1184</v>
      </c>
      <c r="B15" s="588"/>
      <c r="C15" s="524" t="s">
        <v>190</v>
      </c>
      <c r="D15" s="525" t="s">
        <v>1185</v>
      </c>
      <c r="E15" s="939"/>
      <c r="F15" s="527">
        <f>B15*E15%</f>
        <v>0</v>
      </c>
      <c r="G15" s="68" t="s">
        <v>1186</v>
      </c>
      <c r="H15" s="68" t="s">
        <v>1187</v>
      </c>
      <c r="I15" s="68"/>
      <c r="K15" s="68"/>
      <c r="L15" s="68"/>
    </row>
    <row r="16" spans="1:15" ht="16.5" customHeight="1" thickBot="1" x14ac:dyDescent="0.25">
      <c r="A16" s="529" t="s">
        <v>1188</v>
      </c>
      <c r="B16" s="589"/>
      <c r="C16" s="531" t="s">
        <v>190</v>
      </c>
      <c r="D16" s="532"/>
      <c r="E16" s="940"/>
      <c r="F16" s="534">
        <f>B16*E16%</f>
        <v>0</v>
      </c>
      <c r="G16" s="920" t="s">
        <v>525</v>
      </c>
      <c r="H16" s="68" t="s">
        <v>1189</v>
      </c>
      <c r="K16" s="68"/>
      <c r="L16" s="68"/>
    </row>
    <row r="17" spans="1:16" ht="26.25" thickBot="1" x14ac:dyDescent="0.25">
      <c r="A17" s="921" t="s">
        <v>1190</v>
      </c>
      <c r="B17" s="1050"/>
      <c r="C17" s="1050"/>
      <c r="D17" s="1050"/>
      <c r="E17" s="1050"/>
      <c r="F17" s="1051"/>
      <c r="G17" s="950" t="s">
        <v>525</v>
      </c>
      <c r="H17" s="951" t="s">
        <v>1191</v>
      </c>
    </row>
    <row r="18" spans="1:16" ht="16.5" customHeight="1" x14ac:dyDescent="0.2">
      <c r="A18" s="536" t="s">
        <v>1192</v>
      </c>
      <c r="B18" s="537"/>
      <c r="C18" s="537"/>
      <c r="D18" s="538"/>
      <c r="E18" s="538"/>
      <c r="F18" s="539" t="str">
        <f>IFERROR(SUM(F12:F16)/(COUNTIF(C12:C16,"IGEN")),"1.,2. LÉPÉS!!!")</f>
        <v>1.,2. LÉPÉS!!!</v>
      </c>
    </row>
    <row r="19" spans="1:16" ht="16.5" customHeight="1" x14ac:dyDescent="0.2">
      <c r="A19" s="540" t="s">
        <v>1195</v>
      </c>
      <c r="B19" s="541"/>
      <c r="C19" s="506"/>
      <c r="D19" s="506"/>
      <c r="E19" s="542"/>
      <c r="F19" s="543"/>
      <c r="G19" s="68" t="s">
        <v>1193</v>
      </c>
      <c r="H19" s="68" t="s">
        <v>1194</v>
      </c>
    </row>
    <row r="20" spans="1:16" ht="16.5" customHeight="1" x14ac:dyDescent="0.2">
      <c r="A20" s="544" t="s">
        <v>1198</v>
      </c>
      <c r="B20" s="545"/>
      <c r="C20" s="546"/>
      <c r="D20" s="547"/>
      <c r="E20" s="547"/>
      <c r="F20" s="548"/>
      <c r="G20" s="68" t="s">
        <v>1196</v>
      </c>
      <c r="H20" s="68" t="s">
        <v>1197</v>
      </c>
    </row>
    <row r="21" spans="1:16" ht="16.5" customHeight="1" x14ac:dyDescent="0.2">
      <c r="A21" s="549" t="s">
        <v>1200</v>
      </c>
      <c r="B21" s="550"/>
      <c r="C21" s="550"/>
      <c r="D21" s="551"/>
      <c r="E21" s="551"/>
      <c r="F21" s="552" t="str">
        <f>IFERROR((F18+F19),"")</f>
        <v/>
      </c>
      <c r="G21" s="68"/>
      <c r="H21" s="68" t="s">
        <v>1199</v>
      </c>
    </row>
    <row r="22" spans="1:16" ht="16.5" customHeight="1" thickBot="1" x14ac:dyDescent="0.25">
      <c r="A22" s="553" t="s">
        <v>1150</v>
      </c>
      <c r="B22" s="554"/>
      <c r="C22" s="554"/>
      <c r="D22" s="555" t="s">
        <v>1202</v>
      </c>
      <c r="E22" s="556"/>
      <c r="F22" s="557" t="str">
        <f>IFERROR(F21*E22%,"")</f>
        <v/>
      </c>
      <c r="G22" s="68" t="s">
        <v>1201</v>
      </c>
      <c r="H22" s="68" t="s">
        <v>1203</v>
      </c>
    </row>
    <row r="23" spans="1:16" ht="16.5" customHeight="1" x14ac:dyDescent="0.3">
      <c r="A23" s="24"/>
      <c r="B23" s="506"/>
      <c r="C23" s="5"/>
      <c r="D23" s="5"/>
      <c r="E23" s="509"/>
      <c r="F23" s="558"/>
      <c r="G23" s="942" t="s">
        <v>1204</v>
      </c>
      <c r="H23" s="942" t="s">
        <v>1205</v>
      </c>
      <c r="I23" s="942"/>
      <c r="J23" s="943"/>
      <c r="K23" s="944"/>
      <c r="L23" s="944"/>
      <c r="M23" s="944"/>
      <c r="N23" s="945" t="s">
        <v>61</v>
      </c>
    </row>
    <row r="24" spans="1:16" ht="38.25" x14ac:dyDescent="0.2">
      <c r="A24" s="963" t="s">
        <v>1611</v>
      </c>
      <c r="B24" s="964"/>
      <c r="C24" s="965"/>
      <c r="D24" s="966"/>
      <c r="E24" s="966"/>
      <c r="F24" s="967" t="s">
        <v>1640</v>
      </c>
      <c r="G24" s="951" t="s">
        <v>1641</v>
      </c>
      <c r="H24" s="1054" t="s">
        <v>1642</v>
      </c>
      <c r="I24" s="1054"/>
      <c r="J24" s="1054"/>
      <c r="K24" s="1054"/>
      <c r="L24" s="1054"/>
      <c r="M24" s="1054"/>
      <c r="N24" s="1054"/>
      <c r="O24" s="1054"/>
      <c r="P24" s="948" t="s">
        <v>1276</v>
      </c>
    </row>
    <row r="25" spans="1:16" ht="38.25" x14ac:dyDescent="0.2">
      <c r="A25" s="559" t="s">
        <v>1206</v>
      </c>
      <c r="B25" s="560"/>
      <c r="C25" s="561" t="s">
        <v>1166</v>
      </c>
      <c r="D25" s="562" t="s">
        <v>1207</v>
      </c>
      <c r="E25" s="562" t="s">
        <v>1208</v>
      </c>
      <c r="F25" s="563" t="s">
        <v>1209</v>
      </c>
      <c r="G25" s="946"/>
      <c r="H25" s="968" t="s">
        <v>1643</v>
      </c>
      <c r="I25" s="952"/>
      <c r="J25" s="952"/>
      <c r="K25" s="952"/>
      <c r="L25" s="952"/>
      <c r="M25" s="952"/>
      <c r="N25" s="952"/>
      <c r="O25" s="952"/>
      <c r="P25" s="944"/>
    </row>
    <row r="26" spans="1:16" x14ac:dyDescent="0.2">
      <c r="A26" s="564" t="s">
        <v>1210</v>
      </c>
      <c r="B26" s="560"/>
      <c r="C26" s="590"/>
      <c r="D26" s="566" t="e">
        <f t="shared" ref="D26:D39" si="0">C26/C$39%</f>
        <v>#DIV/0!</v>
      </c>
      <c r="E26" s="229">
        <f>IF(C26=0,0,VLOOKUP(A26,'KK-09'!$B$92:$K$117,10,FALSE))</f>
        <v>0</v>
      </c>
      <c r="F26" s="565" t="str">
        <f t="shared" ref="F26:F38" si="1">IFERROR(IF(VLOOKUP(D26,$H$36:$J$39,3)*$F$21/E26&gt;$F$21,$F$21,IF(C26=0,0,VLOOKUP(D26,$H$36:$J$39,3)*$F$21/E26)),"")</f>
        <v/>
      </c>
      <c r="G26" s="944"/>
      <c r="H26" s="952"/>
      <c r="I26" s="952"/>
      <c r="J26" s="952"/>
      <c r="K26" s="952"/>
      <c r="L26" s="952"/>
      <c r="M26" s="952"/>
      <c r="N26" s="952"/>
      <c r="O26" s="952"/>
      <c r="P26" s="944"/>
    </row>
    <row r="27" spans="1:16" x14ac:dyDescent="0.2">
      <c r="A27" s="564" t="s">
        <v>1211</v>
      </c>
      <c r="B27" s="560"/>
      <c r="C27" s="590"/>
      <c r="D27" s="566" t="e">
        <f t="shared" si="0"/>
        <v>#DIV/0!</v>
      </c>
      <c r="E27" s="229">
        <f>IF(C27=0,0,VLOOKUP(A27,'KK-09'!$B$92:$K$117,10,FALSE))</f>
        <v>0</v>
      </c>
      <c r="F27" s="565" t="str">
        <f t="shared" si="1"/>
        <v/>
      </c>
      <c r="G27" s="944"/>
      <c r="H27" s="952"/>
      <c r="I27" s="952"/>
      <c r="J27" s="952"/>
      <c r="K27" s="952"/>
      <c r="L27" s="952"/>
      <c r="M27" s="952"/>
      <c r="N27" s="952"/>
      <c r="O27" s="952"/>
      <c r="P27" s="944"/>
    </row>
    <row r="28" spans="1:16" ht="15" x14ac:dyDescent="0.25">
      <c r="A28" s="564" t="s">
        <v>1212</v>
      </c>
      <c r="B28" s="560"/>
      <c r="C28" s="590"/>
      <c r="D28" s="566" t="e">
        <f t="shared" si="0"/>
        <v>#DIV/0!</v>
      </c>
      <c r="E28" s="229">
        <f>IF(C28=0,0,VLOOKUP(A28,'KK-09'!$B$92:$K$117,10,FALSE))</f>
        <v>0</v>
      </c>
      <c r="F28" s="565" t="str">
        <f t="shared" si="1"/>
        <v/>
      </c>
      <c r="G28" s="944"/>
      <c r="H28" s="947"/>
      <c r="I28" s="944"/>
      <c r="J28" s="944"/>
      <c r="K28" s="944"/>
      <c r="L28" s="944"/>
      <c r="M28" s="944"/>
      <c r="N28" s="944"/>
      <c r="O28" s="944"/>
      <c r="P28" s="944"/>
    </row>
    <row r="29" spans="1:16" x14ac:dyDescent="0.2">
      <c r="A29" s="564" t="s">
        <v>1213</v>
      </c>
      <c r="B29" s="560"/>
      <c r="C29" s="590"/>
      <c r="D29" s="566" t="e">
        <f t="shared" si="0"/>
        <v>#DIV/0!</v>
      </c>
      <c r="E29" s="229">
        <f>IF(C29=0,0,VLOOKUP(A29,'KK-09'!$B$92:$K$117,10,FALSE))</f>
        <v>0</v>
      </c>
      <c r="F29" s="565" t="str">
        <f t="shared" si="1"/>
        <v/>
      </c>
    </row>
    <row r="30" spans="1:16" x14ac:dyDescent="0.2">
      <c r="A30" s="564" t="s">
        <v>1214</v>
      </c>
      <c r="B30" s="560"/>
      <c r="C30" s="590"/>
      <c r="D30" s="566" t="e">
        <f t="shared" si="0"/>
        <v>#DIV/0!</v>
      </c>
      <c r="E30" s="229">
        <f>IF(C30=0,0,VLOOKUP(A30,'KK-09'!$B$92:$K$117,10,FALSE))</f>
        <v>0</v>
      </c>
      <c r="F30" s="565" t="str">
        <f t="shared" si="1"/>
        <v/>
      </c>
    </row>
    <row r="31" spans="1:16" x14ac:dyDescent="0.2">
      <c r="A31" s="564" t="s">
        <v>1215</v>
      </c>
      <c r="B31" s="560"/>
      <c r="C31" s="590"/>
      <c r="D31" s="566" t="e">
        <f t="shared" si="0"/>
        <v>#DIV/0!</v>
      </c>
      <c r="E31" s="229">
        <f>IF(C31=0,0,VLOOKUP(A31,'KK-09'!$B$92:$K$117,10,FALSE))</f>
        <v>0</v>
      </c>
      <c r="F31" s="565" t="str">
        <f t="shared" si="1"/>
        <v/>
      </c>
      <c r="H31" s="567" t="s">
        <v>1216</v>
      </c>
      <c r="J31" s="254"/>
    </row>
    <row r="32" spans="1:16" x14ac:dyDescent="0.2">
      <c r="A32" s="564" t="s">
        <v>1217</v>
      </c>
      <c r="B32" s="560"/>
      <c r="C32" s="590"/>
      <c r="D32" s="566" t="e">
        <f t="shared" si="0"/>
        <v>#DIV/0!</v>
      </c>
      <c r="E32" s="229">
        <f>IF(C32=0,0,VLOOKUP(A32,'KK-09'!$B$92:$K$117,10,FALSE))</f>
        <v>0</v>
      </c>
      <c r="F32" s="565" t="str">
        <f t="shared" si="1"/>
        <v/>
      </c>
      <c r="H32" s="68" t="s">
        <v>1218</v>
      </c>
      <c r="J32" s="254"/>
    </row>
    <row r="33" spans="1:10" x14ac:dyDescent="0.2">
      <c r="A33" s="564" t="s">
        <v>1219</v>
      </c>
      <c r="B33" s="560"/>
      <c r="C33" s="590"/>
      <c r="D33" s="566" t="e">
        <f t="shared" si="0"/>
        <v>#DIV/0!</v>
      </c>
      <c r="E33" s="229">
        <f>IF(C33=0,0,VLOOKUP(A33,'KK-09'!$B$92:$K$117,10,FALSE))</f>
        <v>0</v>
      </c>
      <c r="F33" s="565" t="str">
        <f t="shared" si="1"/>
        <v/>
      </c>
      <c r="H33" s="68" t="s">
        <v>1220</v>
      </c>
      <c r="J33" s="254"/>
    </row>
    <row r="34" spans="1:10" x14ac:dyDescent="0.2">
      <c r="A34" s="564" t="s">
        <v>1221</v>
      </c>
      <c r="B34" s="560"/>
      <c r="C34" s="590"/>
      <c r="D34" s="566" t="e">
        <f t="shared" si="0"/>
        <v>#DIV/0!</v>
      </c>
      <c r="E34" s="229">
        <f>IF(C34=0,0,VLOOKUP(A34,'KK-09'!$B$92:$K$117,10,FALSE))</f>
        <v>0</v>
      </c>
      <c r="F34" s="565" t="str">
        <f t="shared" si="1"/>
        <v/>
      </c>
      <c r="H34" s="68" t="s">
        <v>1222</v>
      </c>
      <c r="J34" s="254"/>
    </row>
    <row r="35" spans="1:10" x14ac:dyDescent="0.2">
      <c r="A35" s="564" t="s">
        <v>1223</v>
      </c>
      <c r="B35" s="560"/>
      <c r="C35" s="590"/>
      <c r="D35" s="566" t="e">
        <f t="shared" si="0"/>
        <v>#DIV/0!</v>
      </c>
      <c r="E35" s="229">
        <f>IF(C35=0,0,VLOOKUP(A35,'KK-09'!$B$92:$K$117,10,FALSE))</f>
        <v>0</v>
      </c>
      <c r="F35" s="565" t="str">
        <f t="shared" si="1"/>
        <v/>
      </c>
      <c r="H35" s="1048" t="s">
        <v>1224</v>
      </c>
      <c r="I35" s="1049"/>
      <c r="J35" s="568" t="s">
        <v>1225</v>
      </c>
    </row>
    <row r="36" spans="1:10" x14ac:dyDescent="0.2">
      <c r="A36" s="564" t="s">
        <v>1226</v>
      </c>
      <c r="B36" s="560"/>
      <c r="C36" s="590"/>
      <c r="D36" s="566" t="e">
        <f t="shared" si="0"/>
        <v>#DIV/0!</v>
      </c>
      <c r="E36" s="229">
        <f>IF(C36=0,0,VLOOKUP(A36,'KK-09'!$B$92:$K$117,10,FALSE))</f>
        <v>0</v>
      </c>
      <c r="F36" s="565" t="str">
        <f t="shared" si="1"/>
        <v/>
      </c>
      <c r="H36" s="569">
        <v>0</v>
      </c>
      <c r="I36" s="569">
        <v>5</v>
      </c>
      <c r="J36" s="568">
        <v>0.25</v>
      </c>
    </row>
    <row r="37" spans="1:10" x14ac:dyDescent="0.2">
      <c r="A37" s="564" t="s">
        <v>1227</v>
      </c>
      <c r="B37" s="560"/>
      <c r="C37" s="590"/>
      <c r="D37" s="566" t="e">
        <f t="shared" si="0"/>
        <v>#DIV/0!</v>
      </c>
      <c r="E37" s="229">
        <f>IF(C37=0,0,VLOOKUP(A37,'KK-09'!$B$92:$K$117,10,FALSE))</f>
        <v>0</v>
      </c>
      <c r="F37" s="565" t="str">
        <f t="shared" si="1"/>
        <v/>
      </c>
      <c r="H37" s="569">
        <v>5.01</v>
      </c>
      <c r="I37" s="569">
        <v>25</v>
      </c>
      <c r="J37" s="569">
        <v>0.5</v>
      </c>
    </row>
    <row r="38" spans="1:10" x14ac:dyDescent="0.2">
      <c r="A38" s="564" t="s">
        <v>1228</v>
      </c>
      <c r="B38" s="560"/>
      <c r="C38" s="590"/>
      <c r="D38" s="566" t="e">
        <f t="shared" si="0"/>
        <v>#DIV/0!</v>
      </c>
      <c r="E38" s="229">
        <f>IF(C38=0,0,VLOOKUP(A38,'KK-09'!$B$92:$K$117,10,FALSE))</f>
        <v>0</v>
      </c>
      <c r="F38" s="565" t="str">
        <f t="shared" si="1"/>
        <v/>
      </c>
      <c r="H38" s="569">
        <v>25.01</v>
      </c>
      <c r="I38" s="569">
        <v>50</v>
      </c>
      <c r="J38" s="569">
        <v>0.75</v>
      </c>
    </row>
    <row r="39" spans="1:10" x14ac:dyDescent="0.2">
      <c r="A39" s="570" t="s">
        <v>1229</v>
      </c>
      <c r="B39" s="560"/>
      <c r="C39" s="571">
        <f>SUM(C26:C33)</f>
        <v>0</v>
      </c>
      <c r="D39" s="572" t="e">
        <f t="shared" si="0"/>
        <v>#DIV/0!</v>
      </c>
      <c r="E39" s="5"/>
      <c r="F39" s="558"/>
      <c r="H39" s="569">
        <v>50.01</v>
      </c>
      <c r="I39" s="569">
        <v>100</v>
      </c>
      <c r="J39" s="569">
        <v>1</v>
      </c>
    </row>
    <row r="40" spans="1:10" x14ac:dyDescent="0.2">
      <c r="A40" s="5"/>
      <c r="B40" s="506"/>
      <c r="C40" s="558"/>
      <c r="D40" s="72"/>
      <c r="E40" s="5"/>
      <c r="F40" s="558"/>
    </row>
    <row r="41" spans="1:10" x14ac:dyDescent="0.2">
      <c r="A41" s="24" t="s">
        <v>1230</v>
      </c>
      <c r="B41" s="506"/>
      <c r="C41" s="558"/>
      <c r="D41" s="72"/>
      <c r="E41" s="5"/>
      <c r="F41" s="558"/>
    </row>
    <row r="42" spans="1:10" x14ac:dyDescent="0.2">
      <c r="A42" s="564" t="s">
        <v>1231</v>
      </c>
      <c r="B42" s="560"/>
      <c r="C42" s="590"/>
      <c r="D42" s="566" t="e">
        <f>C42/$C$46%</f>
        <v>#DIV/0!</v>
      </c>
      <c r="E42" s="229">
        <f>IF(C42=0,0,VLOOKUP(A42,'KK-09'!$B$92:$K$117,10,FALSE))</f>
        <v>0</v>
      </c>
      <c r="F42" s="565" t="str">
        <f>IFERROR(IF(VLOOKUP(D42,$H$36:$J$39,3)*$F$21/E42&gt;$F$21,$F$21,IF(C42=0,0,VLOOKUP(D42,$H$36:$J$39,3)*$F$21/E42)),"")</f>
        <v/>
      </c>
    </row>
    <row r="43" spans="1:10" x14ac:dyDescent="0.2">
      <c r="A43" s="564" t="s">
        <v>1232</v>
      </c>
      <c r="B43" s="560"/>
      <c r="C43" s="590"/>
      <c r="D43" s="566" t="e">
        <f>C43/$C$46%</f>
        <v>#DIV/0!</v>
      </c>
      <c r="E43" s="229">
        <f>IF(C43=0,0,VLOOKUP(A43,'KK-09'!$B$92:$K$117,10,FALSE))</f>
        <v>0</v>
      </c>
      <c r="F43" s="565" t="str">
        <f>IFERROR(IF(VLOOKUP(ABS(D43),$H$36:$J$39,3)*$F$21/E43&gt;$F$21,$F$21,IF(ABS(C43)=0,0,VLOOKUP(ABS(D43),$H$36:$J$39,3)*$F$21/E43)),"")</f>
        <v/>
      </c>
    </row>
    <row r="44" spans="1:10" x14ac:dyDescent="0.2">
      <c r="A44" s="564" t="s">
        <v>1233</v>
      </c>
      <c r="B44" s="560"/>
      <c r="C44" s="590"/>
      <c r="D44" s="566" t="e">
        <f>C44/$C$46%</f>
        <v>#DIV/0!</v>
      </c>
      <c r="E44" s="229">
        <f>IF(C44=0,0,VLOOKUP(A44,'KK-09'!$B$92:$K$117,10,FALSE))</f>
        <v>0</v>
      </c>
      <c r="F44" s="565" t="str">
        <f>IFERROR(IF(VLOOKUP(D44,$H$36:$J$39,3)*$F$21/E44&gt;$F$21,$F$21,IF(C44=0,0,VLOOKUP(D44,$H$36:$J$39,3)*$F$21/E44)),"")</f>
        <v/>
      </c>
    </row>
    <row r="45" spans="1:10" x14ac:dyDescent="0.2">
      <c r="A45" s="564" t="s">
        <v>1234</v>
      </c>
      <c r="B45" s="560"/>
      <c r="C45" s="590"/>
      <c r="D45" s="566" t="e">
        <f>C45/$C$46%</f>
        <v>#DIV/0!</v>
      </c>
      <c r="E45" s="229">
        <f>IF(C45=0,0,VLOOKUP(A45,'KK-09'!$B$92:$K$117,10,FALSE))</f>
        <v>0</v>
      </c>
      <c r="F45" s="565" t="str">
        <f>IFERROR(IF(VLOOKUP(D45,$H$36:$J$39,3)*$F$21/E45&gt;$F$21,$F$21,IF(C45=0,0,VLOOKUP(D45,$H$36:$J$39,3)*$F$21/E45)),"")</f>
        <v/>
      </c>
    </row>
    <row r="46" spans="1:10" x14ac:dyDescent="0.2">
      <c r="A46" s="570" t="s">
        <v>1235</v>
      </c>
      <c r="B46" s="560"/>
      <c r="C46" s="571">
        <f>SUM(C42:C45)</f>
        <v>0</v>
      </c>
      <c r="D46" s="572" t="e">
        <f>C46/$C$46%</f>
        <v>#DIV/0!</v>
      </c>
      <c r="E46" s="573"/>
      <c r="F46" s="574"/>
    </row>
    <row r="47" spans="1:10" x14ac:dyDescent="0.2">
      <c r="A47" s="575"/>
      <c r="B47" s="506"/>
      <c r="C47" s="574"/>
      <c r="D47" s="576"/>
      <c r="E47" s="72"/>
      <c r="F47" s="558"/>
    </row>
    <row r="48" spans="1:10" x14ac:dyDescent="0.2">
      <c r="A48" s="577" t="s">
        <v>1236</v>
      </c>
      <c r="B48" s="506"/>
      <c r="C48" s="578"/>
      <c r="D48" s="579"/>
      <c r="E48" s="579"/>
      <c r="F48" s="578"/>
    </row>
    <row r="49" spans="1:6" x14ac:dyDescent="0.2">
      <c r="A49" s="564" t="s">
        <v>1237</v>
      </c>
      <c r="B49" s="560"/>
      <c r="C49" s="590"/>
      <c r="D49" s="566" t="e">
        <f t="shared" ref="D49:D54" si="2">C49/$C$54%</f>
        <v>#DIV/0!</v>
      </c>
      <c r="E49" s="229">
        <f>IF(C49=0,0,VLOOKUP(A49,'KK-09'!$B$92:$K$117,10,FALSE))</f>
        <v>0</v>
      </c>
      <c r="F49" s="565" t="str">
        <f>IFERROR(IF(VLOOKUP(D49,$H$36:$J$39,3)*$F$21/E49&gt;$F$21,$F$21,IF(C49=0,0,VLOOKUP(D49,$H$36:$J$39,3)*$F$21/E49)),"")</f>
        <v/>
      </c>
    </row>
    <row r="50" spans="1:6" x14ac:dyDescent="0.2">
      <c r="A50" s="564" t="s">
        <v>1238</v>
      </c>
      <c r="B50" s="560"/>
      <c r="C50" s="590"/>
      <c r="D50" s="566" t="e">
        <f t="shared" si="2"/>
        <v>#DIV/0!</v>
      </c>
      <c r="E50" s="229">
        <f>IF(C50=0,0,VLOOKUP(A50,'KK-09'!$B$92:$K$117,10,FALSE))</f>
        <v>0</v>
      </c>
      <c r="F50" s="565" t="str">
        <f>IFERROR(IF(VLOOKUP(D50,$H$36:$J$39,3)*$F$21/E50&gt;$F$21,$F$21,IF(C50=0,0,VLOOKUP(D50,$H$36:$J$39,3)*$F$21/E50)),"")</f>
        <v/>
      </c>
    </row>
    <row r="51" spans="1:6" x14ac:dyDescent="0.2">
      <c r="A51" s="564" t="s">
        <v>1239</v>
      </c>
      <c r="B51" s="560"/>
      <c r="C51" s="590"/>
      <c r="D51" s="566" t="e">
        <f t="shared" si="2"/>
        <v>#DIV/0!</v>
      </c>
      <c r="E51" s="229">
        <f>IF(C51=0,0,VLOOKUP(A51,'KK-09'!$B$92:$K$117,10,FALSE))</f>
        <v>0</v>
      </c>
      <c r="F51" s="565" t="str">
        <f>IFERROR(IF(VLOOKUP(D51,$H$36:$J$39,3)*$F$21/E51&gt;$F$21,$F$21,IF(C51=0,0,VLOOKUP(D51,$H$36:$J$39,3)*$F$21/E51)),"")</f>
        <v/>
      </c>
    </row>
    <row r="52" spans="1:6" x14ac:dyDescent="0.2">
      <c r="A52" s="564" t="s">
        <v>1240</v>
      </c>
      <c r="B52" s="560"/>
      <c r="C52" s="590"/>
      <c r="D52" s="566" t="e">
        <f t="shared" si="2"/>
        <v>#DIV/0!</v>
      </c>
      <c r="E52" s="229">
        <f>IF(C52=0,0,VLOOKUP(A52,'KK-09'!$B$92:$K$117,10,FALSE))</f>
        <v>0</v>
      </c>
      <c r="F52" s="565" t="str">
        <f>IFERROR(IF(VLOOKUP(D52,$H$36:$J$39,3)*$F$21/E52&gt;$F$21,$F$21,IF(C52=0,0,VLOOKUP(D52,$H$36:$J$39,3)*$F$21/E52)),"")</f>
        <v/>
      </c>
    </row>
    <row r="53" spans="1:6" x14ac:dyDescent="0.2">
      <c r="A53" s="564" t="s">
        <v>1241</v>
      </c>
      <c r="B53" s="560"/>
      <c r="C53" s="590"/>
      <c r="D53" s="566" t="e">
        <f t="shared" si="2"/>
        <v>#DIV/0!</v>
      </c>
      <c r="E53" s="229">
        <f>IF(C53=0,0,VLOOKUP(A53,'KK-09'!$B$92:$K$117,10,FALSE))</f>
        <v>0</v>
      </c>
      <c r="F53" s="565" t="str">
        <f>IFERROR(IF(VLOOKUP(D53,$H$36:$J$39,3)*$F$21/E53&gt;$F$21,$F$21,IF(C53=0,0,VLOOKUP(D53,$H$36:$J$39,3)*$F$21/E53)),"")</f>
        <v/>
      </c>
    </row>
    <row r="54" spans="1:6" x14ac:dyDescent="0.2">
      <c r="A54" s="570" t="s">
        <v>1242</v>
      </c>
      <c r="B54" s="560"/>
      <c r="C54" s="571">
        <f>SUM(C49:C53)</f>
        <v>0</v>
      </c>
      <c r="D54" s="572" t="e">
        <f t="shared" si="2"/>
        <v>#DIV/0!</v>
      </c>
      <c r="E54" s="573"/>
      <c r="F54" s="574"/>
    </row>
    <row r="55" spans="1:6" x14ac:dyDescent="0.2">
      <c r="A55" s="575"/>
      <c r="B55" s="575"/>
      <c r="C55" s="575"/>
      <c r="D55" s="580"/>
      <c r="E55" s="580"/>
      <c r="F55" s="558"/>
    </row>
    <row r="56" spans="1:6" ht="38.25" x14ac:dyDescent="0.2">
      <c r="A56" s="581" t="s">
        <v>1243</v>
      </c>
      <c r="B56" s="561" t="s">
        <v>1166</v>
      </c>
      <c r="C56" s="582" t="s">
        <v>1244</v>
      </c>
      <c r="D56" s="562" t="s">
        <v>1207</v>
      </c>
      <c r="E56" s="562" t="s">
        <v>1245</v>
      </c>
      <c r="F56" s="563" t="s">
        <v>1209</v>
      </c>
    </row>
    <row r="57" spans="1:6" x14ac:dyDescent="0.2">
      <c r="A57" s="15" t="str">
        <f>'KK-09'!B54</f>
        <v>1. Sajátos ügyelt csop., számla egyenleg.</v>
      </c>
      <c r="B57" s="590"/>
      <c r="C57" s="583">
        <f>'KK-09'!C54</f>
        <v>0</v>
      </c>
      <c r="D57" s="566">
        <f>IF(C57="Mérleg",B57/$C$39%,IF(C57="Bevétel",B57/$C$46%,IF(C57="Ráfordítás",B57/$C$54%,0)))</f>
        <v>0</v>
      </c>
      <c r="E57" s="229">
        <f>IF(B57=0,0,VLOOKUP(A57,'KK-09'!$B$94:$K$117,10,FALSE))</f>
        <v>0</v>
      </c>
      <c r="F57" s="565" t="str">
        <f>IFERROR(IF(VLOOKUP(D57,$H$36:$J$39,3)*$F$21/E57&gt;$F$21,$F$21,IF(C57=0,0,VLOOKUP(D57,$H$36:$J$39,3)*$F$21/E57)),"")</f>
        <v/>
      </c>
    </row>
    <row r="58" spans="1:6" x14ac:dyDescent="0.2">
      <c r="A58" s="15" t="str">
        <f>'KK-09'!B55</f>
        <v>2. Sajátos ügyelt csop., számla egyenleg.</v>
      </c>
      <c r="B58" s="590"/>
      <c r="C58" s="583">
        <f>'KK-09'!C55</f>
        <v>0</v>
      </c>
      <c r="D58" s="566">
        <f>IF(C58="Mérleg",B58/$C$39%,IF(C58="Bevétel",B58/$C$46%,IF(C58="Ráfordítás",B58/$C$54%,0)))</f>
        <v>0</v>
      </c>
      <c r="E58" s="229">
        <f>IF(B58=0,0,VLOOKUP(A58,'KK-09'!$B$94:$K$117,10,FALSE))</f>
        <v>0</v>
      </c>
      <c r="F58" s="565" t="str">
        <f>IFERROR(IF(VLOOKUP(D58,$H$36:$J$39,3)*$F$21/E58&gt;$F$21,$F$21,IF(C58=0,0,VLOOKUP(D58,$H$36:$J$39,3)*$F$21/E58)),"")</f>
        <v/>
      </c>
    </row>
    <row r="59" spans="1:6" ht="13.5" x14ac:dyDescent="0.25">
      <c r="A59" s="584" t="s">
        <v>1246</v>
      </c>
      <c r="B59" s="506"/>
      <c r="C59" s="585"/>
      <c r="D59" s="72"/>
      <c r="E59" s="506"/>
      <c r="F59" s="3"/>
    </row>
    <row r="60" spans="1:6" ht="13.5" x14ac:dyDescent="0.25">
      <c r="A60" s="584" t="s">
        <v>1247</v>
      </c>
      <c r="B60" s="506"/>
      <c r="C60" s="585"/>
      <c r="D60" s="72"/>
      <c r="E60" s="506"/>
      <c r="F60" s="3"/>
    </row>
    <row r="61" spans="1:6" ht="13.5" x14ac:dyDescent="0.25">
      <c r="A61" s="584"/>
      <c r="B61" s="506"/>
      <c r="C61" s="585"/>
      <c r="D61" s="72"/>
      <c r="E61" s="506"/>
      <c r="F61" s="3"/>
    </row>
    <row r="64" spans="1:6" ht="38.25" customHeight="1" x14ac:dyDescent="0.2"/>
    <row r="65" ht="51" customHeight="1" x14ac:dyDescent="0.2"/>
    <row r="66" ht="39" customHeight="1" x14ac:dyDescent="0.2"/>
    <row r="67" ht="16.5" customHeight="1" x14ac:dyDescent="0.2"/>
    <row r="72" ht="102" customHeight="1" x14ac:dyDescent="0.2"/>
    <row r="73" ht="102" customHeight="1" x14ac:dyDescent="0.2"/>
    <row r="74" ht="89.2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4">
    <mergeCell ref="H24:O24"/>
    <mergeCell ref="D10:E10"/>
    <mergeCell ref="H35:I35"/>
    <mergeCell ref="B17:F17"/>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N23" location="'KK-09'!A1" display="KK-09"/>
    <hyperlink ref="A10" location="'KK-08'!A28" display="Tényezők*"/>
    <hyperlink ref="A24" location="'KK-08'!A47" display="Felosztott hibahatár (szegmentált lényegesség) az előző évi adatok alapján:**"/>
    <hyperlink ref="H25" location="'KK-08'!A47" display="LÁSD MÉG A **MEGJEGYZÉST"/>
  </hyperlinks>
  <pageMargins left="0.70866141732283472" right="0.70866141732283472" top="0.74803149606299213" bottom="0.74803149606299213" header="0.31496062992125984" footer="0.31496062992125984"/>
  <pageSetup paperSize="9" scale="79" orientation="portrait" r:id="rId1"/>
  <rowBreaks count="1" manualBreakCount="1">
    <brk id="32" max="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1" t="s">
        <v>1253</v>
      </c>
      <c r="B1" s="505"/>
      <c r="C1" s="5"/>
      <c r="D1" s="5"/>
      <c r="E1" s="5"/>
      <c r="F1" s="5"/>
    </row>
    <row r="2" spans="1:15" ht="15.75" x14ac:dyDescent="0.25">
      <c r="A2" s="5"/>
      <c r="B2" s="506"/>
      <c r="C2" s="5"/>
      <c r="D2" s="586"/>
      <c r="E2" s="295"/>
      <c r="F2" s="5"/>
      <c r="G2" s="26" t="s">
        <v>1157</v>
      </c>
      <c r="K2" s="507" t="s">
        <v>189</v>
      </c>
      <c r="L2" s="507" t="s">
        <v>190</v>
      </c>
      <c r="M2" s="507" t="s">
        <v>1158</v>
      </c>
      <c r="N2" s="507" t="s">
        <v>1159</v>
      </c>
      <c r="O2" s="507" t="s">
        <v>1160</v>
      </c>
    </row>
    <row r="3" spans="1:15" x14ac:dyDescent="0.2">
      <c r="A3" s="508" t="s">
        <v>1254</v>
      </c>
      <c r="B3" s="509"/>
      <c r="C3" s="5"/>
      <c r="D3" s="5"/>
      <c r="E3" s="247"/>
      <c r="F3" s="5"/>
      <c r="G3" s="54" t="s">
        <v>74</v>
      </c>
      <c r="I3" s="54"/>
      <c r="M3" s="507"/>
      <c r="N3" s="507"/>
      <c r="O3" s="507"/>
    </row>
    <row r="4" spans="1:15" ht="16.5" x14ac:dyDescent="0.3">
      <c r="A4" s="27" t="str">
        <f>CONCATENATE("Ügyfél:   ",Alapa!$C$17)</f>
        <v xml:space="preserve">Ügyfél:   </v>
      </c>
      <c r="B4" s="29"/>
      <c r="C4" s="30" t="s">
        <v>279</v>
      </c>
      <c r="D4" s="31"/>
      <c r="E4" s="245"/>
      <c r="F4" s="33"/>
      <c r="G4" s="86" t="s">
        <v>53</v>
      </c>
      <c r="H4" s="2" t="s">
        <v>1138</v>
      </c>
    </row>
    <row r="5" spans="1:15" ht="16.5" x14ac:dyDescent="0.3">
      <c r="A5" s="27" t="str">
        <f>CONCATENATE("Fordulónap: ",Alapa!$C$12)</f>
        <v xml:space="preserve">Fordulónap: </v>
      </c>
      <c r="B5" s="29"/>
      <c r="C5" s="30" t="s">
        <v>80</v>
      </c>
      <c r="D5" s="34" t="e">
        <f>VLOOKUP(H8,Alapa!$G$2:$H$22,2)</f>
        <v>#N/A</v>
      </c>
      <c r="E5" s="246"/>
      <c r="F5" s="29"/>
      <c r="G5" s="86" t="s">
        <v>55</v>
      </c>
      <c r="H5" s="2" t="s">
        <v>54</v>
      </c>
    </row>
    <row r="6" spans="1:15" ht="16.5" x14ac:dyDescent="0.3">
      <c r="A6" s="24"/>
      <c r="B6" s="509"/>
      <c r="C6" s="30" t="s">
        <v>81</v>
      </c>
      <c r="D6" s="398" t="str">
        <f>IF(Alapa!$N$2=0," ",Alapa!$N$2)</f>
        <v xml:space="preserve"> </v>
      </c>
      <c r="E6" s="138"/>
      <c r="F6" s="139"/>
      <c r="G6" s="86" t="s">
        <v>57</v>
      </c>
      <c r="H6" s="2" t="s">
        <v>56</v>
      </c>
    </row>
    <row r="7" spans="1:15" ht="16.5" x14ac:dyDescent="0.3">
      <c r="A7" s="24" t="s">
        <v>1162</v>
      </c>
      <c r="B7" s="509"/>
      <c r="C7" s="24" t="s">
        <v>1163</v>
      </c>
      <c r="D7" s="5"/>
      <c r="E7" s="5"/>
      <c r="F7" s="510"/>
      <c r="G7" s="86" t="s">
        <v>59</v>
      </c>
      <c r="H7" s="2" t="s">
        <v>58</v>
      </c>
      <c r="I7" s="68"/>
      <c r="J7" s="68"/>
    </row>
    <row r="8" spans="1:15" ht="16.5" customHeight="1" x14ac:dyDescent="0.2">
      <c r="A8" s="30" t="s">
        <v>1164</v>
      </c>
      <c r="B8" s="511"/>
      <c r="C8" s="512" t="s">
        <v>1255</v>
      </c>
      <c r="D8" s="246"/>
      <c r="E8" s="246"/>
      <c r="F8" s="29"/>
      <c r="G8" s="2" t="s">
        <v>80</v>
      </c>
      <c r="H8" s="297">
        <v>1</v>
      </c>
      <c r="I8" s="68"/>
    </row>
    <row r="9" spans="1:15" ht="16.5" customHeight="1" x14ac:dyDescent="0.2">
      <c r="A9" s="5"/>
      <c r="B9" s="506"/>
      <c r="C9" s="5"/>
      <c r="D9" s="5"/>
      <c r="E9" s="5"/>
      <c r="F9" s="5"/>
      <c r="H9" s="68"/>
      <c r="I9" s="68"/>
      <c r="J9" s="68"/>
      <c r="K9" s="68"/>
    </row>
    <row r="10" spans="1:15" ht="25.5" x14ac:dyDescent="0.2">
      <c r="A10" s="941" t="s">
        <v>1610</v>
      </c>
      <c r="B10" s="513" t="s">
        <v>1166</v>
      </c>
      <c r="C10" s="514" t="s">
        <v>1167</v>
      </c>
      <c r="D10" s="1046" t="s">
        <v>1168</v>
      </c>
      <c r="E10" s="1047"/>
      <c r="F10" s="516" t="s">
        <v>1169</v>
      </c>
      <c r="G10" s="68" t="s">
        <v>1170</v>
      </c>
      <c r="H10" s="68" t="s">
        <v>1256</v>
      </c>
      <c r="K10" s="68"/>
      <c r="L10" s="68"/>
    </row>
    <row r="11" spans="1:15" ht="16.5" x14ac:dyDescent="0.3">
      <c r="A11" s="591"/>
      <c r="B11" s="518"/>
      <c r="C11" s="519" t="s">
        <v>1172</v>
      </c>
      <c r="D11" s="520" t="s">
        <v>1173</v>
      </c>
      <c r="E11" s="520" t="s">
        <v>1609</v>
      </c>
      <c r="F11" s="521" t="s">
        <v>1174</v>
      </c>
      <c r="G11" s="68"/>
      <c r="H11" s="68" t="s">
        <v>1257</v>
      </c>
      <c r="K11" s="68"/>
      <c r="L11" s="68"/>
    </row>
    <row r="12" spans="1:15" ht="16.5" customHeight="1" x14ac:dyDescent="0.2">
      <c r="A12" s="522" t="s">
        <v>1176</v>
      </c>
      <c r="B12" s="523">
        <f>Import_O!F5</f>
        <v>0</v>
      </c>
      <c r="C12" s="524" t="str">
        <f>IF('KK-08-02'!$F$21="",'KK-08-01'!C12,'KK-08-02'!C12)</f>
        <v>Nem</v>
      </c>
      <c r="D12" s="525" t="s">
        <v>1177</v>
      </c>
      <c r="E12" s="526">
        <f>IF('KK-08-02'!$F$21="",'KK-08-01'!E12,'KK-08-02'!E12)</f>
        <v>0</v>
      </c>
      <c r="F12" s="527">
        <f>B12*E12%</f>
        <v>0</v>
      </c>
      <c r="G12" s="68"/>
      <c r="H12" s="68"/>
      <c r="K12" s="68"/>
      <c r="L12" s="68"/>
    </row>
    <row r="13" spans="1:15" ht="16.5" customHeight="1" x14ac:dyDescent="0.2">
      <c r="A13" s="522" t="s">
        <v>1179</v>
      </c>
      <c r="B13" s="523">
        <f>Import_M!F62</f>
        <v>0</v>
      </c>
      <c r="C13" s="524" t="str">
        <f>IF('KK-08-02'!$F$21="",'KK-08-01'!C13,'KK-08-02'!C13)</f>
        <v>Nem</v>
      </c>
      <c r="D13" s="525" t="s">
        <v>1177</v>
      </c>
      <c r="E13" s="526">
        <f>IF('KK-08-02'!$F$21="",'KK-08-01'!E13,'KK-08-02'!E13)</f>
        <v>0</v>
      </c>
      <c r="F13" s="527">
        <f>B13*E13%</f>
        <v>0</v>
      </c>
      <c r="G13" s="68"/>
      <c r="H13" s="528" t="s">
        <v>1180</v>
      </c>
      <c r="K13" s="68"/>
      <c r="L13" s="68"/>
    </row>
    <row r="14" spans="1:15" ht="16.5" customHeight="1" x14ac:dyDescent="0.2">
      <c r="A14" s="522" t="s">
        <v>1181</v>
      </c>
      <c r="B14" s="523">
        <f>Import_M!F63</f>
        <v>0</v>
      </c>
      <c r="C14" s="524" t="str">
        <f>IF('KK-08-02'!$F$21="",'KK-08-01'!C14,'KK-08-02'!C14)</f>
        <v>Nem</v>
      </c>
      <c r="D14" s="525" t="s">
        <v>1182</v>
      </c>
      <c r="E14" s="526">
        <f>IF('KK-08-02'!$F$21="",'KK-08-01'!E14,'KK-08-02'!E14)</f>
        <v>0</v>
      </c>
      <c r="F14" s="527">
        <f>B14*E14%</f>
        <v>0</v>
      </c>
      <c r="G14" s="68"/>
      <c r="H14" s="528" t="s">
        <v>1183</v>
      </c>
      <c r="K14" s="68"/>
      <c r="L14" s="68"/>
    </row>
    <row r="15" spans="1:15" ht="16.5" customHeight="1" x14ac:dyDescent="0.2">
      <c r="A15" s="522" t="s">
        <v>1184</v>
      </c>
      <c r="B15" s="523">
        <f>Import_O!F47</f>
        <v>0</v>
      </c>
      <c r="C15" s="524" t="str">
        <f>IF('KK-08-02'!$F$21="",'KK-08-01'!C15,'KK-08-02'!C15)</f>
        <v>Nem</v>
      </c>
      <c r="D15" s="525" t="s">
        <v>1185</v>
      </c>
      <c r="E15" s="526">
        <f>IF('KK-08-02'!$F$21="",'KK-08-01'!E15,'KK-08-02'!E15)</f>
        <v>0</v>
      </c>
      <c r="F15" s="527">
        <f>B15*E15%</f>
        <v>0</v>
      </c>
      <c r="G15" s="68" t="s">
        <v>1186</v>
      </c>
      <c r="H15" s="68" t="s">
        <v>1258</v>
      </c>
      <c r="I15" s="68"/>
      <c r="K15" s="68"/>
      <c r="L15" s="68"/>
    </row>
    <row r="16" spans="1:15" ht="16.5" customHeight="1" thickBot="1" x14ac:dyDescent="0.25">
      <c r="A16" s="529" t="s">
        <v>1188</v>
      </c>
      <c r="B16" s="589"/>
      <c r="C16" s="531" t="str">
        <f>IF('KK-08-02'!$F$21="",'KK-08-01'!C16,'KK-08-02'!C16)</f>
        <v>Nem</v>
      </c>
      <c r="D16" s="532"/>
      <c r="E16" s="533">
        <f>IF('KK-08-02'!$F$21="",'KK-08-01'!E16,'KK-08-02'!E16)</f>
        <v>0</v>
      </c>
      <c r="F16" s="534">
        <f>B16*E16%</f>
        <v>0</v>
      </c>
      <c r="G16" s="68"/>
      <c r="H16" s="68" t="s">
        <v>1189</v>
      </c>
    </row>
    <row r="17" spans="1:16" ht="39" thickBot="1" x14ac:dyDescent="0.25">
      <c r="A17" s="922" t="s">
        <v>1602</v>
      </c>
      <c r="B17" s="1055">
        <f>IF('KK-08-02'!$B$17="",'KK-08-01'!B17,'KK-08-02'!B17)</f>
        <v>0</v>
      </c>
      <c r="C17" s="1055"/>
      <c r="D17" s="1055"/>
      <c r="E17" s="1055"/>
      <c r="F17" s="1056"/>
      <c r="G17" s="920" t="s">
        <v>525</v>
      </c>
      <c r="H17" s="294" t="s">
        <v>1191</v>
      </c>
    </row>
    <row r="18" spans="1:16" ht="16.5" customHeight="1" x14ac:dyDescent="0.2">
      <c r="A18" s="536"/>
      <c r="B18" s="537"/>
      <c r="C18" s="537"/>
      <c r="D18" s="538"/>
      <c r="E18" s="538"/>
      <c r="F18" s="539" t="str">
        <f>IFERROR(SUM(F12:F16)/(COUNTIF(C12:C16,"IGEN")),"1.,2. LÉPÉS!!!")</f>
        <v>1.,2. LÉPÉS!!!</v>
      </c>
      <c r="G18" s="68" t="s">
        <v>1193</v>
      </c>
      <c r="H18" s="68" t="s">
        <v>1603</v>
      </c>
    </row>
    <row r="19" spans="1:16" ht="16.5" customHeight="1" x14ac:dyDescent="0.2">
      <c r="A19" s="540" t="s">
        <v>1195</v>
      </c>
      <c r="B19" s="541"/>
      <c r="C19" s="506"/>
      <c r="D19" s="506"/>
      <c r="E19" s="542"/>
      <c r="F19" s="543"/>
      <c r="G19" s="68" t="s">
        <v>1196</v>
      </c>
      <c r="H19" s="68" t="s">
        <v>1197</v>
      </c>
    </row>
    <row r="20" spans="1:16" ht="16.5" customHeight="1" thickBot="1" x14ac:dyDescent="0.25">
      <c r="A20" s="544" t="s">
        <v>1198</v>
      </c>
      <c r="B20" s="545"/>
      <c r="C20" s="546"/>
      <c r="D20" s="547"/>
      <c r="E20" s="547"/>
      <c r="F20" s="548"/>
      <c r="G20" s="68"/>
      <c r="H20" s="68" t="s">
        <v>1199</v>
      </c>
    </row>
    <row r="21" spans="1:16" ht="16.5" customHeight="1" x14ac:dyDescent="0.2">
      <c r="A21" s="549" t="s">
        <v>1200</v>
      </c>
      <c r="B21" s="550"/>
      <c r="C21" s="550"/>
      <c r="D21" s="551"/>
      <c r="E21" s="551"/>
      <c r="F21" s="552" t="str">
        <f>IFERROR((F18+F19),"")</f>
        <v/>
      </c>
      <c r="H21" s="68"/>
    </row>
    <row r="22" spans="1:16" ht="16.5" customHeight="1" thickBot="1" x14ac:dyDescent="0.25">
      <c r="A22" s="553" t="s">
        <v>1150</v>
      </c>
      <c r="B22" s="554"/>
      <c r="C22" s="554"/>
      <c r="D22" s="555" t="s">
        <v>1202</v>
      </c>
      <c r="E22" s="556">
        <f>IF('KK-08-02'!$F$21="",'KK-08-01'!E22,'KK-08-02'!E22)</f>
        <v>0</v>
      </c>
      <c r="F22" s="557" t="str">
        <f>IFERROR(F21*E22%,"")</f>
        <v/>
      </c>
      <c r="G22" s="68" t="s">
        <v>1201</v>
      </c>
      <c r="H22" s="68" t="s">
        <v>1203</v>
      </c>
    </row>
    <row r="23" spans="1:16" ht="16.5" customHeight="1" x14ac:dyDescent="0.3">
      <c r="A23" s="24"/>
      <c r="B23" s="506"/>
      <c r="C23" s="5"/>
      <c r="D23" s="5"/>
      <c r="E23" s="509"/>
      <c r="F23" s="558"/>
      <c r="G23" s="68" t="s">
        <v>1204</v>
      </c>
      <c r="H23" s="68" t="s">
        <v>1205</v>
      </c>
      <c r="I23" s="68"/>
      <c r="N23" s="86" t="s">
        <v>61</v>
      </c>
    </row>
    <row r="24" spans="1:16" ht="38.25" x14ac:dyDescent="0.2">
      <c r="A24" s="963" t="s">
        <v>1611</v>
      </c>
      <c r="B24" s="964"/>
      <c r="C24" s="965"/>
      <c r="D24" s="966"/>
      <c r="E24" s="966"/>
      <c r="F24" s="967" t="s">
        <v>1640</v>
      </c>
      <c r="G24" s="951" t="s">
        <v>1641</v>
      </c>
      <c r="H24" s="1054" t="s">
        <v>1642</v>
      </c>
      <c r="I24" s="1054"/>
      <c r="J24" s="1054"/>
      <c r="K24" s="1054"/>
      <c r="L24" s="1054"/>
      <c r="M24" s="1054"/>
      <c r="N24" s="1054"/>
      <c r="O24" s="1054"/>
      <c r="P24" s="948" t="s">
        <v>1276</v>
      </c>
    </row>
    <row r="25" spans="1:16" ht="38.25" customHeight="1" x14ac:dyDescent="0.2">
      <c r="A25" s="559" t="s">
        <v>1206</v>
      </c>
      <c r="B25" s="560"/>
      <c r="C25" s="561" t="s">
        <v>1166</v>
      </c>
      <c r="D25" s="562" t="s">
        <v>1207</v>
      </c>
      <c r="E25" s="562" t="s">
        <v>1208</v>
      </c>
      <c r="F25" s="563" t="s">
        <v>1209</v>
      </c>
      <c r="H25" s="968" t="s">
        <v>1643</v>
      </c>
    </row>
    <row r="26" spans="1:16" ht="12.75" customHeight="1" x14ac:dyDescent="0.2">
      <c r="A26" s="564" t="s">
        <v>1210</v>
      </c>
      <c r="B26" s="560"/>
      <c r="C26" s="565">
        <f>Import_M!F4</f>
        <v>0</v>
      </c>
      <c r="D26" s="566" t="e">
        <f t="shared" ref="D26:D39" si="0">C26/C$39%</f>
        <v>#DIV/0!</v>
      </c>
      <c r="E26" s="229">
        <f>IF(C26=0,0,VLOOKUP(A26,'KK-09'!$B$92:$K$117,10,FALSE))</f>
        <v>0</v>
      </c>
      <c r="F26" s="565" t="str">
        <f t="shared" ref="F26:F38" si="1">IFERROR(IF(VLOOKUP(D26,$H$36:$J$39,3)*$F$21/E26&gt;$F$21,$F$21,IF(C26=0,0,VLOOKUP(D26,$H$36:$J$39,3)*$F$21/E26)),"")</f>
        <v/>
      </c>
    </row>
    <row r="27" spans="1:16" ht="12.75" customHeight="1" x14ac:dyDescent="0.2">
      <c r="A27" s="564" t="s">
        <v>1211</v>
      </c>
      <c r="B27" s="560"/>
      <c r="C27" s="565">
        <f>Import_M!F12</f>
        <v>0</v>
      </c>
      <c r="D27" s="566" t="e">
        <f t="shared" si="0"/>
        <v>#DIV/0!</v>
      </c>
      <c r="E27" s="229">
        <f>IF(C27=0,0,VLOOKUP(A27,'KK-09'!$B$92:$K$117,10,FALSE))</f>
        <v>0</v>
      </c>
      <c r="F27" s="565" t="str">
        <f t="shared" si="1"/>
        <v/>
      </c>
    </row>
    <row r="28" spans="1:16" x14ac:dyDescent="0.2">
      <c r="A28" s="564" t="s">
        <v>1212</v>
      </c>
      <c r="B28" s="560"/>
      <c r="C28" s="565">
        <f>Import_M!F20</f>
        <v>0</v>
      </c>
      <c r="D28" s="566" t="e">
        <f t="shared" si="0"/>
        <v>#DIV/0!</v>
      </c>
      <c r="E28" s="229">
        <f>IF(C28=0,0,VLOOKUP(A28,'KK-09'!$B$92:$K$117,10,FALSE))</f>
        <v>0</v>
      </c>
      <c r="F28" s="565" t="str">
        <f t="shared" si="1"/>
        <v/>
      </c>
    </row>
    <row r="29" spans="1:16" x14ac:dyDescent="0.2">
      <c r="A29" s="564" t="s">
        <v>1213</v>
      </c>
      <c r="B29" s="560"/>
      <c r="C29" s="565">
        <f>Import_M!F32</f>
        <v>0</v>
      </c>
      <c r="D29" s="566" t="e">
        <f t="shared" si="0"/>
        <v>#DIV/0!</v>
      </c>
      <c r="E29" s="229">
        <f>IF(C29=0,0,VLOOKUP(A29,'KK-09'!$B$92:$K$117,10,FALSE))</f>
        <v>0</v>
      </c>
      <c r="F29" s="565" t="str">
        <f t="shared" si="1"/>
        <v/>
      </c>
    </row>
    <row r="30" spans="1:16" x14ac:dyDescent="0.2">
      <c r="A30" s="564" t="s">
        <v>1214</v>
      </c>
      <c r="B30" s="560"/>
      <c r="C30" s="565">
        <f>Import_M!F39</f>
        <v>0</v>
      </c>
      <c r="D30" s="566" t="e">
        <f t="shared" si="0"/>
        <v>#DIV/0!</v>
      </c>
      <c r="E30" s="229">
        <f>IF(C30=0,0,VLOOKUP(A30,'KK-09'!$B$92:$K$117,10,FALSE))</f>
        <v>0</v>
      </c>
      <c r="F30" s="565" t="str">
        <f t="shared" si="1"/>
        <v/>
      </c>
    </row>
    <row r="31" spans="1:16" x14ac:dyDescent="0.2">
      <c r="A31" s="564" t="s">
        <v>1215</v>
      </c>
      <c r="B31" s="560"/>
      <c r="C31" s="565">
        <f>Import_M!F48</f>
        <v>0</v>
      </c>
      <c r="D31" s="566" t="e">
        <f t="shared" si="0"/>
        <v>#DIV/0!</v>
      </c>
      <c r="E31" s="229">
        <f>IF(C31=0,0,VLOOKUP(A31,'KK-09'!$B$92:$K$117,10,FALSE))</f>
        <v>0</v>
      </c>
      <c r="F31" s="565" t="str">
        <f t="shared" si="1"/>
        <v/>
      </c>
      <c r="H31" s="567" t="s">
        <v>1216</v>
      </c>
      <c r="J31" s="254"/>
    </row>
    <row r="32" spans="1:16" x14ac:dyDescent="0.2">
      <c r="A32" s="564" t="s">
        <v>1217</v>
      </c>
      <c r="B32" s="560"/>
      <c r="C32" s="565">
        <f>Import_M!F55</f>
        <v>0</v>
      </c>
      <c r="D32" s="566" t="e">
        <f t="shared" si="0"/>
        <v>#DIV/0!</v>
      </c>
      <c r="E32" s="229">
        <f>IF(C32=0,0,VLOOKUP(A32,'KK-09'!$B$92:$K$117,10,FALSE))</f>
        <v>0</v>
      </c>
      <c r="F32" s="565" t="str">
        <f t="shared" si="1"/>
        <v/>
      </c>
      <c r="H32" s="68" t="s">
        <v>1218</v>
      </c>
      <c r="J32" s="254"/>
    </row>
    <row r="33" spans="1:10" x14ac:dyDescent="0.2">
      <c r="A33" s="564" t="s">
        <v>1219</v>
      </c>
      <c r="B33" s="560"/>
      <c r="C33" s="565">
        <f>Import_M!F58</f>
        <v>0</v>
      </c>
      <c r="D33" s="566" t="e">
        <f t="shared" si="0"/>
        <v>#DIV/0!</v>
      </c>
      <c r="E33" s="229">
        <f>IF(C33=0,0,VLOOKUP(A33,'KK-09'!$B$92:$K$117,10,FALSE))</f>
        <v>0</v>
      </c>
      <c r="F33" s="565" t="str">
        <f t="shared" si="1"/>
        <v/>
      </c>
      <c r="H33" s="68" t="s">
        <v>1220</v>
      </c>
      <c r="J33" s="254"/>
    </row>
    <row r="34" spans="1:10" x14ac:dyDescent="0.2">
      <c r="A34" s="564" t="s">
        <v>1221</v>
      </c>
      <c r="B34" s="560"/>
      <c r="C34" s="565">
        <f>Import_M!F63</f>
        <v>0</v>
      </c>
      <c r="D34" s="566" t="e">
        <f t="shared" si="0"/>
        <v>#DIV/0!</v>
      </c>
      <c r="E34" s="229">
        <f>IF(C34=0,0,VLOOKUP(A34,'KK-09'!$B$92:$K$117,10,FALSE))</f>
        <v>0</v>
      </c>
      <c r="F34" s="565" t="str">
        <f t="shared" si="1"/>
        <v/>
      </c>
      <c r="H34" s="68" t="s">
        <v>1222</v>
      </c>
      <c r="J34" s="254"/>
    </row>
    <row r="35" spans="1:10" x14ac:dyDescent="0.2">
      <c r="A35" s="564" t="s">
        <v>1223</v>
      </c>
      <c r="B35" s="560"/>
      <c r="C35" s="565">
        <f>Import_M!F74</f>
        <v>0</v>
      </c>
      <c r="D35" s="566" t="e">
        <f t="shared" si="0"/>
        <v>#DIV/0!</v>
      </c>
      <c r="E35" s="229">
        <f>IF(C35=0,0,VLOOKUP(A35,'KK-09'!$B$92:$K$117,10,FALSE))</f>
        <v>0</v>
      </c>
      <c r="F35" s="565" t="str">
        <f t="shared" si="1"/>
        <v/>
      </c>
      <c r="H35" s="1048" t="s">
        <v>1224</v>
      </c>
      <c r="I35" s="1049"/>
      <c r="J35" s="568" t="s">
        <v>1225</v>
      </c>
    </row>
    <row r="36" spans="1:10" x14ac:dyDescent="0.2">
      <c r="A36" s="564" t="s">
        <v>1226</v>
      </c>
      <c r="B36" s="560"/>
      <c r="C36" s="565">
        <f>Import_M!F79+Import_M!F84</f>
        <v>0</v>
      </c>
      <c r="D36" s="566" t="e">
        <f t="shared" si="0"/>
        <v>#DIV/0!</v>
      </c>
      <c r="E36" s="229">
        <f>IF(C36=0,0,VLOOKUP(A36,'KK-09'!$B$92:$K$117,10,FALSE))</f>
        <v>0</v>
      </c>
      <c r="F36" s="565" t="str">
        <f t="shared" si="1"/>
        <v/>
      </c>
      <c r="H36" s="569">
        <v>0</v>
      </c>
      <c r="I36" s="569">
        <v>5</v>
      </c>
      <c r="J36" s="568">
        <v>0.25</v>
      </c>
    </row>
    <row r="37" spans="1:10" x14ac:dyDescent="0.2">
      <c r="A37" s="564" t="s">
        <v>1227</v>
      </c>
      <c r="B37" s="560"/>
      <c r="C37" s="565">
        <f>Import_M!F94</f>
        <v>0</v>
      </c>
      <c r="D37" s="566" t="e">
        <f t="shared" si="0"/>
        <v>#DIV/0!</v>
      </c>
      <c r="E37" s="229">
        <f>IF(C37=0,0,VLOOKUP(A37,'KK-09'!$B$92:$K$117,10,FALSE))</f>
        <v>0</v>
      </c>
      <c r="F37" s="565" t="str">
        <f t="shared" si="1"/>
        <v/>
      </c>
      <c r="H37" s="569">
        <v>5.01</v>
      </c>
      <c r="I37" s="569">
        <v>25</v>
      </c>
      <c r="J37" s="569">
        <v>0.5</v>
      </c>
    </row>
    <row r="38" spans="1:10" x14ac:dyDescent="0.2">
      <c r="A38" s="564" t="s">
        <v>1228</v>
      </c>
      <c r="B38" s="560"/>
      <c r="C38" s="565">
        <f>Import_M!F107</f>
        <v>0</v>
      </c>
      <c r="D38" s="566" t="e">
        <f t="shared" si="0"/>
        <v>#DIV/0!</v>
      </c>
      <c r="E38" s="229">
        <f>IF(C38=0,0,VLOOKUP(A38,'KK-09'!$B$92:$K$117,10,FALSE))</f>
        <v>0</v>
      </c>
      <c r="F38" s="565" t="str">
        <f t="shared" si="1"/>
        <v/>
      </c>
      <c r="H38" s="569">
        <v>25.01</v>
      </c>
      <c r="I38" s="569">
        <v>50</v>
      </c>
      <c r="J38" s="569">
        <v>0.75</v>
      </c>
    </row>
    <row r="39" spans="1:10" x14ac:dyDescent="0.2">
      <c r="A39" s="570" t="s">
        <v>1229</v>
      </c>
      <c r="B39" s="560"/>
      <c r="C39" s="571">
        <f>SUM(C26:C33)</f>
        <v>0</v>
      </c>
      <c r="D39" s="572" t="e">
        <f t="shared" si="0"/>
        <v>#DIV/0!</v>
      </c>
      <c r="E39" s="5"/>
      <c r="F39" s="558"/>
      <c r="H39" s="569">
        <v>50.01</v>
      </c>
      <c r="I39" s="569">
        <v>100</v>
      </c>
      <c r="J39" s="569">
        <v>1</v>
      </c>
    </row>
    <row r="40" spans="1:10" x14ac:dyDescent="0.2">
      <c r="A40" s="5"/>
      <c r="B40" s="506"/>
      <c r="C40" s="558"/>
      <c r="D40" s="72"/>
      <c r="E40" s="5"/>
      <c r="F40" s="558"/>
    </row>
    <row r="41" spans="1:10" x14ac:dyDescent="0.2">
      <c r="A41" s="24" t="s">
        <v>1230</v>
      </c>
      <c r="B41" s="506"/>
      <c r="C41" s="558"/>
      <c r="D41" s="72"/>
      <c r="E41" s="5"/>
      <c r="F41" s="558"/>
    </row>
    <row r="42" spans="1:10" x14ac:dyDescent="0.2">
      <c r="A42" s="564" t="s">
        <v>1231</v>
      </c>
      <c r="B42" s="560"/>
      <c r="C42" s="592">
        <f>Import_O!F5</f>
        <v>0</v>
      </c>
      <c r="D42" s="566" t="e">
        <f>C42/$C$46%</f>
        <v>#DIV/0!</v>
      </c>
      <c r="E42" s="229">
        <f>IF(C42=0,0,VLOOKUP(A42,'KK-09'!$B$92:$K$117,10,FALSE))</f>
        <v>0</v>
      </c>
      <c r="F42" s="565" t="str">
        <f>IFERROR(IF(VLOOKUP(D42,$H$36:$J$39,3)*$F$21/E42&gt;$F$21,$F$21,IF(C42=0,0,VLOOKUP(D42,$H$36:$J$39,3)*$F$21/E42)),"")</f>
        <v/>
      </c>
    </row>
    <row r="43" spans="1:10" x14ac:dyDescent="0.2">
      <c r="A43" s="564" t="s">
        <v>1232</v>
      </c>
      <c r="B43" s="560"/>
      <c r="C43" s="592">
        <f>Import_O!F8</f>
        <v>0</v>
      </c>
      <c r="D43" s="566" t="e">
        <f>C43/$C$46%</f>
        <v>#DIV/0!</v>
      </c>
      <c r="E43" s="229">
        <f>IF(C43=0,0,VLOOKUP(A43,'KK-09'!$B$92:$K$117,10,FALSE))</f>
        <v>0</v>
      </c>
      <c r="F43" s="565" t="str">
        <f>IFERROR(IF(VLOOKUP(ABS(D43),$H$36:$J$39,3)*$F$21/E43&gt;$F$21,$F$21,IF(ABS(C43)=0,0,VLOOKUP(ABS(D43),$H$36:$J$39,3)*$F$21/E43)),"")</f>
        <v/>
      </c>
    </row>
    <row r="44" spans="1:10" x14ac:dyDescent="0.2">
      <c r="A44" s="564" t="s">
        <v>1233</v>
      </c>
      <c r="B44" s="560"/>
      <c r="C44" s="592">
        <f>Import_O!F9</f>
        <v>0</v>
      </c>
      <c r="D44" s="566" t="e">
        <f>C44/$C$46%</f>
        <v>#DIV/0!</v>
      </c>
      <c r="E44" s="229">
        <f>IF(C44=0,0,VLOOKUP(A44,'KK-09'!$B$92:$K$117,10,FALSE))</f>
        <v>0</v>
      </c>
      <c r="F44" s="565" t="str">
        <f>IFERROR(IF(VLOOKUP(D44,$H$36:$J$39,3)*$F$21/E44&gt;$F$21,$F$21,IF(C44=0,0,VLOOKUP(D44,$H$36:$J$39,3)*$F$21/E44)),"")</f>
        <v/>
      </c>
    </row>
    <row r="45" spans="1:10" x14ac:dyDescent="0.2">
      <c r="A45" s="564" t="s">
        <v>1234</v>
      </c>
      <c r="B45" s="560"/>
      <c r="C45" s="592">
        <f>Import_O!F35</f>
        <v>0</v>
      </c>
      <c r="D45" s="566" t="e">
        <f>C45/$C$46%</f>
        <v>#DIV/0!</v>
      </c>
      <c r="E45" s="229">
        <f>IF(C45=0,0,VLOOKUP(A45,'KK-09'!$B$92:$K$117,10,FALSE))</f>
        <v>0</v>
      </c>
      <c r="F45" s="565" t="str">
        <f>IFERROR(IF(VLOOKUP(D45,$H$36:$J$39,3)*$F$21/E45&gt;$F$21,$F$21,IF(C45=0,0,VLOOKUP(D45,$H$36:$J$39,3)*$F$21/E45)),"")</f>
        <v/>
      </c>
    </row>
    <row r="46" spans="1:10" x14ac:dyDescent="0.2">
      <c r="A46" s="570" t="s">
        <v>1235</v>
      </c>
      <c r="B46" s="560"/>
      <c r="C46" s="571">
        <f>SUM(C42:C45)</f>
        <v>0</v>
      </c>
      <c r="D46" s="572" t="e">
        <f>C46/$C$46%</f>
        <v>#DIV/0!</v>
      </c>
      <c r="E46" s="573"/>
      <c r="F46" s="574"/>
    </row>
    <row r="47" spans="1:10" x14ac:dyDescent="0.2">
      <c r="A47" s="575"/>
      <c r="B47" s="506"/>
      <c r="C47" s="574"/>
      <c r="D47" s="576"/>
      <c r="E47" s="72"/>
      <c r="F47" s="558"/>
    </row>
    <row r="48" spans="1:10" x14ac:dyDescent="0.2">
      <c r="A48" s="577" t="s">
        <v>1236</v>
      </c>
      <c r="B48" s="506"/>
      <c r="C48" s="578"/>
      <c r="D48" s="579"/>
      <c r="E48" s="579"/>
      <c r="F48" s="578"/>
    </row>
    <row r="49" spans="1:6" x14ac:dyDescent="0.2">
      <c r="A49" s="564" t="s">
        <v>1237</v>
      </c>
      <c r="B49" s="560"/>
      <c r="C49" s="592">
        <f>Import_O!F16</f>
        <v>0</v>
      </c>
      <c r="D49" s="566" t="e">
        <f t="shared" ref="D49:D54" si="2">C49/$C$54%</f>
        <v>#DIV/0!</v>
      </c>
      <c r="E49" s="229">
        <f>IF(C49=0,0,VLOOKUP(A49,'KK-09'!$B$92:$K$117,10,FALSE))</f>
        <v>0</v>
      </c>
      <c r="F49" s="565" t="str">
        <f>IFERROR(IF(VLOOKUP(D49,$H$36:$J$39,3)*$F$21/E49&gt;$F$21,$F$21,IF(C49=0,0,VLOOKUP(D49,$H$36:$J$39,3)*$F$21/E49)),"")</f>
        <v/>
      </c>
    </row>
    <row r="50" spans="1:6" x14ac:dyDescent="0.2">
      <c r="A50" s="564" t="s">
        <v>1238</v>
      </c>
      <c r="B50" s="560"/>
      <c r="C50" s="592">
        <f>Import_O!F20</f>
        <v>0</v>
      </c>
      <c r="D50" s="566" t="e">
        <f t="shared" si="2"/>
        <v>#DIV/0!</v>
      </c>
      <c r="E50" s="229">
        <f>IF(C50=0,0,VLOOKUP(A50,'KK-09'!$B$92:$K$117,10,FALSE))</f>
        <v>0</v>
      </c>
      <c r="F50" s="565" t="str">
        <f>IFERROR(IF(VLOOKUP(D50,$H$36:$J$39,3)*$F$21/E50&gt;$F$21,$F$21,IF(C50=0,0,VLOOKUP(D50,$H$36:$J$39,3)*$F$21/E50)),"")</f>
        <v/>
      </c>
    </row>
    <row r="51" spans="1:6" x14ac:dyDescent="0.2">
      <c r="A51" s="564" t="s">
        <v>1239</v>
      </c>
      <c r="B51" s="560"/>
      <c r="C51" s="592">
        <f>Import_O!F21</f>
        <v>0</v>
      </c>
      <c r="D51" s="566" t="e">
        <f t="shared" si="2"/>
        <v>#DIV/0!</v>
      </c>
      <c r="E51" s="229">
        <f>IF(C51=0,0,VLOOKUP(A51,'KK-09'!$B$92:$K$117,10,FALSE))</f>
        <v>0</v>
      </c>
      <c r="F51" s="565" t="str">
        <f>IFERROR(IF(VLOOKUP(D51,$H$36:$J$39,3)*$F$21/E51&gt;$F$21,$F$21,IF(C51=0,0,VLOOKUP(D51,$H$36:$J$39,3)*$F$21/E51)),"")</f>
        <v/>
      </c>
    </row>
    <row r="52" spans="1:6" x14ac:dyDescent="0.2">
      <c r="A52" s="564" t="s">
        <v>1240</v>
      </c>
      <c r="B52" s="560"/>
      <c r="C52" s="592">
        <f>Import_O!F22</f>
        <v>0</v>
      </c>
      <c r="D52" s="566" t="e">
        <f t="shared" si="2"/>
        <v>#DIV/0!</v>
      </c>
      <c r="E52" s="229">
        <f>IF(C52=0,0,VLOOKUP(A52,'KK-09'!$B$92:$K$117,10,FALSE))</f>
        <v>0</v>
      </c>
      <c r="F52" s="565" t="str">
        <f>IFERROR(IF(VLOOKUP(D52,$H$36:$J$39,3)*$F$21/E52&gt;$F$21,$F$21,IF(C52=0,0,VLOOKUP(D52,$H$36:$J$39,3)*$F$21/E52)),"")</f>
        <v/>
      </c>
    </row>
    <row r="53" spans="1:6" x14ac:dyDescent="0.2">
      <c r="A53" s="564" t="s">
        <v>1241</v>
      </c>
      <c r="B53" s="560"/>
      <c r="C53" s="592">
        <f>Import_O!F45</f>
        <v>0</v>
      </c>
      <c r="D53" s="566" t="e">
        <f t="shared" si="2"/>
        <v>#DIV/0!</v>
      </c>
      <c r="E53" s="229">
        <f>IF(C53=0,0,VLOOKUP(A53,'KK-09'!$B$92:$K$117,10,FALSE))</f>
        <v>0</v>
      </c>
      <c r="F53" s="565" t="str">
        <f>IFERROR(IF(VLOOKUP(D53,$H$36:$J$39,3)*$F$21/E53&gt;$F$21,$F$21,IF(C53=0,0,VLOOKUP(D53,$H$36:$J$39,3)*$F$21/E53)),"")</f>
        <v/>
      </c>
    </row>
    <row r="54" spans="1:6" x14ac:dyDescent="0.2">
      <c r="A54" s="570" t="s">
        <v>1242</v>
      </c>
      <c r="B54" s="560"/>
      <c r="C54" s="571">
        <f>SUM(C49:C53)</f>
        <v>0</v>
      </c>
      <c r="D54" s="572" t="e">
        <f t="shared" si="2"/>
        <v>#DIV/0!</v>
      </c>
      <c r="E54" s="573"/>
      <c r="F54" s="574"/>
    </row>
    <row r="55" spans="1:6" x14ac:dyDescent="0.2">
      <c r="A55" s="575"/>
      <c r="B55" s="575"/>
      <c r="C55" s="575"/>
      <c r="D55" s="580"/>
      <c r="E55" s="580"/>
      <c r="F55" s="558"/>
    </row>
    <row r="56" spans="1:6" ht="38.25" x14ac:dyDescent="0.2">
      <c r="A56" s="581" t="s">
        <v>1243</v>
      </c>
      <c r="B56" s="561" t="s">
        <v>1166</v>
      </c>
      <c r="C56" s="582" t="s">
        <v>1244</v>
      </c>
      <c r="D56" s="562" t="s">
        <v>1207</v>
      </c>
      <c r="E56" s="562" t="s">
        <v>1245</v>
      </c>
      <c r="F56" s="563" t="s">
        <v>1209</v>
      </c>
    </row>
    <row r="57" spans="1:6" x14ac:dyDescent="0.2">
      <c r="A57" s="15" t="str">
        <f>'KK-09'!B54</f>
        <v>1. Sajátos ügyelt csop., számla egyenleg.</v>
      </c>
      <c r="B57" s="565">
        <f>'KK-09'!G54</f>
        <v>0</v>
      </c>
      <c r="C57" s="583">
        <f>'KK-09'!C54</f>
        <v>0</v>
      </c>
      <c r="D57" s="566">
        <f>IF(C57="Mérleg",B57/$C$39%,IF(C57="Bevétel",B57/$C$46%,IF(C57="Ráfordítás",B57/$C$54%,0)))</f>
        <v>0</v>
      </c>
      <c r="E57" s="229">
        <f>IF(B57=0,0,VLOOKUP(A57,'KK-09'!$B$94:$K$117,10,FALSE))</f>
        <v>0</v>
      </c>
      <c r="F57" s="565" t="str">
        <f>IFERROR(IF(VLOOKUP(D57,$H$36:$J$39,3)*$F$21/E57&gt;$F$21,$F$21,IF(C57=0,0,VLOOKUP(D57,$H$36:$J$39,3)*$F$21/E57)),"")</f>
        <v/>
      </c>
    </row>
    <row r="58" spans="1:6" x14ac:dyDescent="0.2">
      <c r="A58" s="15" t="str">
        <f>'KK-09'!B55</f>
        <v>2. Sajátos ügyelt csop., számla egyenleg.</v>
      </c>
      <c r="B58" s="565">
        <f>'KK-09'!G55</f>
        <v>0</v>
      </c>
      <c r="C58" s="583">
        <f>'KK-09'!C55</f>
        <v>0</v>
      </c>
      <c r="D58" s="566">
        <f>IF(C58="Mérleg",B58/$C$39%,IF(C58="Bevétel",B58/$C$46%,IF(C58="Ráfordítás",B58/$C$54%,0)))</f>
        <v>0</v>
      </c>
      <c r="E58" s="229">
        <f>IF(B58=0,0,VLOOKUP(A58,'KK-09'!$B$94:$K$117,10,FALSE))</f>
        <v>0</v>
      </c>
      <c r="F58" s="565" t="str">
        <f>IFERROR(IF(VLOOKUP(D58,$H$36:$J$39,3)*$F$21/E58&gt;$F$21,$F$21,IF(C58=0,0,VLOOKUP(D58,$H$36:$J$39,3)*$F$21/E58)),"")</f>
        <v/>
      </c>
    </row>
    <row r="59" spans="1:6" ht="13.5" x14ac:dyDescent="0.25">
      <c r="A59" s="584" t="s">
        <v>1246</v>
      </c>
      <c r="B59" s="506"/>
      <c r="C59" s="585"/>
      <c r="D59" s="72"/>
      <c r="E59" s="506"/>
      <c r="F59" s="3"/>
    </row>
    <row r="60" spans="1:6" ht="13.5" x14ac:dyDescent="0.25">
      <c r="A60" s="584" t="s">
        <v>1247</v>
      </c>
      <c r="B60" s="506"/>
      <c r="C60" s="585"/>
      <c r="D60" s="72"/>
      <c r="E60" s="506"/>
      <c r="F60" s="3"/>
    </row>
    <row r="61" spans="1:6" ht="13.5" x14ac:dyDescent="0.25">
      <c r="A61" s="584"/>
      <c r="B61" s="506"/>
      <c r="C61" s="585"/>
      <c r="D61" s="72"/>
      <c r="E61" s="506"/>
      <c r="F61" s="3"/>
    </row>
    <row r="64" spans="1:6" ht="38.25" customHeight="1" x14ac:dyDescent="0.2"/>
    <row r="65" ht="51" customHeight="1" x14ac:dyDescent="0.2"/>
    <row r="66" ht="39" customHeight="1" x14ac:dyDescent="0.2"/>
    <row r="67" ht="16.5" customHeight="1" x14ac:dyDescent="0.2"/>
    <row r="72" ht="102" customHeight="1" x14ac:dyDescent="0.2"/>
    <row r="73" ht="102" customHeight="1" x14ac:dyDescent="0.2"/>
    <row r="74" ht="89.2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4">
    <mergeCell ref="H24:O24"/>
    <mergeCell ref="D10:E10"/>
    <mergeCell ref="H35:I35"/>
    <mergeCell ref="B17:F17"/>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N23" location="'KK-09'!A1" display="KK-09"/>
    <hyperlink ref="A10" location="'KK-08'!A28" display="Tényezők*"/>
    <hyperlink ref="A24" location="'KK-08'!A47" display="Felosztott hibahatár (szegmentált lényegesség) az előző évi adatok alapján:**"/>
    <hyperlink ref="H25" location="'KK-08'!A47" display="LÁSD MÉG A **MEGJEGYZÉST"/>
  </hyperlinks>
  <pageMargins left="0.70866141732283472" right="0.70866141732283472" top="0.74803149606299213" bottom="0.74803149606299213" header="0.31496062992125984" footer="0.31496062992125984"/>
  <pageSetup paperSize="9" scale="78" orientation="portrait" r:id="rId1"/>
  <rowBreaks count="1" manualBreakCount="1">
    <brk id="32"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0"/>
  <sheetViews>
    <sheetView showGridLines="0" workbookViewId="0"/>
  </sheetViews>
  <sheetFormatPr defaultColWidth="9" defaultRowHeight="12.75" customHeight="1" x14ac:dyDescent="0.2"/>
  <cols>
    <col min="1" max="1" width="6.625" style="2" customWidth="1"/>
    <col min="2" max="2" width="30.75" style="2" customWidth="1"/>
    <col min="3" max="3" width="9.875" style="2" customWidth="1"/>
    <col min="4" max="5" width="9.875" style="195" customWidth="1"/>
    <col min="6" max="11" width="9.875" style="2" customWidth="1"/>
    <col min="12" max="12" width="17.625" style="2" customWidth="1"/>
    <col min="13" max="13" width="8.875" style="2" customWidth="1"/>
    <col min="14" max="26" width="9" style="2" customWidth="1"/>
    <col min="27" max="16384" width="9" style="2"/>
  </cols>
  <sheetData>
    <row r="1" spans="1:26" ht="15.75" x14ac:dyDescent="0.25">
      <c r="A1" s="21" t="s">
        <v>61</v>
      </c>
      <c r="B1" s="22"/>
      <c r="C1" s="22"/>
      <c r="D1" s="510"/>
      <c r="E1" s="510"/>
      <c r="F1" s="5"/>
      <c r="G1" s="5"/>
      <c r="H1" s="5"/>
      <c r="I1" s="5"/>
      <c r="J1" s="5"/>
      <c r="K1" s="5"/>
      <c r="L1" s="5"/>
      <c r="M1" s="5"/>
    </row>
    <row r="2" spans="1:26" ht="15.75" x14ac:dyDescent="0.25">
      <c r="A2" s="22"/>
      <c r="B2" s="22"/>
      <c r="C2" s="22"/>
      <c r="D2" s="510"/>
      <c r="E2" s="510"/>
      <c r="F2" s="5"/>
      <c r="G2" s="5"/>
      <c r="H2" s="5"/>
      <c r="I2" s="5"/>
      <c r="J2" s="5"/>
      <c r="K2" s="5"/>
      <c r="L2" s="5"/>
      <c r="M2" s="5"/>
      <c r="N2" s="26" t="s">
        <v>1157</v>
      </c>
      <c r="R2" s="13">
        <v>0</v>
      </c>
      <c r="S2" s="13">
        <v>1</v>
      </c>
      <c r="T2" s="13">
        <v>2</v>
      </c>
      <c r="U2" s="13">
        <v>3</v>
      </c>
      <c r="V2" s="13" t="s">
        <v>1158</v>
      </c>
      <c r="W2" s="13" t="s">
        <v>1159</v>
      </c>
      <c r="X2" s="13" t="s">
        <v>1160</v>
      </c>
      <c r="Y2" s="13" t="s">
        <v>1259</v>
      </c>
      <c r="Z2" s="13" t="s">
        <v>1260</v>
      </c>
    </row>
    <row r="3" spans="1:26" x14ac:dyDescent="0.2">
      <c r="A3" s="27" t="str">
        <f>CONCATENATE("Ügyfél:   ",Alapa!$C$17)</f>
        <v xml:space="preserve">Ügyfél:   </v>
      </c>
      <c r="B3" s="28"/>
      <c r="C3" s="28"/>
      <c r="D3" s="28"/>
      <c r="E3" s="28"/>
      <c r="F3" s="28"/>
      <c r="G3" s="296"/>
      <c r="H3" s="30" t="s">
        <v>279</v>
      </c>
      <c r="I3" s="31"/>
      <c r="J3" s="245"/>
      <c r="K3" s="246"/>
      <c r="L3" s="246"/>
      <c r="M3" s="246"/>
      <c r="N3" s="593" t="s">
        <v>74</v>
      </c>
    </row>
    <row r="4" spans="1:26" x14ac:dyDescent="0.2">
      <c r="A4" s="27" t="str">
        <f>CONCATENATE("Fordulónap: ",Alapa!$C$12)</f>
        <v xml:space="preserve">Fordulónap: </v>
      </c>
      <c r="B4" s="28"/>
      <c r="C4" s="28"/>
      <c r="D4" s="28"/>
      <c r="E4" s="28"/>
      <c r="F4" s="28"/>
      <c r="G4" s="296"/>
      <c r="H4" s="30" t="s">
        <v>80</v>
      </c>
      <c r="I4" s="34" t="e">
        <f>VLOOKUP(O5,Alapa!$G$2:$H$22,2)</f>
        <v>#N/A</v>
      </c>
      <c r="J4" s="246"/>
      <c r="K4" s="246"/>
      <c r="L4" s="246"/>
      <c r="M4" s="246"/>
      <c r="N4" s="54"/>
    </row>
    <row r="5" spans="1:26" ht="16.5" x14ac:dyDescent="0.3">
      <c r="A5" s="5"/>
      <c r="B5" s="5"/>
      <c r="C5" s="5"/>
      <c r="D5" s="5"/>
      <c r="E5" s="5"/>
      <c r="F5" s="5"/>
      <c r="G5" s="5"/>
      <c r="H5" s="30" t="s">
        <v>81</v>
      </c>
      <c r="I5" s="377" t="str">
        <f>IF(Alapa!$N$2=0," ",Alapa!$N$2)</f>
        <v xml:space="preserve"> </v>
      </c>
      <c r="J5" s="138"/>
      <c r="K5" s="246"/>
      <c r="L5" s="246"/>
      <c r="M5" s="246"/>
      <c r="N5" s="35" t="s">
        <v>80</v>
      </c>
      <c r="O5" s="297">
        <v>1</v>
      </c>
    </row>
    <row r="6" spans="1:26" x14ac:dyDescent="0.2">
      <c r="A6" s="24" t="s">
        <v>82</v>
      </c>
      <c r="B6" s="24"/>
      <c r="C6" s="24"/>
      <c r="D6" s="510"/>
      <c r="E6" s="510"/>
      <c r="F6" s="24" t="s">
        <v>86</v>
      </c>
      <c r="G6" s="5"/>
      <c r="H6" s="5"/>
      <c r="I6" s="5"/>
      <c r="J6" s="5"/>
      <c r="K6" s="5"/>
      <c r="L6" s="5"/>
      <c r="M6" s="5"/>
    </row>
    <row r="7" spans="1:26" x14ac:dyDescent="0.2">
      <c r="A7" s="24" t="s">
        <v>1261</v>
      </c>
      <c r="B7" s="24"/>
      <c r="C7" s="24"/>
      <c r="D7" s="510"/>
      <c r="E7" s="510"/>
      <c r="F7" s="504" t="s">
        <v>1262</v>
      </c>
      <c r="G7" s="5"/>
      <c r="H7" s="5"/>
      <c r="I7" s="5"/>
      <c r="J7" s="5"/>
      <c r="K7" s="5"/>
      <c r="L7" s="5"/>
      <c r="M7" s="5"/>
    </row>
    <row r="8" spans="1:26" x14ac:dyDescent="0.2">
      <c r="A8" s="24"/>
      <c r="B8" s="24"/>
      <c r="C8" s="24"/>
      <c r="D8" s="510"/>
      <c r="E8" s="510"/>
      <c r="F8" s="5"/>
      <c r="G8" s="5"/>
      <c r="H8" s="24"/>
      <c r="I8" s="5"/>
      <c r="J8" s="5"/>
      <c r="K8" s="5"/>
      <c r="L8" s="5"/>
      <c r="M8" s="5"/>
    </row>
    <row r="9" spans="1:26" ht="15.75" x14ac:dyDescent="0.25">
      <c r="A9" s="594" t="s">
        <v>1263</v>
      </c>
      <c r="B9" s="24"/>
      <c r="C9" s="24"/>
      <c r="D9" s="510"/>
      <c r="E9" s="510"/>
      <c r="F9" s="5"/>
      <c r="G9" s="5"/>
      <c r="H9" s="24"/>
      <c r="I9" s="5"/>
      <c r="J9" s="5"/>
      <c r="K9" s="5"/>
      <c r="L9" s="5"/>
      <c r="M9" s="5"/>
    </row>
    <row r="10" spans="1:26" ht="15.75" x14ac:dyDescent="0.25">
      <c r="A10" s="594"/>
      <c r="B10" s="24"/>
      <c r="C10" s="24"/>
      <c r="D10" s="510"/>
      <c r="E10" s="510"/>
      <c r="F10" s="5"/>
      <c r="G10" s="5"/>
      <c r="H10" s="24"/>
      <c r="I10" s="5"/>
      <c r="J10" s="5"/>
      <c r="K10" s="5"/>
      <c r="L10" s="5"/>
      <c r="M10" s="5"/>
    </row>
    <row r="11" spans="1:26" ht="63.75" x14ac:dyDescent="0.2">
      <c r="A11" s="24"/>
      <c r="B11" s="595" t="s">
        <v>1264</v>
      </c>
      <c r="C11" s="596" t="s">
        <v>1265</v>
      </c>
      <c r="D11" s="596" t="s">
        <v>1266</v>
      </c>
      <c r="E11" s="596" t="s">
        <v>1267</v>
      </c>
      <c r="F11" s="596" t="s">
        <v>1268</v>
      </c>
      <c r="G11" s="596" t="s">
        <v>1269</v>
      </c>
      <c r="H11" s="596" t="s">
        <v>1270</v>
      </c>
      <c r="I11" s="596" t="s">
        <v>1271</v>
      </c>
      <c r="J11" s="596" t="s">
        <v>1272</v>
      </c>
      <c r="K11" s="597" t="s">
        <v>1273</v>
      </c>
      <c r="L11" s="5"/>
      <c r="M11" s="5"/>
      <c r="N11" s="598"/>
      <c r="O11" s="68"/>
    </row>
    <row r="12" spans="1:26" x14ac:dyDescent="0.2">
      <c r="A12" s="24"/>
      <c r="B12" s="599" t="s">
        <v>1274</v>
      </c>
      <c r="C12" s="600"/>
      <c r="D12" s="600"/>
      <c r="E12" s="600"/>
      <c r="F12" s="600"/>
      <c r="G12" s="600"/>
      <c r="H12" s="600"/>
      <c r="I12" s="600"/>
      <c r="J12" s="601">
        <f>SUM(C12:I12)</f>
        <v>0</v>
      </c>
      <c r="K12" s="602" t="str">
        <f>IF(J12&gt;6,"MAGAS",IF(J12&lt;4,"ALACSONY","KÖZEPES"))</f>
        <v>ALACSONY</v>
      </c>
      <c r="L12" s="5"/>
      <c r="M12" s="5"/>
      <c r="N12" s="598"/>
      <c r="O12" s="68"/>
    </row>
    <row r="13" spans="1:26" ht="38.25" x14ac:dyDescent="0.2">
      <c r="A13" s="24"/>
      <c r="B13" s="603" t="s">
        <v>1275</v>
      </c>
      <c r="C13" s="604"/>
      <c r="D13" s="604"/>
      <c r="E13" s="604"/>
      <c r="F13" s="604"/>
      <c r="G13" s="604"/>
      <c r="H13" s="604"/>
      <c r="I13" s="605"/>
      <c r="J13" s="606"/>
      <c r="K13" s="606"/>
      <c r="L13" s="5"/>
      <c r="M13" s="5"/>
      <c r="N13" s="607" t="s">
        <v>1276</v>
      </c>
      <c r="O13" s="68"/>
    </row>
    <row r="14" spans="1:26" x14ac:dyDescent="0.2">
      <c r="A14" s="24"/>
      <c r="B14" s="24"/>
      <c r="C14" s="24"/>
      <c r="D14" s="510"/>
      <c r="E14" s="510"/>
      <c r="F14" s="5"/>
      <c r="G14" s="5"/>
      <c r="H14" s="24"/>
      <c r="I14" s="5"/>
      <c r="J14" s="5"/>
      <c r="K14" s="5"/>
      <c r="L14" s="5"/>
      <c r="M14" s="5"/>
      <c r="N14" s="598"/>
      <c r="O14" s="68"/>
    </row>
    <row r="15" spans="1:26" x14ac:dyDescent="0.2">
      <c r="A15" s="24" t="s">
        <v>1277</v>
      </c>
      <c r="B15" s="5" t="s">
        <v>1278</v>
      </c>
      <c r="C15" s="24"/>
      <c r="D15" s="510"/>
      <c r="E15" s="510"/>
      <c r="F15" s="5"/>
      <c r="G15" s="5"/>
      <c r="H15" s="24"/>
      <c r="I15" s="5"/>
      <c r="J15" s="5"/>
      <c r="K15" s="5"/>
      <c r="L15" s="5"/>
      <c r="M15" s="5"/>
      <c r="N15" s="598"/>
      <c r="O15" s="68"/>
    </row>
    <row r="16" spans="1:26" x14ac:dyDescent="0.2">
      <c r="A16" s="24" t="s">
        <v>684</v>
      </c>
      <c r="B16" s="5" t="s">
        <v>1279</v>
      </c>
      <c r="C16" s="24"/>
      <c r="D16" s="510"/>
      <c r="E16" s="510"/>
      <c r="F16" s="5"/>
      <c r="G16" s="5"/>
      <c r="H16" s="24"/>
      <c r="I16" s="5"/>
      <c r="J16" s="5"/>
      <c r="K16" s="5"/>
      <c r="L16" s="5"/>
      <c r="M16" s="5"/>
      <c r="N16" s="598"/>
      <c r="O16" s="68"/>
    </row>
    <row r="17" spans="1:16" ht="15.75" x14ac:dyDescent="0.25">
      <c r="A17" s="24" t="s">
        <v>686</v>
      </c>
      <c r="B17" s="5" t="s">
        <v>1280</v>
      </c>
      <c r="C17" s="24"/>
      <c r="D17" s="510"/>
      <c r="E17" s="510"/>
      <c r="F17" s="5"/>
      <c r="G17" s="5"/>
      <c r="H17" s="608" t="s">
        <v>1281</v>
      </c>
      <c r="I17" s="5"/>
      <c r="J17" s="5"/>
      <c r="K17" s="5"/>
      <c r="L17" s="5"/>
      <c r="M17" s="5"/>
      <c r="N17" s="598"/>
      <c r="O17" s="68"/>
    </row>
    <row r="18" spans="1:16" x14ac:dyDescent="0.2">
      <c r="A18" s="24"/>
      <c r="B18" s="24"/>
      <c r="C18" s="24"/>
      <c r="D18" s="510"/>
      <c r="E18" s="510"/>
      <c r="F18" s="5"/>
      <c r="G18" s="5"/>
      <c r="H18" s="24"/>
      <c r="I18" s="5"/>
      <c r="J18" s="5"/>
      <c r="K18" s="5"/>
      <c r="L18" s="5"/>
      <c r="M18" s="5"/>
    </row>
    <row r="19" spans="1:16" ht="15.75" x14ac:dyDescent="0.25">
      <c r="A19" s="594" t="s">
        <v>1282</v>
      </c>
      <c r="B19" s="24"/>
      <c r="C19" s="24"/>
      <c r="D19" s="510"/>
      <c r="E19" s="510"/>
      <c r="F19" s="5"/>
      <c r="G19" s="5"/>
      <c r="H19" s="24"/>
      <c r="I19" s="5"/>
      <c r="J19" s="5"/>
      <c r="K19" s="5"/>
      <c r="L19" s="5"/>
      <c r="M19" s="5"/>
    </row>
    <row r="20" spans="1:16" ht="15.75" x14ac:dyDescent="0.25">
      <c r="A20" s="594"/>
      <c r="B20" s="24"/>
      <c r="C20" s="24"/>
      <c r="D20" s="510"/>
      <c r="E20" s="510"/>
      <c r="F20" s="5"/>
      <c r="G20" s="5"/>
      <c r="H20" s="24"/>
      <c r="I20" s="5"/>
      <c r="J20" s="5"/>
      <c r="K20" s="5"/>
      <c r="L20" s="5"/>
      <c r="M20" s="5"/>
    </row>
    <row r="21" spans="1:16" x14ac:dyDescent="0.2">
      <c r="A21" s="24" t="s">
        <v>1283</v>
      </c>
      <c r="B21" s="98" t="s">
        <v>1284</v>
      </c>
      <c r="C21" s="5"/>
      <c r="D21" s="510"/>
      <c r="E21" s="510"/>
      <c r="F21" s="5"/>
      <c r="G21" s="5"/>
      <c r="H21" s="24"/>
      <c r="I21" s="5"/>
      <c r="J21" s="5"/>
      <c r="K21" s="5"/>
      <c r="L21" s="5"/>
      <c r="M21" s="5"/>
    </row>
    <row r="22" spans="1:16" x14ac:dyDescent="0.2">
      <c r="A22" s="3"/>
      <c r="B22" s="609" t="s">
        <v>1285</v>
      </c>
      <c r="C22" s="5"/>
      <c r="D22" s="510"/>
      <c r="E22" s="510"/>
      <c r="F22" s="5"/>
      <c r="G22" s="5"/>
      <c r="H22" s="24"/>
      <c r="I22" s="5"/>
      <c r="J22" s="5"/>
      <c r="K22" s="5"/>
      <c r="L22" s="5"/>
      <c r="M22" s="5"/>
    </row>
    <row r="23" spans="1:16" x14ac:dyDescent="0.2">
      <c r="A23" s="504" t="s">
        <v>1286</v>
      </c>
      <c r="B23" s="3" t="s">
        <v>1287</v>
      </c>
      <c r="C23" s="5"/>
      <c r="D23" s="510"/>
      <c r="E23" s="510"/>
      <c r="F23" s="5"/>
      <c r="G23" s="5"/>
      <c r="H23" s="24"/>
      <c r="I23" s="5"/>
      <c r="J23" s="5"/>
      <c r="K23" s="5"/>
      <c r="L23" s="5"/>
      <c r="M23" s="5"/>
    </row>
    <row r="24" spans="1:16" ht="40.5" x14ac:dyDescent="0.2">
      <c r="A24" s="1057" t="s">
        <v>1288</v>
      </c>
      <c r="B24" s="610" t="s">
        <v>1289</v>
      </c>
      <c r="C24" s="611"/>
      <c r="D24" s="612">
        <f>Alapa!C10</f>
        <v>0</v>
      </c>
      <c r="E24" s="613" t="s">
        <v>1290</v>
      </c>
      <c r="F24" s="614" t="s">
        <v>1291</v>
      </c>
      <c r="G24" s="612">
        <f>Alapa!C11</f>
        <v>0</v>
      </c>
      <c r="H24" s="613" t="s">
        <v>1290</v>
      </c>
      <c r="I24" s="614" t="s">
        <v>1291</v>
      </c>
      <c r="J24" s="612" t="s">
        <v>1292</v>
      </c>
      <c r="K24" s="615" t="s">
        <v>1293</v>
      </c>
      <c r="L24" s="5"/>
      <c r="M24" s="5"/>
      <c r="N24" s="1060" t="s">
        <v>1294</v>
      </c>
      <c r="O24" s="1061"/>
      <c r="P24" s="1062"/>
    </row>
    <row r="25" spans="1:16" x14ac:dyDescent="0.2">
      <c r="A25" s="1058"/>
      <c r="B25" s="617" t="s">
        <v>1210</v>
      </c>
      <c r="C25" s="618"/>
      <c r="D25" s="619">
        <f>Import_M!D4</f>
        <v>0</v>
      </c>
      <c r="E25" s="620" t="str">
        <f t="shared" ref="E25:E33" si="0">IFERROR(D25/$D$33%,"")</f>
        <v/>
      </c>
      <c r="F25" s="621" t="str">
        <f t="shared" ref="F25:F32" si="1">IF(D25=0,"",IF(E25&lt;=$O$27,$P$27,IF(E25&lt;=$O$28,$P$28,IF(E25&lt;=$O$29,$P$29,$P$30))))</f>
        <v/>
      </c>
      <c r="G25" s="619">
        <f>Import_M!F4</f>
        <v>0</v>
      </c>
      <c r="H25" s="620" t="str">
        <f t="shared" ref="H25:H33" si="2">IFERROR(G25/$G$33%,"")</f>
        <v/>
      </c>
      <c r="I25" s="621" t="str">
        <f t="shared" ref="I25:I32" si="3">IF(G25=0,"",IF(H25&lt;=$O$27,$P$27,IF(H25&lt;=$O$28,$P$28,IF(H25&lt;=$O$29,$P$29,$P$30))))</f>
        <v/>
      </c>
      <c r="J25" s="622">
        <f t="shared" ref="J25:J50" si="4">IF(D25=0,0,G25/D25%)</f>
        <v>0</v>
      </c>
      <c r="K25" s="623" t="str">
        <f t="shared" ref="K25:K32" si="5">IF(J25=0,"",IF(ABS(J25-100)&lt;=$O$27,$P$27,IF(ABS(J25-100)&lt;=$O$28,$P$28,IF(ABS(J25-100)&lt;=$O$29,$P$29,$P$30))))</f>
        <v/>
      </c>
      <c r="L25" s="5"/>
      <c r="M25" s="5"/>
      <c r="N25" s="616"/>
      <c r="O25" s="624"/>
      <c r="P25" s="625"/>
    </row>
    <row r="26" spans="1:16" x14ac:dyDescent="0.2">
      <c r="A26" s="1058"/>
      <c r="B26" s="626" t="s">
        <v>1211</v>
      </c>
      <c r="C26" s="245"/>
      <c r="D26" s="627">
        <f>Import_M!D12</f>
        <v>0</v>
      </c>
      <c r="E26" s="628" t="str">
        <f t="shared" si="0"/>
        <v/>
      </c>
      <c r="F26" s="629" t="str">
        <f t="shared" si="1"/>
        <v/>
      </c>
      <c r="G26" s="627">
        <f>Import_M!F12</f>
        <v>0</v>
      </c>
      <c r="H26" s="628" t="str">
        <f t="shared" si="2"/>
        <v/>
      </c>
      <c r="I26" s="629" t="str">
        <f t="shared" si="3"/>
        <v/>
      </c>
      <c r="J26" s="630">
        <f t="shared" si="4"/>
        <v>0</v>
      </c>
      <c r="K26" s="631" t="str">
        <f t="shared" si="5"/>
        <v/>
      </c>
      <c r="L26" s="5"/>
      <c r="M26" s="5"/>
      <c r="N26" s="1063" t="s">
        <v>1224</v>
      </c>
      <c r="O26" s="1063"/>
      <c r="P26" s="632" t="s">
        <v>1295</v>
      </c>
    </row>
    <row r="27" spans="1:16" x14ac:dyDescent="0.2">
      <c r="A27" s="1058"/>
      <c r="B27" s="626" t="s">
        <v>1212</v>
      </c>
      <c r="C27" s="245"/>
      <c r="D27" s="627">
        <f>Import_M!D20</f>
        <v>0</v>
      </c>
      <c r="E27" s="628" t="str">
        <f t="shared" si="0"/>
        <v/>
      </c>
      <c r="F27" s="629" t="str">
        <f t="shared" si="1"/>
        <v/>
      </c>
      <c r="G27" s="627">
        <f>Import_M!F20</f>
        <v>0</v>
      </c>
      <c r="H27" s="628" t="str">
        <f t="shared" si="2"/>
        <v/>
      </c>
      <c r="I27" s="629" t="str">
        <f t="shared" si="3"/>
        <v/>
      </c>
      <c r="J27" s="630">
        <f t="shared" si="4"/>
        <v>0</v>
      </c>
      <c r="K27" s="631" t="str">
        <f t="shared" si="5"/>
        <v/>
      </c>
      <c r="L27" s="5"/>
      <c r="M27" s="5"/>
      <c r="N27" s="633">
        <v>0</v>
      </c>
      <c r="O27" s="569">
        <v>10</v>
      </c>
      <c r="P27" s="634">
        <v>0</v>
      </c>
    </row>
    <row r="28" spans="1:16" x14ac:dyDescent="0.2">
      <c r="A28" s="1058"/>
      <c r="B28" s="626" t="s">
        <v>1213</v>
      </c>
      <c r="C28" s="245"/>
      <c r="D28" s="627">
        <f>Import_M!D32</f>
        <v>0</v>
      </c>
      <c r="E28" s="628" t="str">
        <f t="shared" si="0"/>
        <v/>
      </c>
      <c r="F28" s="629" t="str">
        <f t="shared" si="1"/>
        <v/>
      </c>
      <c r="G28" s="627">
        <f>Import_M!F32</f>
        <v>0</v>
      </c>
      <c r="H28" s="628" t="str">
        <f t="shared" si="2"/>
        <v/>
      </c>
      <c r="I28" s="629" t="str">
        <f t="shared" si="3"/>
        <v/>
      </c>
      <c r="J28" s="630">
        <f t="shared" si="4"/>
        <v>0</v>
      </c>
      <c r="K28" s="631" t="str">
        <f t="shared" si="5"/>
        <v/>
      </c>
      <c r="L28" s="5"/>
      <c r="M28" s="5"/>
      <c r="N28" s="633">
        <f>O27+0.01</f>
        <v>10.01</v>
      </c>
      <c r="O28" s="569">
        <v>20</v>
      </c>
      <c r="P28" s="634">
        <v>1</v>
      </c>
    </row>
    <row r="29" spans="1:16" ht="13.5" customHeight="1" x14ac:dyDescent="0.2">
      <c r="A29" s="1058"/>
      <c r="B29" s="626" t="s">
        <v>1214</v>
      </c>
      <c r="C29" s="245"/>
      <c r="D29" s="627">
        <f>Import_M!D39</f>
        <v>0</v>
      </c>
      <c r="E29" s="628" t="str">
        <f t="shared" si="0"/>
        <v/>
      </c>
      <c r="F29" s="629" t="str">
        <f t="shared" si="1"/>
        <v/>
      </c>
      <c r="G29" s="627">
        <f>Import_M!F39</f>
        <v>0</v>
      </c>
      <c r="H29" s="628" t="str">
        <f t="shared" si="2"/>
        <v/>
      </c>
      <c r="I29" s="629" t="str">
        <f t="shared" si="3"/>
        <v/>
      </c>
      <c r="J29" s="630">
        <f t="shared" si="4"/>
        <v>0</v>
      </c>
      <c r="K29" s="631" t="str">
        <f t="shared" si="5"/>
        <v/>
      </c>
      <c r="L29" s="5"/>
      <c r="M29" s="5"/>
      <c r="N29" s="633">
        <f>O28+0.01</f>
        <v>20.010000000000002</v>
      </c>
      <c r="O29" s="569">
        <v>30</v>
      </c>
      <c r="P29" s="634">
        <v>2</v>
      </c>
    </row>
    <row r="30" spans="1:16" x14ac:dyDescent="0.2">
      <c r="A30" s="1058"/>
      <c r="B30" s="626" t="s">
        <v>1215</v>
      </c>
      <c r="C30" s="245"/>
      <c r="D30" s="627">
        <f>Import_M!D48</f>
        <v>0</v>
      </c>
      <c r="E30" s="628" t="str">
        <f t="shared" si="0"/>
        <v/>
      </c>
      <c r="F30" s="629" t="str">
        <f t="shared" si="1"/>
        <v/>
      </c>
      <c r="G30" s="627">
        <f>Import_M!F48</f>
        <v>0</v>
      </c>
      <c r="H30" s="628" t="str">
        <f t="shared" si="2"/>
        <v/>
      </c>
      <c r="I30" s="629" t="str">
        <f t="shared" si="3"/>
        <v/>
      </c>
      <c r="J30" s="630">
        <f t="shared" si="4"/>
        <v>0</v>
      </c>
      <c r="K30" s="631" t="str">
        <f t="shared" si="5"/>
        <v/>
      </c>
      <c r="L30" s="5"/>
      <c r="M30" s="5"/>
      <c r="N30" s="633">
        <f>O29+0.01</f>
        <v>30.01</v>
      </c>
      <c r="O30" s="569">
        <v>100</v>
      </c>
      <c r="P30" s="634">
        <v>3</v>
      </c>
    </row>
    <row r="31" spans="1:16" x14ac:dyDescent="0.2">
      <c r="A31" s="1058"/>
      <c r="B31" s="626" t="s">
        <v>1217</v>
      </c>
      <c r="C31" s="245"/>
      <c r="D31" s="627">
        <f>Import_M!D55</f>
        <v>0</v>
      </c>
      <c r="E31" s="628" t="str">
        <f t="shared" si="0"/>
        <v/>
      </c>
      <c r="F31" s="629" t="str">
        <f t="shared" si="1"/>
        <v/>
      </c>
      <c r="G31" s="627">
        <f>Import_M!F55</f>
        <v>0</v>
      </c>
      <c r="H31" s="628" t="str">
        <f t="shared" si="2"/>
        <v/>
      </c>
      <c r="I31" s="629" t="str">
        <f t="shared" si="3"/>
        <v/>
      </c>
      <c r="J31" s="630">
        <f t="shared" si="4"/>
        <v>0</v>
      </c>
      <c r="K31" s="631" t="str">
        <f t="shared" si="5"/>
        <v/>
      </c>
      <c r="L31" s="5"/>
      <c r="M31" s="5"/>
    </row>
    <row r="32" spans="1:16" x14ac:dyDescent="0.2">
      <c r="A32" s="1058"/>
      <c r="B32" s="635" t="s">
        <v>1219</v>
      </c>
      <c r="C32" s="636"/>
      <c r="D32" s="637">
        <f>Import_M!D58</f>
        <v>0</v>
      </c>
      <c r="E32" s="638" t="str">
        <f t="shared" si="0"/>
        <v/>
      </c>
      <c r="F32" s="639" t="str">
        <f t="shared" si="1"/>
        <v/>
      </c>
      <c r="G32" s="637">
        <f>Import_M!F58</f>
        <v>0</v>
      </c>
      <c r="H32" s="638" t="str">
        <f t="shared" si="2"/>
        <v/>
      </c>
      <c r="I32" s="639" t="str">
        <f t="shared" si="3"/>
        <v/>
      </c>
      <c r="J32" s="640">
        <f t="shared" si="4"/>
        <v>0</v>
      </c>
      <c r="K32" s="641" t="str">
        <f t="shared" si="5"/>
        <v/>
      </c>
      <c r="L32" s="5"/>
      <c r="M32" s="5"/>
    </row>
    <row r="33" spans="1:13" x14ac:dyDescent="0.2">
      <c r="A33" s="1058"/>
      <c r="B33" s="535" t="s">
        <v>1296</v>
      </c>
      <c r="C33" s="642"/>
      <c r="D33" s="643">
        <f>SUM(D25:D32)</f>
        <v>0</v>
      </c>
      <c r="E33" s="644" t="str">
        <f t="shared" si="0"/>
        <v/>
      </c>
      <c r="F33" s="645"/>
      <c r="G33" s="643">
        <f>SUM(G25:G32)</f>
        <v>0</v>
      </c>
      <c r="H33" s="644" t="str">
        <f t="shared" si="2"/>
        <v/>
      </c>
      <c r="I33" s="645"/>
      <c r="J33" s="646">
        <f t="shared" si="4"/>
        <v>0</v>
      </c>
      <c r="K33" s="647"/>
      <c r="L33" s="5"/>
      <c r="M33" s="5"/>
    </row>
    <row r="34" spans="1:13" x14ac:dyDescent="0.2">
      <c r="A34" s="1058"/>
      <c r="B34" s="617" t="s">
        <v>1221</v>
      </c>
      <c r="C34" s="618"/>
      <c r="D34" s="619">
        <f>Import_M!D63</f>
        <v>0</v>
      </c>
      <c r="E34" s="620" t="str">
        <f t="shared" ref="E34:E39" si="6">IFERROR(D34/$D$39%,"")</f>
        <v/>
      </c>
      <c r="F34" s="648" t="str">
        <f>IF(D34=0,"",IF(E34&lt;=$O$27,$P$27,IF(E34&lt;=$O$28,$P$28,IF(E34&lt;=$O$29,$P$29,$P$30))))</f>
        <v/>
      </c>
      <c r="G34" s="619">
        <f>Import_M!F63</f>
        <v>0</v>
      </c>
      <c r="H34" s="620" t="str">
        <f t="shared" ref="H34:H39" si="7">IFERROR(G34/$G$39%,"")</f>
        <v/>
      </c>
      <c r="I34" s="648" t="str">
        <f>IF(G34=0,"",IF(H34&lt;=$O$27,$P$27,IF(H34&lt;=$O$28,$P$28,IF(H34&lt;=$O$29,$P$29,$P$30))))</f>
        <v/>
      </c>
      <c r="J34" s="622">
        <f t="shared" si="4"/>
        <v>0</v>
      </c>
      <c r="K34" s="623" t="str">
        <f>IF(J34=0,"",IF(ABS(J34-100)&lt;=$O$27,$P$27,IF(ABS(J34-100)&lt;=$O$28,$P$28,IF(ABS(J34-100)&lt;=$O$29,$P$29,$P$30))))</f>
        <v/>
      </c>
      <c r="L34" s="5"/>
      <c r="M34" s="5"/>
    </row>
    <row r="35" spans="1:13" x14ac:dyDescent="0.2">
      <c r="A35" s="1058"/>
      <c r="B35" s="626" t="s">
        <v>1223</v>
      </c>
      <c r="C35" s="245"/>
      <c r="D35" s="627">
        <f>Import_M!D74</f>
        <v>0</v>
      </c>
      <c r="E35" s="628" t="str">
        <f t="shared" si="6"/>
        <v/>
      </c>
      <c r="F35" s="629" t="str">
        <f>IF(D35=0,"",IF(E35&lt;=$O$27,$P$27,IF(E35&lt;=$O$28,$P$28,IF(E35&lt;=$O$29,$P$29,$P$30))))</f>
        <v/>
      </c>
      <c r="G35" s="627">
        <f>Import_M!F74</f>
        <v>0</v>
      </c>
      <c r="H35" s="628" t="str">
        <f t="shared" si="7"/>
        <v/>
      </c>
      <c r="I35" s="629" t="str">
        <f>IF(G35=0,"",IF(H35&lt;=$O$27,$P$27,IF(H35&lt;=$O$28,$P$28,IF(H35&lt;=$O$29,$P$29,$P$30))))</f>
        <v/>
      </c>
      <c r="J35" s="630">
        <f t="shared" si="4"/>
        <v>0</v>
      </c>
      <c r="K35" s="631" t="str">
        <f>IF(J35=0,"",IF(ABS(J35-100)&lt;=$O$27,$P$27,IF(ABS(J35-100)&lt;=$O$28,$P$28,IF(ABS(J35-100)&lt;=$O$29,$P$29,$P$30))))</f>
        <v/>
      </c>
      <c r="L35" s="5"/>
      <c r="M35" s="5"/>
    </row>
    <row r="36" spans="1:13" x14ac:dyDescent="0.2">
      <c r="A36" s="1058"/>
      <c r="B36" s="626" t="s">
        <v>1226</v>
      </c>
      <c r="C36" s="245"/>
      <c r="D36" s="627">
        <f>Import_M!D79+Import_M!D84</f>
        <v>0</v>
      </c>
      <c r="E36" s="628" t="str">
        <f t="shared" si="6"/>
        <v/>
      </c>
      <c r="F36" s="629" t="str">
        <f>IF(D36=0,"",IF(E36&lt;=$O$27,$P$27,IF(E36&lt;=$O$28,$P$28,IF(E36&lt;=$O$29,$P$29,$P$30))))</f>
        <v/>
      </c>
      <c r="G36" s="627">
        <f>Import_M!F79+Import_M!F84</f>
        <v>0</v>
      </c>
      <c r="H36" s="628" t="str">
        <f t="shared" si="7"/>
        <v/>
      </c>
      <c r="I36" s="629" t="str">
        <f>IF(G36=0,"",IF(H36&lt;=$O$27,$P$27,IF(H36&lt;=$O$28,$P$28,IF(H36&lt;=$O$29,$P$29,$P$30))))</f>
        <v/>
      </c>
      <c r="J36" s="630">
        <f t="shared" si="4"/>
        <v>0</v>
      </c>
      <c r="K36" s="631" t="str">
        <f>IF(J36=0,"",IF(ABS(J36-100)&lt;=$O$27,$P$27,IF(ABS(J36-100)&lt;=$O$28,$P$28,IF(ABS(J36-100)&lt;=$O$29,$P$29,$P$30))))</f>
        <v/>
      </c>
      <c r="L36" s="5"/>
      <c r="M36" s="5"/>
    </row>
    <row r="37" spans="1:13" x14ac:dyDescent="0.2">
      <c r="A37" s="1058"/>
      <c r="B37" s="626" t="s">
        <v>1227</v>
      </c>
      <c r="C37" s="245"/>
      <c r="D37" s="627">
        <f>Import_M!D94</f>
        <v>0</v>
      </c>
      <c r="E37" s="628" t="str">
        <f t="shared" si="6"/>
        <v/>
      </c>
      <c r="F37" s="629" t="str">
        <f>IF(D37=0,"",IF(E37&lt;=$O$27,$P$27,IF(E37&lt;=$O$28,$P$28,IF(E37&lt;=$O$29,$P$29,$P$30))))</f>
        <v/>
      </c>
      <c r="G37" s="627">
        <f>Import_M!F94</f>
        <v>0</v>
      </c>
      <c r="H37" s="628" t="str">
        <f t="shared" si="7"/>
        <v/>
      </c>
      <c r="I37" s="629" t="str">
        <f>IF(G37=0,"",IF(H37&lt;=$O$27,$P$27,IF(H37&lt;=$O$28,$P$28,IF(H37&lt;=$O$29,$P$29,$P$30))))</f>
        <v/>
      </c>
      <c r="J37" s="630">
        <f t="shared" si="4"/>
        <v>0</v>
      </c>
      <c r="K37" s="631" t="str">
        <f>IF(J37=0,"",IF(ABS(J37-100)&lt;=$O$27,$P$27,IF(ABS(J37-100)&lt;=$O$28,$P$28,IF(ABS(J37-100)&lt;=$O$29,$P$29,$P$30))))</f>
        <v/>
      </c>
      <c r="L37" s="5"/>
      <c r="M37" s="5"/>
    </row>
    <row r="38" spans="1:13" x14ac:dyDescent="0.2">
      <c r="A38" s="1058"/>
      <c r="B38" s="635" t="s">
        <v>1228</v>
      </c>
      <c r="C38" s="636"/>
      <c r="D38" s="637">
        <f>Import_M!D107</f>
        <v>0</v>
      </c>
      <c r="E38" s="638" t="str">
        <f t="shared" si="6"/>
        <v/>
      </c>
      <c r="F38" s="639" t="str">
        <f>IF(D38=0,"",IF(E38&lt;=$O$27,$P$27,IF(E38&lt;=$O$28,$P$28,IF(E38&lt;=$O$29,$P$29,$P$30))))</f>
        <v/>
      </c>
      <c r="G38" s="637">
        <f>Import_M!F107</f>
        <v>0</v>
      </c>
      <c r="H38" s="638" t="str">
        <f t="shared" si="7"/>
        <v/>
      </c>
      <c r="I38" s="639" t="str">
        <f>IF(G38=0,"",IF(H38&lt;=$O$27,$P$27,IF(H38&lt;=$O$28,$P$28,IF(H38&lt;=$O$29,$P$29,$P$30))))</f>
        <v/>
      </c>
      <c r="J38" s="640">
        <f t="shared" si="4"/>
        <v>0</v>
      </c>
      <c r="K38" s="641" t="str">
        <f>IF(J38=0,"",IF(ABS(J38-100)&lt;=$O$27,$P$27,IF(ABS(J38-100)&lt;=$O$28,$P$28,IF(ABS(J38-100)&lt;=$O$29,$P$29,$P$30))))</f>
        <v/>
      </c>
      <c r="L38" s="5"/>
      <c r="M38" s="5"/>
    </row>
    <row r="39" spans="1:13" x14ac:dyDescent="0.2">
      <c r="A39" s="1058"/>
      <c r="B39" s="535" t="s">
        <v>1297</v>
      </c>
      <c r="C39" s="642"/>
      <c r="D39" s="643">
        <f>SUM(D34:D38)</f>
        <v>0</v>
      </c>
      <c r="E39" s="644" t="str">
        <f t="shared" si="6"/>
        <v/>
      </c>
      <c r="F39" s="645"/>
      <c r="G39" s="643">
        <f>SUM(G34:G38)</f>
        <v>0</v>
      </c>
      <c r="H39" s="644" t="str">
        <f t="shared" si="7"/>
        <v/>
      </c>
      <c r="I39" s="645"/>
      <c r="J39" s="646">
        <f t="shared" si="4"/>
        <v>0</v>
      </c>
      <c r="K39" s="647"/>
      <c r="L39" s="5"/>
      <c r="M39" s="5"/>
    </row>
    <row r="40" spans="1:13" x14ac:dyDescent="0.2">
      <c r="A40" s="1058"/>
      <c r="B40" s="617" t="s">
        <v>1231</v>
      </c>
      <c r="C40" s="618"/>
      <c r="D40" s="619">
        <f>Import_O!D5</f>
        <v>0</v>
      </c>
      <c r="E40" s="620" t="str">
        <f>IFERROR(D40/$D$44%,"")</f>
        <v/>
      </c>
      <c r="F40" s="648" t="str">
        <f>IF(D40=0,"",IF(E40&lt;=$O$27,$P$27,IF(E40&lt;=$O$28,$P$28,IF(E40&lt;=$O$29,$P$29,$P$30))))</f>
        <v/>
      </c>
      <c r="G40" s="619">
        <f>Import_O!F5</f>
        <v>0</v>
      </c>
      <c r="H40" s="620" t="str">
        <f>IFERROR(G40/$G$44%,"")</f>
        <v/>
      </c>
      <c r="I40" s="648" t="str">
        <f>IF(G40=0,"",IF(H40&lt;=$O$27,$P$27,IF(H40&lt;=$O$28,$P$28,IF(H40&lt;=$O$29,$P$29,$P$30))))</f>
        <v/>
      </c>
      <c r="J40" s="622">
        <f t="shared" si="4"/>
        <v>0</v>
      </c>
      <c r="K40" s="623" t="str">
        <f>IF(J40=0,"",IF(ABS(J40-100)&lt;=$O$27,$P$27,IF(ABS(J40-100)&lt;=$O$28,$P$28,IF(ABS(J40-100)&lt;=$O$29,$P$29,$P$30))))</f>
        <v/>
      </c>
      <c r="L40" s="5"/>
      <c r="M40" s="5"/>
    </row>
    <row r="41" spans="1:13" x14ac:dyDescent="0.2">
      <c r="A41" s="1058"/>
      <c r="B41" s="626" t="s">
        <v>1232</v>
      </c>
      <c r="C41" s="245"/>
      <c r="D41" s="627">
        <f>Import_O!D8</f>
        <v>0</v>
      </c>
      <c r="E41" s="628" t="str">
        <f>IFERROR(D41/$D$44%,"")</f>
        <v/>
      </c>
      <c r="F41" s="629" t="str">
        <f>IF(D41=0,"",IF(E41&lt;=$O$27,$P$27,IF(E41&lt;=$O$28,$P$28,IF(E41&lt;=$O$29,$P$29,$P$30))))</f>
        <v/>
      </c>
      <c r="G41" s="627">
        <f>Import_O!F8</f>
        <v>0</v>
      </c>
      <c r="H41" s="628" t="str">
        <f>IFERROR(G41/$G$44%,"")</f>
        <v/>
      </c>
      <c r="I41" s="629" t="str">
        <f>IF(G41=0,"",IF(H41&lt;=$O$27,$P$27,IF(H41&lt;=$O$28,$P$28,IF(H41&lt;=$O$29,$P$29,$P$30))))</f>
        <v/>
      </c>
      <c r="J41" s="630">
        <f t="shared" si="4"/>
        <v>0</v>
      </c>
      <c r="K41" s="631" t="str">
        <f>IF(J41=0,"",IF(ABS(J41-100)&lt;=$O$27,$P$27,IF(ABS(J41-100)&lt;=$O$28,$P$28,IF(ABS(J41-100)&lt;=$O$29,$P$29,$P$30))))</f>
        <v/>
      </c>
      <c r="L41" s="5"/>
      <c r="M41" s="5"/>
    </row>
    <row r="42" spans="1:13" x14ac:dyDescent="0.2">
      <c r="A42" s="1058"/>
      <c r="B42" s="626" t="s">
        <v>1233</v>
      </c>
      <c r="C42" s="245"/>
      <c r="D42" s="627">
        <f>Import_O!D9</f>
        <v>0</v>
      </c>
      <c r="E42" s="628" t="str">
        <f>IFERROR(D42/$D$44%,"")</f>
        <v/>
      </c>
      <c r="F42" s="629" t="str">
        <f>IF(D42=0,"",IF(E42&lt;=$O$27,$P$27,IF(E42&lt;=$O$28,$P$28,IF(E42&lt;=$O$29,$P$29,$P$30))))</f>
        <v/>
      </c>
      <c r="G42" s="627">
        <f>Import_O!F9</f>
        <v>0</v>
      </c>
      <c r="H42" s="628" t="str">
        <f>IFERROR(G42/$G$44%,"")</f>
        <v/>
      </c>
      <c r="I42" s="629" t="str">
        <f>IF(G42=0,"",IF(H42&lt;=$O$27,$P$27,IF(H42&lt;=$O$28,$P$28,IF(H42&lt;=$O$29,$P$29,$P$30))))</f>
        <v/>
      </c>
      <c r="J42" s="630">
        <f t="shared" si="4"/>
        <v>0</v>
      </c>
      <c r="K42" s="631" t="str">
        <f>IF(J42=0,"",IF(ABS(J42-100)&lt;=$O$27,$P$27,IF(ABS(J42-100)&lt;=$O$28,$P$28,IF(ABS(J42-100)&lt;=$O$29,$P$29,$P$30))))</f>
        <v/>
      </c>
      <c r="L42" s="5"/>
      <c r="M42" s="5"/>
    </row>
    <row r="43" spans="1:13" x14ac:dyDescent="0.2">
      <c r="A43" s="1058"/>
      <c r="B43" s="635" t="s">
        <v>1234</v>
      </c>
      <c r="C43" s="636"/>
      <c r="D43" s="637">
        <f>Import_O!D35</f>
        <v>0</v>
      </c>
      <c r="E43" s="638" t="str">
        <f>IFERROR(D43/$D$44%,"")</f>
        <v/>
      </c>
      <c r="F43" s="639" t="str">
        <f>IF(D43=0,"",IF(E43&lt;=$O$27,$P$27,IF(E43&lt;=$O$28,$P$28,IF(E43&lt;=$O$29,$P$29,$P$30))))</f>
        <v/>
      </c>
      <c r="G43" s="637">
        <f>Import_O!F35</f>
        <v>0</v>
      </c>
      <c r="H43" s="638" t="str">
        <f>IFERROR(G43/$G$44%,"")</f>
        <v/>
      </c>
      <c r="I43" s="639" t="str">
        <f>IF(G43=0,"",IF(H43&lt;=$O$27,$P$27,IF(H43&lt;=$O$28,$P$28,IF(H43&lt;=$O$29,$P$29,$P$30))))</f>
        <v/>
      </c>
      <c r="J43" s="640">
        <f t="shared" si="4"/>
        <v>0</v>
      </c>
      <c r="K43" s="641" t="str">
        <f>IF(J43=0,"",IF(ABS(J43-100)&lt;=$O$27,$P$27,IF(ABS(J43-100)&lt;=$O$28,$P$28,IF(ABS(J43-100)&lt;=$O$29,$P$29,$P$30))))</f>
        <v/>
      </c>
      <c r="L43" s="5"/>
      <c r="M43" s="5"/>
    </row>
    <row r="44" spans="1:13" x14ac:dyDescent="0.2">
      <c r="A44" s="1058"/>
      <c r="B44" s="535" t="s">
        <v>1298</v>
      </c>
      <c r="C44" s="642"/>
      <c r="D44" s="643">
        <f>SUM(D40:D43)</f>
        <v>0</v>
      </c>
      <c r="E44" s="644" t="str">
        <f>IFERROR(D44/$D$44%,"")</f>
        <v/>
      </c>
      <c r="F44" s="645"/>
      <c r="G44" s="643">
        <f>SUM(G40:G43)</f>
        <v>0</v>
      </c>
      <c r="H44" s="644" t="str">
        <f>IFERROR(G44/$G$44%,"")</f>
        <v/>
      </c>
      <c r="I44" s="645"/>
      <c r="J44" s="646">
        <f t="shared" si="4"/>
        <v>0</v>
      </c>
      <c r="K44" s="647"/>
      <c r="L44" s="5"/>
      <c r="M44" s="5"/>
    </row>
    <row r="45" spans="1:13" x14ac:dyDescent="0.2">
      <c r="A45" s="1058"/>
      <c r="B45" s="617" t="s">
        <v>1237</v>
      </c>
      <c r="C45" s="618"/>
      <c r="D45" s="619">
        <f>Import_O!D16</f>
        <v>0</v>
      </c>
      <c r="E45" s="620" t="str">
        <f t="shared" ref="E45:E50" si="8">IFERROR(D45/$D$50%,"")</f>
        <v/>
      </c>
      <c r="F45" s="648" t="str">
        <f>IF(D45=0,"",IF(E45&lt;=$O$27,$P$27,IF(E45&lt;=$O$28,$P$28,IF(E45&lt;=$O$29,$P$29,$P$30))))</f>
        <v/>
      </c>
      <c r="G45" s="619">
        <f>Import_O!F16</f>
        <v>0</v>
      </c>
      <c r="H45" s="620" t="str">
        <f t="shared" ref="H45:H50" si="9">IFERROR(G45/$G$50%,"")</f>
        <v/>
      </c>
      <c r="I45" s="648" t="str">
        <f>IF(G45=0,"",IF(H45&lt;=$O$27,$P$27,IF(H45&lt;=$O$28,$P$28,IF(H45&lt;=$O$29,$P$29,$P$30))))</f>
        <v/>
      </c>
      <c r="J45" s="622">
        <f t="shared" si="4"/>
        <v>0</v>
      </c>
      <c r="K45" s="623" t="str">
        <f>IF(J45=0,"",IF(ABS(J45-100)&lt;=$O$27,$P$27,IF(ABS(J45-100)&lt;=$O$28,$P$28,IF(ABS(J45-100)&lt;=$O$29,$P$29,$P$30))))</f>
        <v/>
      </c>
      <c r="L45" s="5"/>
      <c r="M45" s="5"/>
    </row>
    <row r="46" spans="1:13" x14ac:dyDescent="0.2">
      <c r="A46" s="1058"/>
      <c r="B46" s="626" t="s">
        <v>1238</v>
      </c>
      <c r="C46" s="245"/>
      <c r="D46" s="627">
        <f>Import_O!D20</f>
        <v>0</v>
      </c>
      <c r="E46" s="628" t="str">
        <f t="shared" si="8"/>
        <v/>
      </c>
      <c r="F46" s="629" t="str">
        <f>IF(D46=0,"",IF(E46&lt;=$O$27,$P$27,IF(E46&lt;=$O$28,$P$28,IF(E46&lt;=$O$29,$P$29,$P$30))))</f>
        <v/>
      </c>
      <c r="G46" s="627">
        <f>Import_O!F20</f>
        <v>0</v>
      </c>
      <c r="H46" s="628" t="str">
        <f t="shared" si="9"/>
        <v/>
      </c>
      <c r="I46" s="629" t="str">
        <f>IF(G46=0,"",IF(H46&lt;=$O$27,$P$27,IF(H46&lt;=$O$28,$P$28,IF(H46&lt;=$O$29,$P$29,$P$30))))</f>
        <v/>
      </c>
      <c r="J46" s="630">
        <f t="shared" si="4"/>
        <v>0</v>
      </c>
      <c r="K46" s="631" t="str">
        <f>IF(J46=0,"",IF(ABS(J46-100)&lt;=$O$27,$P$27,IF(ABS(J46-100)&lt;=$O$28,$P$28,IF(ABS(J46-100)&lt;=$O$29,$P$29,$P$30))))</f>
        <v/>
      </c>
      <c r="L46" s="5"/>
      <c r="M46" s="5"/>
    </row>
    <row r="47" spans="1:13" x14ac:dyDescent="0.2">
      <c r="A47" s="1058"/>
      <c r="B47" s="626" t="s">
        <v>1239</v>
      </c>
      <c r="C47" s="245"/>
      <c r="D47" s="627">
        <f>Import_O!D21</f>
        <v>0</v>
      </c>
      <c r="E47" s="628" t="str">
        <f t="shared" si="8"/>
        <v/>
      </c>
      <c r="F47" s="629" t="str">
        <f>IF(D47=0,"",IF(E47&lt;=$O$27,$P$27,IF(E47&lt;=$O$28,$P$28,IF(E47&lt;=$O$29,$P$29,$P$30))))</f>
        <v/>
      </c>
      <c r="G47" s="627">
        <f>Import_O!F21</f>
        <v>0</v>
      </c>
      <c r="H47" s="628" t="str">
        <f t="shared" si="9"/>
        <v/>
      </c>
      <c r="I47" s="629" t="str">
        <f>IF(G47=0,"",IF(H47&lt;=$O$27,$P$27,IF(H47&lt;=$O$28,$P$28,IF(H47&lt;=$O$29,$P$29,$P$30))))</f>
        <v/>
      </c>
      <c r="J47" s="630">
        <f t="shared" si="4"/>
        <v>0</v>
      </c>
      <c r="K47" s="631" t="str">
        <f>IF(J47=0,"",IF(ABS(J47-100)&lt;=$O$27,$P$27,IF(ABS(J47-100)&lt;=$O$28,$P$28,IF(ABS(J47-100)&lt;=$O$29,$P$29,$P$30))))</f>
        <v/>
      </c>
      <c r="L47" s="5"/>
      <c r="M47" s="5"/>
    </row>
    <row r="48" spans="1:13" x14ac:dyDescent="0.2">
      <c r="A48" s="1058"/>
      <c r="B48" s="626" t="s">
        <v>1240</v>
      </c>
      <c r="C48" s="245"/>
      <c r="D48" s="627">
        <f>Import_O!D22</f>
        <v>0</v>
      </c>
      <c r="E48" s="628" t="str">
        <f t="shared" si="8"/>
        <v/>
      </c>
      <c r="F48" s="629" t="str">
        <f>IF(D48=0,"",IF(E48&lt;=$O$27,$P$27,IF(E48&lt;=$O$28,$P$28,IF(E48&lt;=$O$29,$P$29,$P$30))))</f>
        <v/>
      </c>
      <c r="G48" s="627">
        <f>Import_O!F22</f>
        <v>0</v>
      </c>
      <c r="H48" s="628" t="str">
        <f t="shared" si="9"/>
        <v/>
      </c>
      <c r="I48" s="629" t="str">
        <f>IF(G48=0,"",IF(H48&lt;=$O$27,$P$27,IF(H48&lt;=$O$28,$P$28,IF(H48&lt;=$O$29,$P$29,$P$30))))</f>
        <v/>
      </c>
      <c r="J48" s="630">
        <f t="shared" si="4"/>
        <v>0</v>
      </c>
      <c r="K48" s="631" t="str">
        <f>IF(J48=0,"",IF(ABS(J48-100)&lt;=$O$27,$P$27,IF(ABS(J48-100)&lt;=$O$28,$P$28,IF(ABS(J48-100)&lt;=$O$29,$P$29,$P$30))))</f>
        <v/>
      </c>
      <c r="L48" s="5"/>
      <c r="M48" s="5"/>
    </row>
    <row r="49" spans="1:13" x14ac:dyDescent="0.2">
      <c r="A49" s="1058"/>
      <c r="B49" s="635" t="s">
        <v>1241</v>
      </c>
      <c r="C49" s="636"/>
      <c r="D49" s="637">
        <f>Import_O!D45</f>
        <v>0</v>
      </c>
      <c r="E49" s="638" t="str">
        <f t="shared" si="8"/>
        <v/>
      </c>
      <c r="F49" s="639" t="str">
        <f>IF(D49=0,"",IF(E49&lt;=$O$27,$P$27,IF(E49&lt;=$O$28,$P$28,IF(E49&lt;=$O$29,$P$29,$P$30))))</f>
        <v/>
      </c>
      <c r="G49" s="637">
        <f>Import_O!F45</f>
        <v>0</v>
      </c>
      <c r="H49" s="638" t="str">
        <f t="shared" si="9"/>
        <v/>
      </c>
      <c r="I49" s="639" t="str">
        <f>IF(G49=0,"",IF(H49&lt;=$O$27,$P$27,IF(H49&lt;=$O$28,$P$28,IF(H49&lt;=$O$29,$P$29,$P$30))))</f>
        <v/>
      </c>
      <c r="J49" s="640">
        <f t="shared" si="4"/>
        <v>0</v>
      </c>
      <c r="K49" s="641" t="str">
        <f>IF(J49=0,"",IF(ABS(J49-100)&lt;=$O$27,$P$27,IF(ABS(J49-100)&lt;=$O$28,$P$28,IF(ABS(J49-100)&lt;=$O$29,$P$29,$P$30))))</f>
        <v/>
      </c>
      <c r="L49" s="5"/>
      <c r="M49" s="5"/>
    </row>
    <row r="50" spans="1:13" x14ac:dyDescent="0.2">
      <c r="A50" s="1059"/>
      <c r="B50" s="535" t="s">
        <v>1299</v>
      </c>
      <c r="C50" s="642"/>
      <c r="D50" s="643">
        <f>SUM(D45:D49)</f>
        <v>0</v>
      </c>
      <c r="E50" s="644" t="str">
        <f t="shared" si="8"/>
        <v/>
      </c>
      <c r="F50" s="645"/>
      <c r="G50" s="643">
        <f>SUM(G45:G49)</f>
        <v>0</v>
      </c>
      <c r="H50" s="644" t="str">
        <f t="shared" si="9"/>
        <v/>
      </c>
      <c r="I50" s="645"/>
      <c r="J50" s="646">
        <f t="shared" si="4"/>
        <v>0</v>
      </c>
      <c r="K50" s="647"/>
      <c r="L50" s="5"/>
      <c r="M50" s="5"/>
    </row>
    <row r="51" spans="1:13" x14ac:dyDescent="0.2">
      <c r="A51" s="3"/>
      <c r="B51" s="24"/>
      <c r="C51" s="5"/>
      <c r="D51" s="5"/>
      <c r="E51" s="5"/>
      <c r="F51" s="5"/>
      <c r="G51" s="5"/>
      <c r="H51" s="5"/>
      <c r="I51" s="5"/>
      <c r="J51" s="5"/>
      <c r="K51" s="5"/>
      <c r="L51" s="5"/>
      <c r="M51" s="72"/>
    </row>
    <row r="52" spans="1:13" x14ac:dyDescent="0.2">
      <c r="A52" s="22" t="s">
        <v>1300</v>
      </c>
      <c r="B52" s="5" t="s">
        <v>1301</v>
      </c>
      <c r="C52" s="3"/>
      <c r="D52" s="22"/>
      <c r="E52" s="1"/>
      <c r="F52" s="649"/>
      <c r="G52" s="1"/>
      <c r="H52" s="650"/>
      <c r="I52" s="1"/>
      <c r="J52" s="5"/>
      <c r="K52" s="5"/>
      <c r="L52" s="5"/>
      <c r="M52" s="72"/>
    </row>
    <row r="53" spans="1:13" x14ac:dyDescent="0.2">
      <c r="A53" s="22" t="s">
        <v>1302</v>
      </c>
      <c r="B53" s="5" t="s">
        <v>1303</v>
      </c>
      <c r="C53" s="3"/>
      <c r="D53" s="22"/>
      <c r="E53" s="1"/>
      <c r="F53" s="649"/>
      <c r="G53" s="1"/>
      <c r="H53" s="650"/>
      <c r="I53" s="1"/>
      <c r="J53" s="5"/>
      <c r="K53" s="5"/>
      <c r="L53" s="5"/>
      <c r="M53" s="72"/>
    </row>
    <row r="54" spans="1:13" x14ac:dyDescent="0.2">
      <c r="A54" s="3"/>
      <c r="B54" s="651" t="s">
        <v>1304</v>
      </c>
      <c r="C54" s="652"/>
      <c r="D54" s="653"/>
      <c r="E54" s="620" t="str">
        <f>IF(C54="Mérleg",D54/$D$33%,IF(C54="Bevétel",D54/$D$44%,IF(C54="Ráfordítás",D54/$D$50%,"")))</f>
        <v/>
      </c>
      <c r="F54" s="654" t="str">
        <f>IF(D54=0,"",IF(E54&lt;=$O$27,0,IF(E54&lt;=$O$28,1,IF(E54&lt;=$O$29,2,3))))</f>
        <v/>
      </c>
      <c r="G54" s="653"/>
      <c r="H54" s="620" t="str">
        <f>IF(C54="Mérleg",G54/$G$33%,IF(C54="Bevétel",G54/$G$44%,IF(C54="Ráfordítás",G54/$G$50%,"")))</f>
        <v/>
      </c>
      <c r="I54" s="654" t="str">
        <f>IF(G54=0,"",IF(H54&lt;=$O$27,0,IF(H54&lt;=$O$28,1,IF(H54&lt;=$O$29,2,3))))</f>
        <v/>
      </c>
      <c r="J54" s="655" t="str">
        <f>IF(D54=0,"",G54/D54%)</f>
        <v/>
      </c>
      <c r="K54" s="623" t="str">
        <f>IFERROR(IF(J54=0,0,IF(ABS(J54-100)&lt;10,0,IF(ABS(J54-100)&lt;20,1,IF(ABS(J54-100)&lt;30,2,3)))),"")</f>
        <v/>
      </c>
      <c r="L54" s="5"/>
      <c r="M54" s="72"/>
    </row>
    <row r="55" spans="1:13" x14ac:dyDescent="0.2">
      <c r="A55" s="3"/>
      <c r="B55" s="529" t="s">
        <v>1305</v>
      </c>
      <c r="C55" s="656"/>
      <c r="D55" s="657"/>
      <c r="E55" s="658" t="str">
        <f>IF(C55="Mérleg",D55/$D$33%,IF(C55="Bevétel",D55/$D$44%,IF(C55="Ráfordítás",D55/$D$50%,"")))</f>
        <v/>
      </c>
      <c r="F55" s="659" t="str">
        <f>IF(D55=0,"",IF(E55&lt;=$O$27,0,IF(E55&lt;=$O$28,1,IF(E55&lt;=$O$29,2,3))))</f>
        <v/>
      </c>
      <c r="G55" s="657"/>
      <c r="H55" s="658" t="str">
        <f>IF(C55="Mérleg",G55/$G$33%,IF(C55="Bevétel",G55/$G$44%,IF(C55="Ráfordítás",G55/$G$50%,"")))</f>
        <v/>
      </c>
      <c r="I55" s="659" t="str">
        <f>IF(G55=0,"",IF(H55&lt;=$O$27,0,IF(H55&lt;=$O$28,1,IF(H55&lt;=$O$29,2,3))))</f>
        <v/>
      </c>
      <c r="J55" s="660" t="str">
        <f>IF(D55=0,"",G55/D55%)</f>
        <v/>
      </c>
      <c r="K55" s="661" t="str">
        <f>IFERROR(IF(J55=0,0,IF(ABS(J55-100)&lt;10,0,IF(ABS(J55-100)&lt;20,1,IF(ABS(J55-100)&lt;30,2,3)))),"")</f>
        <v/>
      </c>
      <c r="L55" s="5"/>
      <c r="M55" s="72"/>
    </row>
    <row r="56" spans="1:13" x14ac:dyDescent="0.2">
      <c r="A56" s="3"/>
      <c r="B56" s="5"/>
      <c r="C56" s="5"/>
      <c r="D56" s="72"/>
      <c r="E56" s="72"/>
      <c r="F56" s="72"/>
      <c r="G56" s="72"/>
      <c r="H56" s="72"/>
      <c r="I56" s="72"/>
      <c r="J56" s="72"/>
      <c r="K56" s="72"/>
      <c r="L56" s="72"/>
      <c r="M56" s="72"/>
    </row>
    <row r="57" spans="1:13" x14ac:dyDescent="0.2">
      <c r="A57" s="22" t="s">
        <v>1306</v>
      </c>
      <c r="B57" s="5" t="s">
        <v>1307</v>
      </c>
      <c r="C57" s="5"/>
      <c r="D57" s="662"/>
      <c r="E57" s="662"/>
      <c r="F57" s="663"/>
      <c r="G57" s="72"/>
      <c r="H57" s="72"/>
      <c r="I57" s="72"/>
      <c r="J57" s="72"/>
      <c r="K57" s="72"/>
      <c r="L57" s="72"/>
      <c r="M57" s="72"/>
    </row>
    <row r="58" spans="1:13" x14ac:dyDescent="0.2">
      <c r="A58" s="22" t="s">
        <v>1308</v>
      </c>
      <c r="B58" s="5" t="s">
        <v>1309</v>
      </c>
      <c r="C58" s="5"/>
      <c r="D58" s="662"/>
      <c r="E58" s="662"/>
      <c r="F58" s="663"/>
      <c r="G58" s="72"/>
      <c r="H58" s="72"/>
      <c r="I58" s="72"/>
      <c r="J58" s="72"/>
      <c r="K58" s="72"/>
      <c r="L58" s="72"/>
      <c r="M58" s="72"/>
    </row>
    <row r="59" spans="1:13" x14ac:dyDescent="0.2">
      <c r="A59" s="22" t="s">
        <v>1310</v>
      </c>
      <c r="B59" s="5" t="s">
        <v>1311</v>
      </c>
      <c r="C59" s="5"/>
      <c r="D59" s="662"/>
      <c r="E59" s="662"/>
      <c r="F59" s="663"/>
      <c r="G59" s="72"/>
      <c r="H59" s="72"/>
      <c r="I59" s="72"/>
      <c r="J59" s="72"/>
      <c r="K59" s="72"/>
      <c r="L59" s="72"/>
      <c r="M59" s="72"/>
    </row>
    <row r="60" spans="1:13" ht="67.5" x14ac:dyDescent="0.2">
      <c r="A60" s="1057" t="s">
        <v>1312</v>
      </c>
      <c r="B60" s="664" t="s">
        <v>1289</v>
      </c>
      <c r="C60" s="665" t="str">
        <f>CONCATENATE("Jelentős súly ",D24)</f>
        <v>Jelentős súly 0</v>
      </c>
      <c r="D60" s="666" t="s">
        <v>1313</v>
      </c>
      <c r="E60" s="666" t="s">
        <v>1314</v>
      </c>
      <c r="F60" s="666" t="s">
        <v>1315</v>
      </c>
      <c r="G60" s="666" t="s">
        <v>1316</v>
      </c>
      <c r="H60" s="666" t="s">
        <v>1317</v>
      </c>
      <c r="I60" s="667" t="s">
        <v>1318</v>
      </c>
      <c r="J60" s="665" t="s">
        <v>1319</v>
      </c>
      <c r="K60" s="668" t="s">
        <v>1320</v>
      </c>
      <c r="L60" s="615" t="s">
        <v>1321</v>
      </c>
      <c r="M60" s="72"/>
    </row>
    <row r="61" spans="1:13" ht="13.5" x14ac:dyDescent="0.25">
      <c r="A61" s="1058"/>
      <c r="B61" s="669" t="s">
        <v>1210</v>
      </c>
      <c r="C61" s="670" t="str">
        <f t="shared" ref="C61:C68" si="10">F25</f>
        <v/>
      </c>
      <c r="D61" s="671"/>
      <c r="E61" s="671"/>
      <c r="F61" s="671"/>
      <c r="G61" s="671"/>
      <c r="H61" s="671"/>
      <c r="I61" s="671"/>
      <c r="J61" s="654">
        <f t="shared" ref="J61:J84" si="11">SUM(C61:I61)</f>
        <v>0</v>
      </c>
      <c r="K61" s="515" t="str">
        <f t="shared" ref="K61:K68" si="12">IF(D25=0,"NÉ",(IF(J61&lt;4,"Alacsony",IF(J61&lt;7,"Közepes",IF(J61&lt;50,"Magas")))))</f>
        <v>NÉ</v>
      </c>
      <c r="L61" s="672"/>
      <c r="M61" s="72"/>
    </row>
    <row r="62" spans="1:13" ht="13.5" x14ac:dyDescent="0.25">
      <c r="A62" s="1058"/>
      <c r="B62" s="522" t="s">
        <v>1211</v>
      </c>
      <c r="C62" s="673" t="str">
        <f t="shared" si="10"/>
        <v/>
      </c>
      <c r="D62" s="674"/>
      <c r="E62" s="674"/>
      <c r="F62" s="674"/>
      <c r="G62" s="674"/>
      <c r="H62" s="674"/>
      <c r="I62" s="674"/>
      <c r="J62" s="675">
        <f t="shared" si="11"/>
        <v>0</v>
      </c>
      <c r="K62" s="676" t="str">
        <f t="shared" si="12"/>
        <v>NÉ</v>
      </c>
      <c r="L62" s="677"/>
      <c r="M62" s="72"/>
    </row>
    <row r="63" spans="1:13" ht="13.5" x14ac:dyDescent="0.25">
      <c r="A63" s="1058"/>
      <c r="B63" s="522" t="s">
        <v>1212</v>
      </c>
      <c r="C63" s="673" t="str">
        <f t="shared" si="10"/>
        <v/>
      </c>
      <c r="D63" s="674"/>
      <c r="E63" s="674"/>
      <c r="F63" s="674"/>
      <c r="G63" s="674"/>
      <c r="H63" s="674"/>
      <c r="I63" s="674"/>
      <c r="J63" s="675">
        <f t="shared" si="11"/>
        <v>0</v>
      </c>
      <c r="K63" s="676" t="str">
        <f t="shared" si="12"/>
        <v>NÉ</v>
      </c>
      <c r="L63" s="677"/>
      <c r="M63" s="72"/>
    </row>
    <row r="64" spans="1:13" ht="13.5" x14ac:dyDescent="0.25">
      <c r="A64" s="1058"/>
      <c r="B64" s="522" t="s">
        <v>1213</v>
      </c>
      <c r="C64" s="673" t="str">
        <f t="shared" si="10"/>
        <v/>
      </c>
      <c r="D64" s="674"/>
      <c r="E64" s="674"/>
      <c r="F64" s="674"/>
      <c r="G64" s="674"/>
      <c r="H64" s="674"/>
      <c r="I64" s="674"/>
      <c r="J64" s="675">
        <f t="shared" si="11"/>
        <v>0</v>
      </c>
      <c r="K64" s="676" t="str">
        <f t="shared" si="12"/>
        <v>NÉ</v>
      </c>
      <c r="L64" s="677"/>
      <c r="M64" s="72"/>
    </row>
    <row r="65" spans="1:13" ht="13.5" x14ac:dyDescent="0.25">
      <c r="A65" s="1058"/>
      <c r="B65" s="522" t="s">
        <v>1214</v>
      </c>
      <c r="C65" s="673" t="str">
        <f t="shared" si="10"/>
        <v/>
      </c>
      <c r="D65" s="674"/>
      <c r="E65" s="674"/>
      <c r="F65" s="674"/>
      <c r="G65" s="674"/>
      <c r="H65" s="674"/>
      <c r="I65" s="674"/>
      <c r="J65" s="675">
        <f t="shared" si="11"/>
        <v>0</v>
      </c>
      <c r="K65" s="676" t="str">
        <f t="shared" si="12"/>
        <v>NÉ</v>
      </c>
      <c r="L65" s="677"/>
      <c r="M65" s="72"/>
    </row>
    <row r="66" spans="1:13" ht="13.5" x14ac:dyDescent="0.25">
      <c r="A66" s="1058"/>
      <c r="B66" s="522" t="s">
        <v>1215</v>
      </c>
      <c r="C66" s="673" t="str">
        <f t="shared" si="10"/>
        <v/>
      </c>
      <c r="D66" s="674"/>
      <c r="E66" s="674"/>
      <c r="F66" s="674"/>
      <c r="G66" s="674"/>
      <c r="H66" s="674"/>
      <c r="I66" s="674"/>
      <c r="J66" s="675">
        <f t="shared" si="11"/>
        <v>0</v>
      </c>
      <c r="K66" s="676" t="str">
        <f t="shared" si="12"/>
        <v>NÉ</v>
      </c>
      <c r="L66" s="677"/>
      <c r="M66" s="72"/>
    </row>
    <row r="67" spans="1:13" ht="13.5" x14ac:dyDescent="0.25">
      <c r="A67" s="1058"/>
      <c r="B67" s="522" t="s">
        <v>1217</v>
      </c>
      <c r="C67" s="673" t="str">
        <f t="shared" si="10"/>
        <v/>
      </c>
      <c r="D67" s="674"/>
      <c r="E67" s="674"/>
      <c r="F67" s="674"/>
      <c r="G67" s="674"/>
      <c r="H67" s="674"/>
      <c r="I67" s="674"/>
      <c r="J67" s="675">
        <f t="shared" si="11"/>
        <v>0</v>
      </c>
      <c r="K67" s="676" t="str">
        <f t="shared" si="12"/>
        <v>NÉ</v>
      </c>
      <c r="L67" s="677"/>
      <c r="M67" s="72"/>
    </row>
    <row r="68" spans="1:13" ht="13.5" x14ac:dyDescent="0.25">
      <c r="A68" s="1058"/>
      <c r="B68" s="522" t="s">
        <v>1219</v>
      </c>
      <c r="C68" s="673" t="str">
        <f t="shared" si="10"/>
        <v/>
      </c>
      <c r="D68" s="674"/>
      <c r="E68" s="674"/>
      <c r="F68" s="674"/>
      <c r="G68" s="674"/>
      <c r="H68" s="674"/>
      <c r="I68" s="674"/>
      <c r="J68" s="675">
        <f t="shared" si="11"/>
        <v>0</v>
      </c>
      <c r="K68" s="676" t="str">
        <f t="shared" si="12"/>
        <v>NÉ</v>
      </c>
      <c r="L68" s="677"/>
      <c r="M68" s="72"/>
    </row>
    <row r="69" spans="1:13" ht="13.5" x14ac:dyDescent="0.25">
      <c r="A69" s="1058"/>
      <c r="B69" s="522" t="s">
        <v>1221</v>
      </c>
      <c r="C69" s="673" t="str">
        <f>F34</f>
        <v/>
      </c>
      <c r="D69" s="674"/>
      <c r="E69" s="674"/>
      <c r="F69" s="674"/>
      <c r="G69" s="674"/>
      <c r="H69" s="674"/>
      <c r="I69" s="674"/>
      <c r="J69" s="675">
        <f t="shared" si="11"/>
        <v>0</v>
      </c>
      <c r="K69" s="676" t="str">
        <f>IF(D34=0,"NÉ",(IF(J69&lt;4,"Alacsony",IF(J69&lt;7,"Közepes",IF(J69&lt;50,"Magas")))))</f>
        <v>NÉ</v>
      </c>
      <c r="L69" s="677"/>
      <c r="M69" s="72"/>
    </row>
    <row r="70" spans="1:13" ht="13.5" x14ac:dyDescent="0.25">
      <c r="A70" s="1058"/>
      <c r="B70" s="522" t="s">
        <v>1223</v>
      </c>
      <c r="C70" s="673" t="str">
        <f>F35</f>
        <v/>
      </c>
      <c r="D70" s="674"/>
      <c r="E70" s="674"/>
      <c r="F70" s="674"/>
      <c r="G70" s="674"/>
      <c r="H70" s="674"/>
      <c r="I70" s="674"/>
      <c r="J70" s="675">
        <f t="shared" si="11"/>
        <v>0</v>
      </c>
      <c r="K70" s="676" t="str">
        <f>IF(D35=0,"NÉ",(IF(J70&lt;4,"Alacsony",IF(J70&lt;7,"Közepes",IF(J70&lt;50,"Magas")))))</f>
        <v>NÉ</v>
      </c>
      <c r="L70" s="677"/>
      <c r="M70" s="72"/>
    </row>
    <row r="71" spans="1:13" ht="13.5" x14ac:dyDescent="0.25">
      <c r="A71" s="1058"/>
      <c r="B71" s="522" t="s">
        <v>1226</v>
      </c>
      <c r="C71" s="673" t="str">
        <f>F36</f>
        <v/>
      </c>
      <c r="D71" s="674"/>
      <c r="E71" s="674"/>
      <c r="F71" s="674"/>
      <c r="G71" s="674"/>
      <c r="H71" s="674"/>
      <c r="I71" s="674"/>
      <c r="J71" s="675">
        <f t="shared" si="11"/>
        <v>0</v>
      </c>
      <c r="K71" s="676" t="str">
        <f>IF(D36=0,"NÉ",(IF(J71&lt;4,"Alacsony",IF(J71&lt;7,"Közepes",IF(J71&lt;50,"Magas")))))</f>
        <v>NÉ</v>
      </c>
      <c r="L71" s="677"/>
      <c r="M71" s="72"/>
    </row>
    <row r="72" spans="1:13" ht="13.5" x14ac:dyDescent="0.25">
      <c r="A72" s="1058"/>
      <c r="B72" s="522" t="s">
        <v>1227</v>
      </c>
      <c r="C72" s="673" t="str">
        <f>F37</f>
        <v/>
      </c>
      <c r="D72" s="674"/>
      <c r="E72" s="674"/>
      <c r="F72" s="674"/>
      <c r="G72" s="674"/>
      <c r="H72" s="674"/>
      <c r="I72" s="674"/>
      <c r="J72" s="675">
        <f t="shared" si="11"/>
        <v>0</v>
      </c>
      <c r="K72" s="676" t="str">
        <f>IF(D37=0,"NÉ",(IF(J72&lt;4,"Alacsony",IF(J72&lt;7,"Közepes",IF(J72&lt;50,"Magas")))))</f>
        <v>NÉ</v>
      </c>
      <c r="L72" s="677"/>
      <c r="M72" s="72"/>
    </row>
    <row r="73" spans="1:13" ht="13.5" x14ac:dyDescent="0.25">
      <c r="A73" s="1058"/>
      <c r="B73" s="678" t="s">
        <v>1228</v>
      </c>
      <c r="C73" s="679" t="str">
        <f>F38</f>
        <v/>
      </c>
      <c r="D73" s="680"/>
      <c r="E73" s="680"/>
      <c r="F73" s="680"/>
      <c r="G73" s="680"/>
      <c r="H73" s="680"/>
      <c r="I73" s="680"/>
      <c r="J73" s="659">
        <f t="shared" si="11"/>
        <v>0</v>
      </c>
      <c r="K73" s="681" t="str">
        <f>IF(D38=0,"NÉ",(IF(J73&lt;4,"Alacsony",IF(J73&lt;7,"Közepes",IF(J73&lt;50,"Magas")))))</f>
        <v>NÉ</v>
      </c>
      <c r="L73" s="682"/>
      <c r="M73" s="72"/>
    </row>
    <row r="74" spans="1:13" ht="13.5" x14ac:dyDescent="0.25">
      <c r="A74" s="1058"/>
      <c r="B74" s="669" t="s">
        <v>1231</v>
      </c>
      <c r="C74" s="670" t="str">
        <f>F40</f>
        <v/>
      </c>
      <c r="D74" s="671"/>
      <c r="E74" s="671"/>
      <c r="F74" s="671"/>
      <c r="G74" s="671"/>
      <c r="H74" s="671"/>
      <c r="I74" s="671"/>
      <c r="J74" s="654">
        <f t="shared" si="11"/>
        <v>0</v>
      </c>
      <c r="K74" s="515" t="str">
        <f>IF(D40=0,"NÉ",(IF(J74&lt;4,"Alacsony",IF(J74&lt;7,"Közepes",IF(J74&lt;50,"Magas")))))</f>
        <v>NÉ</v>
      </c>
      <c r="L74" s="672"/>
      <c r="M74" s="72"/>
    </row>
    <row r="75" spans="1:13" ht="13.5" x14ac:dyDescent="0.25">
      <c r="A75" s="1058"/>
      <c r="B75" s="522" t="s">
        <v>1232</v>
      </c>
      <c r="C75" s="673" t="str">
        <f>F41</f>
        <v/>
      </c>
      <c r="D75" s="674"/>
      <c r="E75" s="674"/>
      <c r="F75" s="674"/>
      <c r="G75" s="674"/>
      <c r="H75" s="674"/>
      <c r="I75" s="674"/>
      <c r="J75" s="675">
        <f t="shared" si="11"/>
        <v>0</v>
      </c>
      <c r="K75" s="676" t="str">
        <f>IF(D41=0,"NÉ",(IF(J75&lt;4,"Alacsony",IF(J75&lt;7,"Közepes",IF(J75&lt;50,"Magas")))))</f>
        <v>NÉ</v>
      </c>
      <c r="L75" s="677"/>
      <c r="M75" s="72"/>
    </row>
    <row r="76" spans="1:13" ht="13.5" x14ac:dyDescent="0.25">
      <c r="A76" s="1058"/>
      <c r="B76" s="522" t="s">
        <v>1233</v>
      </c>
      <c r="C76" s="673" t="str">
        <f>F42</f>
        <v/>
      </c>
      <c r="D76" s="674"/>
      <c r="E76" s="674"/>
      <c r="F76" s="674"/>
      <c r="G76" s="674"/>
      <c r="H76" s="674"/>
      <c r="I76" s="674"/>
      <c r="J76" s="675">
        <f t="shared" si="11"/>
        <v>0</v>
      </c>
      <c r="K76" s="676" t="str">
        <f>IF(D42=0,"NÉ",(IF(J76&lt;4,"Alacsony",IF(J76&lt;7,"Közepes",IF(J76&lt;50,"Magas")))))</f>
        <v>NÉ</v>
      </c>
      <c r="L76" s="677"/>
      <c r="M76" s="72"/>
    </row>
    <row r="77" spans="1:13" ht="13.5" x14ac:dyDescent="0.25">
      <c r="A77" s="1058"/>
      <c r="B77" s="522" t="s">
        <v>1234</v>
      </c>
      <c r="C77" s="673" t="str">
        <f>F43</f>
        <v/>
      </c>
      <c r="D77" s="674"/>
      <c r="E77" s="674"/>
      <c r="F77" s="674"/>
      <c r="G77" s="674"/>
      <c r="H77" s="674"/>
      <c r="I77" s="674"/>
      <c r="J77" s="675">
        <f t="shared" si="11"/>
        <v>0</v>
      </c>
      <c r="K77" s="676" t="str">
        <f>IF(D43=0,"NÉ",(IF(J77&lt;4,"Alacsony",IF(J77&lt;7,"Közepes",IF(J77&lt;50,"Magas")))))</f>
        <v>NÉ</v>
      </c>
      <c r="L77" s="677"/>
      <c r="M77" s="72"/>
    </row>
    <row r="78" spans="1:13" ht="13.5" x14ac:dyDescent="0.25">
      <c r="A78" s="1058"/>
      <c r="B78" s="522" t="s">
        <v>1237</v>
      </c>
      <c r="C78" s="673" t="str">
        <f>F45</f>
        <v/>
      </c>
      <c r="D78" s="674"/>
      <c r="E78" s="674"/>
      <c r="F78" s="674"/>
      <c r="G78" s="674"/>
      <c r="H78" s="674"/>
      <c r="I78" s="674"/>
      <c r="J78" s="675">
        <f t="shared" si="11"/>
        <v>0</v>
      </c>
      <c r="K78" s="676" t="str">
        <f>IF(D45=0,"NÉ",(IF(J78&lt;4,"Alacsony",IF(J78&lt;7,"Közepes",IF(J78&lt;50,"Magas")))))</f>
        <v>NÉ</v>
      </c>
      <c r="L78" s="677"/>
      <c r="M78" s="72"/>
    </row>
    <row r="79" spans="1:13" ht="13.5" x14ac:dyDescent="0.25">
      <c r="A79" s="1058"/>
      <c r="B79" s="522" t="s">
        <v>1238</v>
      </c>
      <c r="C79" s="673" t="str">
        <f>F46</f>
        <v/>
      </c>
      <c r="D79" s="674"/>
      <c r="E79" s="674"/>
      <c r="F79" s="674"/>
      <c r="G79" s="674"/>
      <c r="H79" s="674"/>
      <c r="I79" s="674"/>
      <c r="J79" s="675">
        <f t="shared" si="11"/>
        <v>0</v>
      </c>
      <c r="K79" s="676" t="str">
        <f>IF(D46=0,"NÉ",(IF(J79&lt;4,"Alacsony",IF(J79&lt;7,"Közepes",IF(J79&lt;50,"Magas")))))</f>
        <v>NÉ</v>
      </c>
      <c r="L79" s="677"/>
      <c r="M79" s="72"/>
    </row>
    <row r="80" spans="1:13" ht="13.5" x14ac:dyDescent="0.25">
      <c r="A80" s="1058"/>
      <c r="B80" s="522" t="s">
        <v>1239</v>
      </c>
      <c r="C80" s="673" t="str">
        <f>F47</f>
        <v/>
      </c>
      <c r="D80" s="674"/>
      <c r="E80" s="674"/>
      <c r="F80" s="674"/>
      <c r="G80" s="674"/>
      <c r="H80" s="674"/>
      <c r="I80" s="674"/>
      <c r="J80" s="675">
        <f t="shared" si="11"/>
        <v>0</v>
      </c>
      <c r="K80" s="676" t="str">
        <f>IF(D47=0,"NÉ",(IF(J80&lt;4,"Alacsony",IF(J80&lt;7,"Közepes",IF(J80&lt;50,"Magas")))))</f>
        <v>NÉ</v>
      </c>
      <c r="L80" s="677"/>
      <c r="M80" s="72"/>
    </row>
    <row r="81" spans="1:16" ht="13.5" x14ac:dyDescent="0.25">
      <c r="A81" s="1058"/>
      <c r="B81" s="522" t="s">
        <v>1240</v>
      </c>
      <c r="C81" s="673" t="str">
        <f>F48</f>
        <v/>
      </c>
      <c r="D81" s="674"/>
      <c r="E81" s="674"/>
      <c r="F81" s="674"/>
      <c r="G81" s="674"/>
      <c r="H81" s="674"/>
      <c r="I81" s="674"/>
      <c r="J81" s="675">
        <f t="shared" si="11"/>
        <v>0</v>
      </c>
      <c r="K81" s="676" t="str">
        <f>IF(D48=0,"NÉ",(IF(J81&lt;4,"Alacsony",IF(J81&lt;7,"Közepes",IF(J81&lt;50,"Magas")))))</f>
        <v>NÉ</v>
      </c>
      <c r="L81" s="677"/>
      <c r="M81" s="72"/>
    </row>
    <row r="82" spans="1:16" ht="13.5" x14ac:dyDescent="0.25">
      <c r="A82" s="1058"/>
      <c r="B82" s="678" t="s">
        <v>1241</v>
      </c>
      <c r="C82" s="679" t="str">
        <f>F49</f>
        <v/>
      </c>
      <c r="D82" s="680"/>
      <c r="E82" s="680"/>
      <c r="F82" s="680"/>
      <c r="G82" s="680"/>
      <c r="H82" s="680"/>
      <c r="I82" s="680"/>
      <c r="J82" s="659">
        <f t="shared" si="11"/>
        <v>0</v>
      </c>
      <c r="K82" s="681" t="str">
        <f>IF(D49=0,"NÉ",(IF(J82&lt;4,"Alacsony",IF(J82&lt;7,"Közepes",IF(J82&lt;50,"Magas")))))</f>
        <v>NÉ</v>
      </c>
      <c r="L82" s="682"/>
      <c r="M82" s="72"/>
    </row>
    <row r="83" spans="1:16" ht="13.5" x14ac:dyDescent="0.25">
      <c r="A83" s="1058"/>
      <c r="B83" s="683" t="str">
        <f>IF(B54="1. Sajátos ügyelt csop., számla egyenleg.","Nincs sajátos ügyletcsoport, szla.egyenleg",B54)</f>
        <v>Nincs sajátos ügyletcsoport, szla.egyenleg</v>
      </c>
      <c r="C83" s="684" t="str">
        <f>F54</f>
        <v/>
      </c>
      <c r="D83" s="685"/>
      <c r="E83" s="685"/>
      <c r="F83" s="685"/>
      <c r="G83" s="685"/>
      <c r="H83" s="685"/>
      <c r="I83" s="685"/>
      <c r="J83" s="686">
        <f t="shared" si="11"/>
        <v>0</v>
      </c>
      <c r="K83" s="687" t="str">
        <f>IF(D54=0,"NÉ",(IF(J83&lt;4,"Alacsony",IF(J83&lt;7,"Közepes",IF(J83&lt;50,"Magas")))))</f>
        <v>NÉ</v>
      </c>
      <c r="L83" s="688"/>
      <c r="M83" s="72"/>
    </row>
    <row r="84" spans="1:16" ht="13.5" x14ac:dyDescent="0.25">
      <c r="A84" s="1059"/>
      <c r="B84" s="689" t="str">
        <f>IF(B55="2. Sajátos ügyelt csop., számla egyenleg.","Nincs sajátos ügyletcsoport, szla.egyenleg",B55)</f>
        <v>Nincs sajátos ügyletcsoport, szla.egyenleg</v>
      </c>
      <c r="C84" s="690" t="str">
        <f>F55</f>
        <v/>
      </c>
      <c r="D84" s="680"/>
      <c r="E84" s="680"/>
      <c r="F84" s="680"/>
      <c r="G84" s="680"/>
      <c r="H84" s="680"/>
      <c r="I84" s="680"/>
      <c r="J84" s="691">
        <f t="shared" si="11"/>
        <v>0</v>
      </c>
      <c r="K84" s="681" t="str">
        <f>IF(D55=0,"NÉ",(IF(J84&lt;4,"Alacsony",IF(J84&lt;7,"Közepes",IF(J84&lt;50,"Magas")))))</f>
        <v>NÉ</v>
      </c>
      <c r="L84" s="682"/>
      <c r="M84" s="72"/>
    </row>
    <row r="85" spans="1:16" x14ac:dyDescent="0.2">
      <c r="A85" s="3"/>
      <c r="B85" s="692"/>
      <c r="C85" s="72"/>
      <c r="D85" s="72"/>
      <c r="E85" s="72"/>
      <c r="F85" s="72"/>
      <c r="G85" s="72"/>
      <c r="H85" s="72"/>
      <c r="I85" s="72"/>
      <c r="J85" s="72"/>
      <c r="K85" s="72"/>
      <c r="L85" s="72"/>
      <c r="M85" s="1"/>
    </row>
    <row r="86" spans="1:16" x14ac:dyDescent="0.2">
      <c r="A86" s="22" t="s">
        <v>1322</v>
      </c>
      <c r="B86" s="5" t="s">
        <v>1323</v>
      </c>
      <c r="C86" s="72"/>
      <c r="D86" s="72"/>
      <c r="E86" s="72"/>
      <c r="F86" s="72"/>
      <c r="G86" s="72"/>
      <c r="H86" s="72"/>
      <c r="I86" s="72"/>
      <c r="J86" s="72"/>
      <c r="K86" s="72"/>
      <c r="L86" s="72"/>
      <c r="M86" s="1"/>
    </row>
    <row r="87" spans="1:16" x14ac:dyDescent="0.2">
      <c r="A87" s="22" t="s">
        <v>1324</v>
      </c>
      <c r="B87" s="5" t="s">
        <v>1325</v>
      </c>
      <c r="C87" s="72"/>
      <c r="D87" s="72"/>
      <c r="E87" s="72"/>
      <c r="F87" s="72"/>
      <c r="G87" s="72"/>
      <c r="H87" s="72"/>
      <c r="I87" s="72"/>
      <c r="J87" s="72"/>
      <c r="K87" s="72"/>
      <c r="L87" s="72"/>
      <c r="M87" s="1"/>
    </row>
    <row r="88" spans="1:16" x14ac:dyDescent="0.2">
      <c r="A88" s="3"/>
      <c r="B88" s="24"/>
      <c r="C88" s="24"/>
      <c r="D88" s="22"/>
      <c r="E88" s="510"/>
      <c r="F88" s="5"/>
      <c r="G88" s="5"/>
      <c r="H88" s="5"/>
      <c r="I88" s="5" t="s">
        <v>1326</v>
      </c>
      <c r="J88" s="5"/>
      <c r="K88" s="5"/>
      <c r="L88" s="5"/>
      <c r="M88" s="5"/>
    </row>
    <row r="89" spans="1:16" x14ac:dyDescent="0.2">
      <c r="A89" s="3"/>
      <c r="B89" s="5"/>
      <c r="C89" s="5"/>
      <c r="D89" s="510"/>
      <c r="E89" s="510"/>
      <c r="F89" s="510"/>
      <c r="G89" s="5"/>
      <c r="H89" s="5"/>
      <c r="I89" s="5" t="s">
        <v>1327</v>
      </c>
      <c r="J89" s="5"/>
      <c r="K89" s="5"/>
      <c r="L89" s="5"/>
      <c r="M89" s="5"/>
    </row>
    <row r="90" spans="1:16" ht="12.75" customHeight="1" x14ac:dyDescent="0.2">
      <c r="A90" s="3"/>
      <c r="B90" s="5"/>
      <c r="C90" s="5"/>
      <c r="D90" s="510"/>
      <c r="E90" s="510"/>
      <c r="F90" s="5"/>
      <c r="G90" s="5"/>
      <c r="H90" s="5"/>
      <c r="I90" s="5" t="s">
        <v>1328</v>
      </c>
      <c r="J90" s="5"/>
      <c r="K90" s="5"/>
      <c r="L90" s="5"/>
      <c r="M90" s="5"/>
    </row>
    <row r="91" spans="1:16" x14ac:dyDescent="0.2">
      <c r="A91" s="3"/>
      <c r="B91" s="24" t="s">
        <v>1329</v>
      </c>
      <c r="C91" s="24"/>
      <c r="D91" s="510"/>
      <c r="E91" s="510"/>
      <c r="F91" s="5" t="s">
        <v>1330</v>
      </c>
      <c r="G91" s="3"/>
      <c r="H91" s="5"/>
      <c r="I91" s="5" t="s">
        <v>1331</v>
      </c>
      <c r="J91" s="5"/>
      <c r="K91" s="5"/>
      <c r="L91" s="5"/>
      <c r="M91" s="5"/>
    </row>
    <row r="92" spans="1:16" ht="94.5" x14ac:dyDescent="0.2">
      <c r="A92" s="1057" t="s">
        <v>1332</v>
      </c>
      <c r="B92" s="612" t="s">
        <v>1289</v>
      </c>
      <c r="C92" s="613" t="s">
        <v>1333</v>
      </c>
      <c r="D92" s="613" t="s">
        <v>1334</v>
      </c>
      <c r="E92" s="613" t="s">
        <v>1335</v>
      </c>
      <c r="F92" s="613" t="s">
        <v>1336</v>
      </c>
      <c r="G92" s="613" t="s">
        <v>1337</v>
      </c>
      <c r="H92" s="613" t="s">
        <v>1338</v>
      </c>
      <c r="I92" s="613" t="s">
        <v>1339</v>
      </c>
      <c r="J92" s="613" t="s">
        <v>1329</v>
      </c>
      <c r="K92" s="615" t="s">
        <v>1340</v>
      </c>
      <c r="L92" s="5"/>
      <c r="M92" s="5"/>
    </row>
    <row r="93" spans="1:16" ht="25.5" x14ac:dyDescent="0.2">
      <c r="A93" s="1058"/>
      <c r="B93" s="693" t="s">
        <v>1341</v>
      </c>
      <c r="C93" s="665" t="s">
        <v>1342</v>
      </c>
      <c r="D93" s="665" t="s">
        <v>1343</v>
      </c>
      <c r="E93" s="665" t="s">
        <v>1169</v>
      </c>
      <c r="F93" s="665" t="s">
        <v>1344</v>
      </c>
      <c r="G93" s="665" t="s">
        <v>1169</v>
      </c>
      <c r="H93" s="665" t="s">
        <v>1086</v>
      </c>
      <c r="I93" s="665" t="s">
        <v>1086</v>
      </c>
      <c r="J93" s="665" t="s">
        <v>1345</v>
      </c>
      <c r="K93" s="668" t="s">
        <v>1346</v>
      </c>
      <c r="L93" s="5"/>
      <c r="M93" s="5"/>
      <c r="N93" s="694"/>
      <c r="O93" s="695" t="s">
        <v>1347</v>
      </c>
      <c r="P93" s="695" t="s">
        <v>1346</v>
      </c>
    </row>
    <row r="94" spans="1:16" x14ac:dyDescent="0.2">
      <c r="A94" s="1058"/>
      <c r="B94" s="696" t="s">
        <v>1210</v>
      </c>
      <c r="C94" s="697">
        <v>1</v>
      </c>
      <c r="D94" s="698">
        <f t="shared" ref="D94:D117" si="13">IF(K61="Magas",1,0)</f>
        <v>0</v>
      </c>
      <c r="E94" s="686">
        <f>IF('KK-08-02'!C26="",IF('KK-08-01'!C26&gt;'KK-08-01'!$F$21,1,0),IF('KK-08-02'!C26&gt;'KK-08-02'!$F$21,1,0))</f>
        <v>0</v>
      </c>
      <c r="F94" s="697"/>
      <c r="G94" s="698">
        <f t="shared" ref="G94:G117" si="14">IF(D94+E94+F94=3,1,0)</f>
        <v>0</v>
      </c>
      <c r="H94" s="697"/>
      <c r="I94" s="697"/>
      <c r="J94" s="915" t="str">
        <f t="shared" ref="J94:J101" si="15">IF(D25=0,"NÉ",IF(G94=0,"Alacsony",IF(H94+I94&gt;3,"Alacsony",IF(H94+I94&gt;2,"Közepes","Jelentős"))))</f>
        <v>NÉ</v>
      </c>
      <c r="K94" s="699" t="str">
        <f t="shared" ref="K94:K117" si="16">IFERROR(VLOOKUP(J94,$O$94:$P$96,2,FALSE),"")</f>
        <v/>
      </c>
      <c r="L94" s="5"/>
      <c r="M94" s="5"/>
      <c r="N94" s="694"/>
      <c r="O94" s="632" t="s">
        <v>1348</v>
      </c>
      <c r="P94" s="700">
        <v>0.75</v>
      </c>
    </row>
    <row r="95" spans="1:16" x14ac:dyDescent="0.2">
      <c r="A95" s="1058"/>
      <c r="B95" s="522" t="s">
        <v>1211</v>
      </c>
      <c r="C95" s="701">
        <v>1</v>
      </c>
      <c r="D95" s="675">
        <f t="shared" si="13"/>
        <v>0</v>
      </c>
      <c r="E95" s="702">
        <f>IF('KK-08-02'!C27="",IF('KK-08-01'!C27&gt;'KK-08-01'!$F$21,1,0),IF('KK-08-02'!C27&gt;'KK-08-02'!$F$21,1,0))</f>
        <v>0</v>
      </c>
      <c r="F95" s="701"/>
      <c r="G95" s="675">
        <f t="shared" si="14"/>
        <v>0</v>
      </c>
      <c r="H95" s="701"/>
      <c r="I95" s="701"/>
      <c r="J95" s="916" t="str">
        <f t="shared" si="15"/>
        <v>NÉ</v>
      </c>
      <c r="K95" s="631" t="str">
        <f t="shared" si="16"/>
        <v/>
      </c>
      <c r="L95" s="5"/>
      <c r="M95" s="5"/>
      <c r="N95" s="694"/>
      <c r="O95" s="632" t="s">
        <v>1349</v>
      </c>
      <c r="P95" s="700">
        <v>1</v>
      </c>
    </row>
    <row r="96" spans="1:16" x14ac:dyDescent="0.2">
      <c r="A96" s="1058"/>
      <c r="B96" s="522" t="s">
        <v>1212</v>
      </c>
      <c r="C96" s="701">
        <v>1</v>
      </c>
      <c r="D96" s="675">
        <f t="shared" si="13"/>
        <v>0</v>
      </c>
      <c r="E96" s="702">
        <f>IF('KK-08-02'!C28="",IF('KK-08-01'!C28&gt;'KK-08-01'!$F$21,1,0),IF('KK-08-02'!C28&gt;'KK-08-02'!$F$21,1,0))</f>
        <v>0</v>
      </c>
      <c r="F96" s="701"/>
      <c r="G96" s="675">
        <f t="shared" si="14"/>
        <v>0</v>
      </c>
      <c r="H96" s="701"/>
      <c r="I96" s="701"/>
      <c r="J96" s="916" t="str">
        <f t="shared" si="15"/>
        <v>NÉ</v>
      </c>
      <c r="K96" s="631" t="str">
        <f t="shared" si="16"/>
        <v/>
      </c>
      <c r="L96" s="5"/>
      <c r="M96" s="5"/>
      <c r="N96" s="694"/>
      <c r="O96" s="632" t="s">
        <v>1350</v>
      </c>
      <c r="P96" s="700">
        <v>1.25</v>
      </c>
    </row>
    <row r="97" spans="1:16" x14ac:dyDescent="0.2">
      <c r="A97" s="1058"/>
      <c r="B97" s="522" t="s">
        <v>1213</v>
      </c>
      <c r="C97" s="701">
        <v>1</v>
      </c>
      <c r="D97" s="675">
        <f t="shared" si="13"/>
        <v>0</v>
      </c>
      <c r="E97" s="702">
        <f>IF('KK-08-02'!C29="",IF('KK-08-01'!C29&gt;'KK-08-01'!$F$21,1,0),IF('KK-08-02'!C29&gt;'KK-08-02'!$F$21,1,0))</f>
        <v>0</v>
      </c>
      <c r="F97" s="701"/>
      <c r="G97" s="675">
        <f t="shared" si="14"/>
        <v>0</v>
      </c>
      <c r="H97" s="701"/>
      <c r="I97" s="701"/>
      <c r="J97" s="916" t="str">
        <f t="shared" si="15"/>
        <v>NÉ</v>
      </c>
      <c r="K97" s="631" t="str">
        <f t="shared" si="16"/>
        <v/>
      </c>
      <c r="L97" s="5"/>
      <c r="M97" s="5"/>
      <c r="N97" s="694"/>
      <c r="O97" s="694"/>
      <c r="P97" s="694"/>
    </row>
    <row r="98" spans="1:16" x14ac:dyDescent="0.2">
      <c r="A98" s="1058"/>
      <c r="B98" s="522" t="s">
        <v>1214</v>
      </c>
      <c r="C98" s="701">
        <v>1</v>
      </c>
      <c r="D98" s="675">
        <f t="shared" si="13"/>
        <v>0</v>
      </c>
      <c r="E98" s="702">
        <f>IF('KK-08-02'!C30="",IF('KK-08-01'!C30&gt;'KK-08-01'!$F$21,1,0),IF('KK-08-02'!C30&gt;'KK-08-02'!$F$21,1,0))</f>
        <v>0</v>
      </c>
      <c r="F98" s="701"/>
      <c r="G98" s="675">
        <f t="shared" si="14"/>
        <v>0</v>
      </c>
      <c r="H98" s="701"/>
      <c r="I98" s="701"/>
      <c r="J98" s="916" t="str">
        <f t="shared" si="15"/>
        <v>NÉ</v>
      </c>
      <c r="K98" s="631" t="str">
        <f t="shared" si="16"/>
        <v/>
      </c>
      <c r="L98" s="5"/>
      <c r="M98" s="5"/>
      <c r="N98" s="694"/>
      <c r="O98" s="694"/>
      <c r="P98" s="694"/>
    </row>
    <row r="99" spans="1:16" x14ac:dyDescent="0.2">
      <c r="A99" s="1058"/>
      <c r="B99" s="522" t="s">
        <v>1215</v>
      </c>
      <c r="C99" s="701">
        <v>1</v>
      </c>
      <c r="D99" s="675">
        <f t="shared" si="13"/>
        <v>0</v>
      </c>
      <c r="E99" s="702">
        <f>IF('KK-08-02'!C31="",IF('KK-08-01'!C31&gt;'KK-08-01'!$F$21,1,0),IF('KK-08-02'!C31&gt;'KK-08-02'!$F$21,1,0))</f>
        <v>0</v>
      </c>
      <c r="F99" s="701"/>
      <c r="G99" s="675">
        <f t="shared" si="14"/>
        <v>0</v>
      </c>
      <c r="H99" s="701"/>
      <c r="I99" s="701"/>
      <c r="J99" s="916" t="str">
        <f t="shared" si="15"/>
        <v>NÉ</v>
      </c>
      <c r="K99" s="631" t="str">
        <f t="shared" si="16"/>
        <v/>
      </c>
      <c r="L99" s="5"/>
      <c r="M99" s="5"/>
    </row>
    <row r="100" spans="1:16" x14ac:dyDescent="0.2">
      <c r="A100" s="1058"/>
      <c r="B100" s="522" t="s">
        <v>1217</v>
      </c>
      <c r="C100" s="701">
        <v>1</v>
      </c>
      <c r="D100" s="675">
        <f t="shared" si="13"/>
        <v>0</v>
      </c>
      <c r="E100" s="702">
        <f>IF('KK-08-02'!C32="",IF('KK-08-01'!C32&gt;'KK-08-01'!$F$21,1,0),IF('KK-08-02'!C32&gt;'KK-08-02'!$F$21,1,0))</f>
        <v>0</v>
      </c>
      <c r="F100" s="701"/>
      <c r="G100" s="675">
        <f t="shared" si="14"/>
        <v>0</v>
      </c>
      <c r="H100" s="701"/>
      <c r="I100" s="701"/>
      <c r="J100" s="916" t="str">
        <f t="shared" si="15"/>
        <v>NÉ</v>
      </c>
      <c r="K100" s="631" t="str">
        <f t="shared" si="16"/>
        <v/>
      </c>
      <c r="L100" s="5"/>
      <c r="M100" s="5"/>
    </row>
    <row r="101" spans="1:16" x14ac:dyDescent="0.2">
      <c r="A101" s="1058"/>
      <c r="B101" s="522" t="s">
        <v>1219</v>
      </c>
      <c r="C101" s="701">
        <v>1</v>
      </c>
      <c r="D101" s="675">
        <f t="shared" si="13"/>
        <v>0</v>
      </c>
      <c r="E101" s="702">
        <f>IF('KK-08-02'!C33="",IF('KK-08-01'!C33&gt;'KK-08-01'!$F$21,1,0),IF('KK-08-02'!C33&gt;'KK-08-02'!$F$21,1,0))</f>
        <v>0</v>
      </c>
      <c r="F101" s="701"/>
      <c r="G101" s="675">
        <f t="shared" si="14"/>
        <v>0</v>
      </c>
      <c r="H101" s="701"/>
      <c r="I101" s="701"/>
      <c r="J101" s="916" t="str">
        <f t="shared" si="15"/>
        <v>NÉ</v>
      </c>
      <c r="K101" s="631" t="str">
        <f t="shared" si="16"/>
        <v/>
      </c>
      <c r="L101" s="5"/>
      <c r="M101" s="5"/>
    </row>
    <row r="102" spans="1:16" x14ac:dyDescent="0.2">
      <c r="A102" s="1058"/>
      <c r="B102" s="522" t="s">
        <v>1221</v>
      </c>
      <c r="C102" s="701">
        <v>1</v>
      </c>
      <c r="D102" s="675">
        <f t="shared" si="13"/>
        <v>0</v>
      </c>
      <c r="E102" s="702">
        <f>IF('KK-08-02'!C34="",IF('KK-08-01'!C34&gt;'KK-08-01'!$F$21,1,0),IF('KK-08-02'!C34&gt;'KK-08-02'!$F$21,1,0))</f>
        <v>0</v>
      </c>
      <c r="F102" s="701"/>
      <c r="G102" s="675">
        <f t="shared" si="14"/>
        <v>0</v>
      </c>
      <c r="H102" s="701"/>
      <c r="I102" s="701"/>
      <c r="J102" s="916" t="str">
        <f>IF(D34=0,"NÉ",IF(G102=0,"Alacsony",IF(H102+I102&gt;3,"Alacsony",IF(H102+I102&gt;2,"Közepes","Jelentős"))))</f>
        <v>NÉ</v>
      </c>
      <c r="K102" s="631" t="str">
        <f t="shared" si="16"/>
        <v/>
      </c>
      <c r="L102" s="5"/>
      <c r="M102" s="5"/>
    </row>
    <row r="103" spans="1:16" x14ac:dyDescent="0.2">
      <c r="A103" s="1058"/>
      <c r="B103" s="522" t="s">
        <v>1223</v>
      </c>
      <c r="C103" s="701">
        <v>1</v>
      </c>
      <c r="D103" s="675">
        <f t="shared" si="13"/>
        <v>0</v>
      </c>
      <c r="E103" s="702">
        <f>IF('KK-08-02'!C35="",IF('KK-08-01'!C35&gt;'KK-08-01'!$F$21,1,0),IF('KK-08-02'!C35&gt;'KK-08-02'!$F$21,1,0))</f>
        <v>0</v>
      </c>
      <c r="F103" s="701"/>
      <c r="G103" s="675">
        <f t="shared" si="14"/>
        <v>0</v>
      </c>
      <c r="H103" s="701"/>
      <c r="I103" s="701"/>
      <c r="J103" s="916" t="str">
        <f>IF(D35=0,"NÉ",IF(G103=0,"Alacsony",IF(H103+I103&gt;3,"Alacsony",IF(H103+I103&gt;2,"Közepes","Jelentős"))))</f>
        <v>NÉ</v>
      </c>
      <c r="K103" s="631" t="str">
        <f t="shared" si="16"/>
        <v/>
      </c>
      <c r="L103" s="5"/>
      <c r="M103" s="5"/>
    </row>
    <row r="104" spans="1:16" x14ac:dyDescent="0.2">
      <c r="A104" s="1058"/>
      <c r="B104" s="522" t="s">
        <v>1226</v>
      </c>
      <c r="C104" s="701">
        <v>1</v>
      </c>
      <c r="D104" s="675">
        <f t="shared" si="13"/>
        <v>0</v>
      </c>
      <c r="E104" s="702">
        <f>IF('KK-08-02'!C36="",IF('KK-08-01'!C36&gt;'KK-08-01'!$F$21,1,0),IF('KK-08-02'!C36&gt;'KK-08-02'!$F$21,1,0))</f>
        <v>0</v>
      </c>
      <c r="F104" s="701"/>
      <c r="G104" s="675">
        <f t="shared" si="14"/>
        <v>0</v>
      </c>
      <c r="H104" s="701"/>
      <c r="I104" s="701"/>
      <c r="J104" s="916" t="str">
        <f>IF(D36=0,"NÉ",IF(G104=0,"Alacsony",IF(H104+I104&gt;3,"Alacsony",IF(H104+I104&gt;2,"Közepes","Jelentős"))))</f>
        <v>NÉ</v>
      </c>
      <c r="K104" s="631" t="str">
        <f t="shared" si="16"/>
        <v/>
      </c>
      <c r="L104" s="5"/>
      <c r="M104" s="5"/>
    </row>
    <row r="105" spans="1:16" x14ac:dyDescent="0.2">
      <c r="A105" s="1058"/>
      <c r="B105" s="522" t="s">
        <v>1227</v>
      </c>
      <c r="C105" s="701">
        <v>1</v>
      </c>
      <c r="D105" s="675">
        <f t="shared" si="13"/>
        <v>0</v>
      </c>
      <c r="E105" s="702">
        <f>IF('KK-08-02'!C37="",IF('KK-08-01'!C37&gt;'KK-08-01'!$F$21,1,0),IF('KK-08-02'!C37&gt;'KK-08-02'!$F$21,1,0))</f>
        <v>0</v>
      </c>
      <c r="F105" s="701"/>
      <c r="G105" s="675">
        <f t="shared" si="14"/>
        <v>0</v>
      </c>
      <c r="H105" s="701"/>
      <c r="I105" s="701"/>
      <c r="J105" s="916" t="str">
        <f>IF(D37=0,"NÉ",IF(G105=0,"Alacsony",IF(H105+I105&gt;3,"Alacsony",IF(H105+I105&gt;2,"Közepes","Jelentős"))))</f>
        <v>NÉ</v>
      </c>
      <c r="K105" s="631" t="str">
        <f t="shared" si="16"/>
        <v/>
      </c>
      <c r="L105" s="5"/>
      <c r="M105" s="5"/>
    </row>
    <row r="106" spans="1:16" x14ac:dyDescent="0.2">
      <c r="A106" s="1058"/>
      <c r="B106" s="703" t="s">
        <v>1228</v>
      </c>
      <c r="C106" s="704">
        <v>1</v>
      </c>
      <c r="D106" s="705">
        <f t="shared" si="13"/>
        <v>0</v>
      </c>
      <c r="E106" s="706">
        <f>IF('KK-08-02'!C38="",IF('KK-08-01'!C38&gt;'KK-08-01'!$F$21,1,0),IF('KK-08-02'!C38&gt;'KK-08-02'!$F$21,1,0))</f>
        <v>0</v>
      </c>
      <c r="F106" s="704"/>
      <c r="G106" s="705">
        <f t="shared" si="14"/>
        <v>0</v>
      </c>
      <c r="H106" s="704"/>
      <c r="I106" s="704"/>
      <c r="J106" s="917" t="str">
        <f>IF(D38=0,"NÉ",IF(G106=0,"Alacsony",IF(H106+I106&gt;3,"Alacsony",IF(H106+I106&gt;2,"Közepes","Jelentős"))))</f>
        <v>NÉ</v>
      </c>
      <c r="K106" s="641" t="str">
        <f t="shared" si="16"/>
        <v/>
      </c>
      <c r="L106" s="5"/>
      <c r="M106" s="5"/>
    </row>
    <row r="107" spans="1:16" x14ac:dyDescent="0.2">
      <c r="A107" s="1058"/>
      <c r="B107" s="669" t="s">
        <v>1231</v>
      </c>
      <c r="C107" s="652">
        <v>1</v>
      </c>
      <c r="D107" s="654">
        <f t="shared" si="13"/>
        <v>0</v>
      </c>
      <c r="E107" s="707">
        <f>IF('KK-08-02'!C42="",IF('KK-08-01'!C42&gt;'KK-08-01'!$F$21,1,0),IF('KK-08-02'!C42&gt;'KK-08-02'!$F$21,1,0))</f>
        <v>0</v>
      </c>
      <c r="F107" s="652"/>
      <c r="G107" s="654">
        <f t="shared" si="14"/>
        <v>0</v>
      </c>
      <c r="H107" s="652"/>
      <c r="I107" s="652"/>
      <c r="J107" s="918" t="str">
        <f>IF(D40=0,"NÉ",IF(G107=0,"Alacsony",IF(H107+I107&gt;3,"Alacsony",IF(H107+I107&gt;2,"Közepes","Jelentős"))))</f>
        <v>NÉ</v>
      </c>
      <c r="K107" s="623" t="str">
        <f t="shared" si="16"/>
        <v/>
      </c>
      <c r="L107" s="5"/>
      <c r="M107" s="5"/>
    </row>
    <row r="108" spans="1:16" x14ac:dyDescent="0.2">
      <c r="A108" s="1058"/>
      <c r="B108" s="522" t="s">
        <v>1232</v>
      </c>
      <c r="C108" s="701">
        <v>1</v>
      </c>
      <c r="D108" s="675">
        <f t="shared" si="13"/>
        <v>0</v>
      </c>
      <c r="E108" s="702">
        <f>IF('KK-08-02'!C43="",IF('KK-08-01'!C43&gt;'KK-08-01'!$F$21,1,0),IF('KK-08-02'!C43&gt;'KK-08-02'!$F$21,1,0))</f>
        <v>0</v>
      </c>
      <c r="F108" s="701"/>
      <c r="G108" s="675">
        <f t="shared" si="14"/>
        <v>0</v>
      </c>
      <c r="H108" s="701"/>
      <c r="I108" s="701"/>
      <c r="J108" s="916" t="str">
        <f>IF(D41=0,"NÉ",IF(G108=0,"Alacsony",IF(H108+I108&gt;3,"Alacsony",IF(H108+I108&gt;2,"Közepes","Jelentős"))))</f>
        <v>NÉ</v>
      </c>
      <c r="K108" s="631" t="str">
        <f t="shared" si="16"/>
        <v/>
      </c>
      <c r="L108" s="5"/>
      <c r="M108" s="5"/>
    </row>
    <row r="109" spans="1:16" x14ac:dyDescent="0.2">
      <c r="A109" s="1058"/>
      <c r="B109" s="522" t="s">
        <v>1233</v>
      </c>
      <c r="C109" s="701">
        <v>1</v>
      </c>
      <c r="D109" s="675">
        <f t="shared" si="13"/>
        <v>0</v>
      </c>
      <c r="E109" s="702">
        <f>IF('KK-08-02'!C44="",IF('KK-08-01'!C44&gt;'KK-08-01'!$F$21,1,0),IF('KK-08-02'!C44&gt;'KK-08-02'!$F$21,1,0))</f>
        <v>0</v>
      </c>
      <c r="F109" s="701"/>
      <c r="G109" s="675">
        <f t="shared" si="14"/>
        <v>0</v>
      </c>
      <c r="H109" s="701"/>
      <c r="I109" s="701"/>
      <c r="J109" s="916" t="str">
        <f>IF(D42=0,"NÉ",IF(G109=0,"Alacsony",IF(H109+I109&gt;3,"Alacsony",IF(H109+I109&gt;2,"Közepes","Jelentős"))))</f>
        <v>NÉ</v>
      </c>
      <c r="K109" s="631" t="str">
        <f t="shared" si="16"/>
        <v/>
      </c>
      <c r="L109" s="5"/>
      <c r="M109" s="5"/>
    </row>
    <row r="110" spans="1:16" x14ac:dyDescent="0.2">
      <c r="A110" s="1058"/>
      <c r="B110" s="522" t="s">
        <v>1234</v>
      </c>
      <c r="C110" s="701">
        <v>1</v>
      </c>
      <c r="D110" s="675">
        <f t="shared" si="13"/>
        <v>0</v>
      </c>
      <c r="E110" s="702">
        <f>IF('KK-08-02'!C45="",IF('KK-08-01'!C45&gt;'KK-08-01'!$F$21,1,0),IF('KK-08-02'!C45&gt;'KK-08-02'!$F$21,1,0))</f>
        <v>0</v>
      </c>
      <c r="F110" s="701"/>
      <c r="G110" s="675">
        <f t="shared" si="14"/>
        <v>0</v>
      </c>
      <c r="H110" s="701"/>
      <c r="I110" s="701"/>
      <c r="J110" s="916" t="str">
        <f>IF(D43=0,"NÉ",IF(G110=0,"Alacsony",IF(H110+I110&gt;3,"Alacsony",IF(H110+I110&gt;2,"Közepes","Jelentős"))))</f>
        <v>NÉ</v>
      </c>
      <c r="K110" s="631" t="str">
        <f t="shared" si="16"/>
        <v/>
      </c>
      <c r="L110" s="5"/>
      <c r="M110" s="5"/>
    </row>
    <row r="111" spans="1:16" x14ac:dyDescent="0.2">
      <c r="A111" s="1058"/>
      <c r="B111" s="522" t="s">
        <v>1237</v>
      </c>
      <c r="C111" s="701">
        <v>1</v>
      </c>
      <c r="D111" s="675">
        <f t="shared" si="13"/>
        <v>0</v>
      </c>
      <c r="E111" s="702">
        <f>IF('KK-08-02'!C49="",IF('KK-08-01'!C49&gt;'KK-08-01'!$F$21,1,0),IF('KK-08-02'!C49&gt;'KK-08-02'!$F$21,1,0))</f>
        <v>0</v>
      </c>
      <c r="F111" s="701"/>
      <c r="G111" s="675">
        <f t="shared" si="14"/>
        <v>0</v>
      </c>
      <c r="H111" s="701"/>
      <c r="I111" s="701"/>
      <c r="J111" s="916" t="str">
        <f>IF(D45=0,"NÉ",IF(G111=0,"Alacsony",IF(H111+I111&gt;3,"Alacsony",IF(H111+I111&gt;2,"Közepes","Jelentős"))))</f>
        <v>NÉ</v>
      </c>
      <c r="K111" s="631" t="str">
        <f t="shared" si="16"/>
        <v/>
      </c>
      <c r="L111" s="5"/>
      <c r="M111" s="5"/>
    </row>
    <row r="112" spans="1:16" x14ac:dyDescent="0.2">
      <c r="A112" s="1058"/>
      <c r="B112" s="522" t="s">
        <v>1238</v>
      </c>
      <c r="C112" s="701">
        <v>1</v>
      </c>
      <c r="D112" s="675">
        <f t="shared" si="13"/>
        <v>0</v>
      </c>
      <c r="E112" s="702">
        <f>IF('KK-08-02'!C50="",IF('KK-08-01'!C50&gt;'KK-08-01'!$F$21,1,0),IF('KK-08-02'!C50&gt;'KK-08-02'!$F$21,1,0))</f>
        <v>0</v>
      </c>
      <c r="F112" s="701"/>
      <c r="G112" s="675">
        <f t="shared" si="14"/>
        <v>0</v>
      </c>
      <c r="H112" s="701"/>
      <c r="I112" s="701"/>
      <c r="J112" s="916" t="str">
        <f>IF(D46=0,"NÉ",IF(G112=0,"Alacsony",IF(H112+I112&gt;3,"Alacsony",IF(H112+I112&gt;2,"Közepes","Jelentős"))))</f>
        <v>NÉ</v>
      </c>
      <c r="K112" s="631" t="str">
        <f t="shared" si="16"/>
        <v/>
      </c>
      <c r="L112" s="5"/>
      <c r="M112" s="5"/>
    </row>
    <row r="113" spans="1:13" x14ac:dyDescent="0.2">
      <c r="A113" s="1058"/>
      <c r="B113" s="522" t="s">
        <v>1239</v>
      </c>
      <c r="C113" s="701">
        <v>1</v>
      </c>
      <c r="D113" s="675">
        <f t="shared" si="13"/>
        <v>0</v>
      </c>
      <c r="E113" s="702">
        <f>IF('KK-08-02'!C51="",IF('KK-08-01'!C51&gt;'KK-08-01'!$F$21,1,0),IF('KK-08-02'!C51&gt;'KK-08-02'!$F$21,1,0))</f>
        <v>0</v>
      </c>
      <c r="F113" s="701"/>
      <c r="G113" s="675">
        <f t="shared" si="14"/>
        <v>0</v>
      </c>
      <c r="H113" s="701"/>
      <c r="I113" s="701"/>
      <c r="J113" s="916" t="str">
        <f>IF(D47=0,"NÉ",IF(G113=0,"Alacsony",IF(H113+I113&gt;3,"Alacsony",IF(H113+I113&gt;2,"Közepes","Jelentős"))))</f>
        <v>NÉ</v>
      </c>
      <c r="K113" s="631" t="str">
        <f t="shared" si="16"/>
        <v/>
      </c>
      <c r="L113" s="5"/>
      <c r="M113" s="5"/>
    </row>
    <row r="114" spans="1:13" x14ac:dyDescent="0.2">
      <c r="A114" s="1058"/>
      <c r="B114" s="522" t="s">
        <v>1240</v>
      </c>
      <c r="C114" s="701">
        <v>1</v>
      </c>
      <c r="D114" s="675">
        <f t="shared" si="13"/>
        <v>0</v>
      </c>
      <c r="E114" s="702">
        <f>IF('KK-08-02'!C52="",IF('KK-08-01'!C52&gt;'KK-08-01'!$F$21,1,0),IF('KK-08-02'!C52&gt;'KK-08-02'!$F$21,1,0))</f>
        <v>0</v>
      </c>
      <c r="F114" s="701"/>
      <c r="G114" s="675">
        <f t="shared" si="14"/>
        <v>0</v>
      </c>
      <c r="H114" s="701"/>
      <c r="I114" s="701"/>
      <c r="J114" s="916" t="str">
        <f>IF(D48=0,"NÉ",IF(G114=0,"Alacsony",IF(H114+I114&gt;3,"Alacsony",IF(H114+I114&gt;2,"Közepes","Jelentős"))))</f>
        <v>NÉ</v>
      </c>
      <c r="K114" s="631" t="str">
        <f t="shared" si="16"/>
        <v/>
      </c>
      <c r="L114" s="5"/>
      <c r="M114" s="5"/>
    </row>
    <row r="115" spans="1:13" x14ac:dyDescent="0.2">
      <c r="A115" s="1058"/>
      <c r="B115" s="703" t="s">
        <v>1241</v>
      </c>
      <c r="C115" s="704">
        <v>1</v>
      </c>
      <c r="D115" s="705">
        <f t="shared" si="13"/>
        <v>0</v>
      </c>
      <c r="E115" s="706">
        <f>IF('KK-08-02'!C53="",IF('KK-08-01'!C53&gt;'KK-08-01'!$F$21,1,0),IF('KK-08-02'!C53&gt;'KK-08-02'!$F$21,1,0))</f>
        <v>0</v>
      </c>
      <c r="F115" s="704"/>
      <c r="G115" s="705">
        <f t="shared" si="14"/>
        <v>0</v>
      </c>
      <c r="H115" s="704"/>
      <c r="I115" s="704"/>
      <c r="J115" s="917" t="str">
        <f>IF(D49=0,"NÉ",IF(G115=0,"Alacsony",IF(H115+I115&gt;3,"Alacsony",IF(H115+I115&gt;2,"Közepes","Jelentős"))))</f>
        <v>NÉ</v>
      </c>
      <c r="K115" s="641" t="str">
        <f t="shared" si="16"/>
        <v/>
      </c>
      <c r="L115" s="5"/>
      <c r="M115" s="5"/>
    </row>
    <row r="116" spans="1:13" x14ac:dyDescent="0.2">
      <c r="A116" s="1058"/>
      <c r="B116" s="708" t="str">
        <f>B83</f>
        <v>Nincs sajátos ügyletcsoport, szla.egyenleg</v>
      </c>
      <c r="C116" s="652">
        <v>1</v>
      </c>
      <c r="D116" s="654">
        <f t="shared" si="13"/>
        <v>0</v>
      </c>
      <c r="E116" s="707">
        <f>IF('KK-08-02'!B57="",IF(D54&gt;'KK-08-01'!$F$21,1,0),IF(D54&gt;'KK-08-02'!$F$21,1,0))</f>
        <v>0</v>
      </c>
      <c r="F116" s="652"/>
      <c r="G116" s="654">
        <f t="shared" si="14"/>
        <v>0</v>
      </c>
      <c r="H116" s="652"/>
      <c r="I116" s="652"/>
      <c r="J116" s="918" t="str">
        <f>IF(D54=0,"NÉ",IF(G116=0,"Alacsony",IF(H116+I116&gt;3,"Alacsony",IF(H116+I116&gt;2,"Közepes","Jelentős"))))</f>
        <v>NÉ</v>
      </c>
      <c r="K116" s="623" t="str">
        <f t="shared" si="16"/>
        <v/>
      </c>
      <c r="L116" s="5"/>
      <c r="M116" s="5"/>
    </row>
    <row r="117" spans="1:13" x14ac:dyDescent="0.2">
      <c r="A117" s="1059"/>
      <c r="B117" s="689" t="str">
        <f>B84</f>
        <v>Nincs sajátos ügyletcsoport, szla.egyenleg</v>
      </c>
      <c r="C117" s="656">
        <v>1</v>
      </c>
      <c r="D117" s="659">
        <f t="shared" si="13"/>
        <v>0</v>
      </c>
      <c r="E117" s="691">
        <f>IF('KK-08-02'!B58="",IF(D55&gt;'KK-08-01'!$F$21,1,0),IF(D55&gt;'KK-08-02'!$F$21,1,0))</f>
        <v>0</v>
      </c>
      <c r="F117" s="656"/>
      <c r="G117" s="659">
        <f t="shared" si="14"/>
        <v>0</v>
      </c>
      <c r="H117" s="656"/>
      <c r="I117" s="656"/>
      <c r="J117" s="919" t="str">
        <f>IF(D55=0,"NÉ",IF(G117=0,"Alacsony",IF(H117+I117&gt;3,"Alacsony",IF(H117+I117&gt;2,"Közepes","Jelentős"))))</f>
        <v>NÉ</v>
      </c>
      <c r="K117" s="661" t="str">
        <f t="shared" si="16"/>
        <v/>
      </c>
      <c r="L117" s="5"/>
      <c r="M117" s="5"/>
    </row>
    <row r="118" spans="1:13" x14ac:dyDescent="0.2">
      <c r="A118" s="3"/>
      <c r="B118" s="5"/>
      <c r="C118" s="5"/>
      <c r="D118" s="510"/>
      <c r="E118" s="510"/>
      <c r="F118" s="5"/>
      <c r="G118" s="5"/>
      <c r="H118" s="5"/>
      <c r="I118" s="5"/>
      <c r="J118" s="5"/>
      <c r="K118" s="5"/>
      <c r="L118" s="5"/>
      <c r="M118" s="5"/>
    </row>
    <row r="119" spans="1:13" x14ac:dyDescent="0.2">
      <c r="A119" s="3"/>
      <c r="B119" s="5"/>
      <c r="C119" s="5"/>
      <c r="D119" s="510"/>
      <c r="E119" s="510"/>
      <c r="F119" s="5"/>
      <c r="G119" s="5"/>
      <c r="H119" s="5"/>
      <c r="I119" s="5"/>
      <c r="J119" s="5"/>
      <c r="K119" s="5"/>
      <c r="L119" s="5"/>
      <c r="M119" s="5"/>
    </row>
    <row r="130" spans="1:1" x14ac:dyDescent="0.2">
      <c r="A130" s="2" t="s">
        <v>221</v>
      </c>
    </row>
  </sheetData>
  <mergeCells count="5">
    <mergeCell ref="A24:A50"/>
    <mergeCell ref="N24:P24"/>
    <mergeCell ref="N26:O26"/>
    <mergeCell ref="A60:A84"/>
    <mergeCell ref="A92:A117"/>
  </mergeCells>
  <dataValidations count="4">
    <dataValidation type="list" allowBlank="1" showInputMessage="1" showErrorMessage="1" sqref="C94:C117 F94:F117">
      <formula1>$R$2:$S$2</formula1>
    </dataValidation>
    <dataValidation type="list" allowBlank="1" showInputMessage="1" showErrorMessage="1" sqref="H94:I117">
      <formula1>$R$2:$T$2</formula1>
    </dataValidation>
    <dataValidation type="list" allowBlank="1" showInputMessage="1" showErrorMessage="1" sqref="C54:C55">
      <formula1>$V$2:$X$2</formula1>
    </dataValidation>
    <dataValidation type="list" allowBlank="1" showInputMessage="1" showErrorMessage="1" sqref="D61:I84 C12:I12">
      <formula1>$R$2:$U$2</formula1>
    </dataValidation>
  </dataValidations>
  <hyperlinks>
    <hyperlink ref="N3" location="TARTALOM!A1" display=" &lt; Tartalom"/>
    <hyperlink ref="H17" location="'KK-10'!A148" display="KK-10_148"/>
  </hyperlinks>
  <pageMargins left="0.70866141732283505" right="0.70866141732283505" top="0.70866141732283505" bottom="0.70866141732283505" header="0.511811023622047" footer="0.511811023622047"/>
  <pageSetup paperSize="9" scale="79" fitToHeight="3" orientation="landscape" r:id="rId1"/>
  <headerFooter>
    <oddFooter>&amp;L&amp;"Arial Narrow,Normál"&amp;8&amp;F/&amp;A&amp;C &amp;"Arial Narrow,Normál"&amp;8&amp;P/&amp;N&amp;R&amp;"Arial Narrow,Normál"&amp;8DigitAudit/AuditDok</oddFooter>
  </headerFooter>
  <rowBreaks count="3" manualBreakCount="3">
    <brk id="18" max="1048575" man="1"/>
    <brk id="56" max="1048575" man="1"/>
    <brk id="85" max="10485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showGridLines="0" workbookViewId="0"/>
  </sheetViews>
  <sheetFormatPr defaultColWidth="9" defaultRowHeight="12.75" customHeight="1" x14ac:dyDescent="0.2"/>
  <cols>
    <col min="1" max="1" width="6.625" style="2" customWidth="1"/>
    <col min="2" max="2" width="39.875" style="2" customWidth="1"/>
    <col min="3" max="5" width="8.5" style="2" customWidth="1"/>
    <col min="6" max="6" width="12.875" style="2" customWidth="1"/>
    <col min="7" max="8" width="29.75" style="2" customWidth="1"/>
    <col min="9" max="13" width="9" style="2" customWidth="1"/>
    <col min="14" max="16384" width="9" style="2"/>
  </cols>
  <sheetData>
    <row r="1" spans="1:11" ht="16.5" x14ac:dyDescent="0.3">
      <c r="A1" s="21" t="s">
        <v>26</v>
      </c>
      <c r="B1" s="22"/>
      <c r="C1" s="5"/>
      <c r="D1" s="5"/>
      <c r="E1" s="5"/>
      <c r="F1" s="5"/>
      <c r="G1" s="5"/>
      <c r="H1" s="5"/>
      <c r="I1" s="23" t="s">
        <v>74</v>
      </c>
    </row>
    <row r="2" spans="1:11" ht="15.75" x14ac:dyDescent="0.25">
      <c r="A2" s="5"/>
      <c r="B2" s="24"/>
      <c r="C2" s="5"/>
      <c r="D2" s="25">
        <f>A102</f>
        <v>0</v>
      </c>
      <c r="E2" s="25">
        <f>A104</f>
        <v>0</v>
      </c>
      <c r="F2" s="5"/>
      <c r="G2" s="5"/>
      <c r="H2" s="5"/>
      <c r="I2" s="26" t="s">
        <v>75</v>
      </c>
    </row>
    <row r="3" spans="1:11" x14ac:dyDescent="0.2">
      <c r="A3" s="24" t="s">
        <v>76</v>
      </c>
      <c r="B3" s="5"/>
      <c r="C3" s="5"/>
      <c r="D3" s="5"/>
      <c r="E3" s="5"/>
      <c r="F3" s="5"/>
      <c r="G3" s="5"/>
      <c r="H3" s="1" t="s">
        <v>77</v>
      </c>
    </row>
    <row r="4" spans="1:11" ht="15" customHeight="1" x14ac:dyDescent="0.2">
      <c r="A4" s="27" t="str">
        <f>"Ügyfél:  "&amp;Alapa!$C$17</f>
        <v xml:space="preserve">Ügyfél:  </v>
      </c>
      <c r="B4" s="28"/>
      <c r="C4" s="29"/>
      <c r="D4" s="30" t="s">
        <v>78</v>
      </c>
      <c r="E4" s="31"/>
      <c r="F4" s="32"/>
      <c r="G4" s="32"/>
      <c r="H4" s="33"/>
    </row>
    <row r="5" spans="1:11" ht="15.75" customHeight="1" x14ac:dyDescent="0.3">
      <c r="A5" s="27" t="str">
        <f>"Fordulónap:  "&amp;Alapa!C12</f>
        <v xml:space="preserve">Fordulónap:  </v>
      </c>
      <c r="B5" s="28"/>
      <c r="C5" s="29"/>
      <c r="D5" s="30" t="s">
        <v>79</v>
      </c>
      <c r="E5" s="34" t="e">
        <f>VLOOKUP(J5,Alapa!$G$2:$H$22,2)</f>
        <v>#N/A</v>
      </c>
      <c r="F5" s="34"/>
      <c r="G5" s="34"/>
      <c r="H5" s="29"/>
      <c r="I5" s="35" t="s">
        <v>80</v>
      </c>
      <c r="J5" s="36">
        <v>1</v>
      </c>
    </row>
    <row r="6" spans="1:11" ht="16.5" x14ac:dyDescent="0.3">
      <c r="A6" s="24"/>
      <c r="B6" s="24"/>
      <c r="C6" s="5"/>
      <c r="D6" s="37" t="s">
        <v>81</v>
      </c>
      <c r="E6" s="38" t="str">
        <f>IF(Alapa!$N$2=0," ",Alapa!$N$2)</f>
        <v xml:space="preserve"> </v>
      </c>
      <c r="F6" s="38"/>
      <c r="G6" s="38"/>
      <c r="H6" s="39"/>
    </row>
    <row r="7" spans="1:11" ht="16.5" x14ac:dyDescent="0.3">
      <c r="A7" s="24"/>
      <c r="B7" s="24"/>
      <c r="C7" s="5"/>
      <c r="D7" s="24"/>
      <c r="E7" s="24"/>
      <c r="F7" s="24"/>
      <c r="G7" s="24"/>
      <c r="H7" s="40"/>
    </row>
    <row r="8" spans="1:11" ht="16.5" x14ac:dyDescent="0.3">
      <c r="A8" s="24" t="s">
        <v>82</v>
      </c>
      <c r="B8" s="5" t="s">
        <v>83</v>
      </c>
      <c r="C8" s="5"/>
      <c r="D8" s="24"/>
      <c r="E8" s="24"/>
      <c r="F8" s="24"/>
      <c r="G8" s="24"/>
      <c r="H8" s="40"/>
    </row>
    <row r="9" spans="1:11" ht="16.5" x14ac:dyDescent="0.3">
      <c r="A9" s="24"/>
      <c r="B9" s="5" t="s">
        <v>84</v>
      </c>
      <c r="C9" s="5"/>
      <c r="D9" s="24"/>
      <c r="E9" s="24"/>
      <c r="F9" s="24"/>
      <c r="G9" s="24"/>
      <c r="H9" s="40"/>
    </row>
    <row r="10" spans="1:11" ht="16.5" x14ac:dyDescent="0.3">
      <c r="A10" s="24"/>
      <c r="B10" s="5" t="s">
        <v>85</v>
      </c>
      <c r="C10" s="5"/>
      <c r="D10" s="24"/>
      <c r="E10" s="24"/>
      <c r="F10" s="24"/>
      <c r="G10" s="24"/>
      <c r="H10" s="40"/>
    </row>
    <row r="11" spans="1:11" x14ac:dyDescent="0.2">
      <c r="A11" s="24" t="s">
        <v>86</v>
      </c>
      <c r="B11" s="5" t="s">
        <v>87</v>
      </c>
      <c r="C11" s="5"/>
      <c r="D11" s="5"/>
      <c r="E11" s="5"/>
      <c r="F11" s="5"/>
      <c r="G11" s="5"/>
      <c r="H11" s="5"/>
    </row>
    <row r="12" spans="1:11" x14ac:dyDescent="0.2">
      <c r="A12" s="24"/>
      <c r="B12" s="5" t="s">
        <v>88</v>
      </c>
      <c r="C12" s="5"/>
      <c r="D12" s="5"/>
      <c r="E12" s="5"/>
      <c r="F12" s="5"/>
      <c r="G12" s="5"/>
      <c r="H12" s="5"/>
    </row>
    <row r="13" spans="1:11" ht="16.5" x14ac:dyDescent="0.3">
      <c r="A13" s="24"/>
      <c r="B13" s="5" t="s">
        <v>89</v>
      </c>
      <c r="C13" s="5"/>
      <c r="D13" s="5"/>
      <c r="E13" s="5"/>
      <c r="F13" s="5"/>
      <c r="G13" s="5"/>
      <c r="H13" s="5"/>
      <c r="K13" s="23"/>
    </row>
    <row r="14" spans="1:11" x14ac:dyDescent="0.2">
      <c r="A14" s="24"/>
      <c r="B14" s="24"/>
      <c r="C14" s="5"/>
      <c r="D14" s="5"/>
      <c r="E14" s="5"/>
      <c r="F14" s="5"/>
      <c r="G14" s="5"/>
      <c r="H14" s="5"/>
    </row>
    <row r="15" spans="1:11" ht="16.5" x14ac:dyDescent="0.3">
      <c r="A15" s="41" t="s">
        <v>90</v>
      </c>
      <c r="B15" s="42"/>
      <c r="C15" s="43"/>
      <c r="D15" s="44" t="s">
        <v>91</v>
      </c>
      <c r="E15" s="43"/>
      <c r="F15" s="43"/>
      <c r="G15" s="43"/>
      <c r="H15" s="43"/>
      <c r="I15" s="23" t="s">
        <v>92</v>
      </c>
    </row>
    <row r="16" spans="1:11" ht="26.25" customHeight="1" x14ac:dyDescent="0.2">
      <c r="A16" s="973" t="s">
        <v>93</v>
      </c>
      <c r="B16" s="975" t="s">
        <v>94</v>
      </c>
      <c r="C16" s="975" t="s">
        <v>95</v>
      </c>
      <c r="D16" s="977" t="s">
        <v>96</v>
      </c>
      <c r="E16" s="975" t="s">
        <v>97</v>
      </c>
      <c r="F16" s="970" t="s">
        <v>98</v>
      </c>
      <c r="G16" s="971"/>
      <c r="H16" s="972"/>
      <c r="I16" s="45" t="s">
        <v>99</v>
      </c>
    </row>
    <row r="17" spans="1:13" ht="51" x14ac:dyDescent="0.2">
      <c r="A17" s="974"/>
      <c r="B17" s="976"/>
      <c r="C17" s="976"/>
      <c r="D17" s="978"/>
      <c r="E17" s="976"/>
      <c r="F17" s="46" t="s">
        <v>100</v>
      </c>
      <c r="G17" s="46" t="s">
        <v>101</v>
      </c>
      <c r="H17" s="47" t="s">
        <v>102</v>
      </c>
      <c r="I17" s="48" t="s">
        <v>103</v>
      </c>
    </row>
    <row r="18" spans="1:13" ht="25.5" x14ac:dyDescent="0.2">
      <c r="A18" s="49">
        <f>COUNT(A$12:$A17)+1</f>
        <v>1</v>
      </c>
      <c r="B18" s="50" t="s">
        <v>104</v>
      </c>
      <c r="C18" s="51"/>
      <c r="D18" s="51"/>
      <c r="E18" s="51"/>
      <c r="F18" s="51"/>
      <c r="G18" s="52"/>
      <c r="H18" s="53"/>
      <c r="I18" s="54"/>
    </row>
    <row r="19" spans="1:13" ht="25.5" x14ac:dyDescent="0.2">
      <c r="A19" s="55">
        <f>COUNT(A$12:$A18)+1</f>
        <v>2</v>
      </c>
      <c r="B19" s="56" t="s">
        <v>105</v>
      </c>
      <c r="C19" s="57"/>
      <c r="D19" s="57"/>
      <c r="E19" s="57"/>
      <c r="F19" s="58" t="s">
        <v>106</v>
      </c>
      <c r="G19" s="59" t="s">
        <v>107</v>
      </c>
      <c r="H19" s="60" t="s">
        <v>107</v>
      </c>
    </row>
    <row r="20" spans="1:13" ht="25.5" x14ac:dyDescent="0.2">
      <c r="A20" s="55">
        <f>COUNT(A$12:$A19)+1</f>
        <v>3</v>
      </c>
      <c r="B20" s="56" t="s">
        <v>108</v>
      </c>
      <c r="C20" s="57"/>
      <c r="D20" s="57"/>
      <c r="E20" s="61"/>
      <c r="F20" s="58" t="s">
        <v>106</v>
      </c>
      <c r="G20" s="59" t="s">
        <v>107</v>
      </c>
      <c r="H20" s="60" t="s">
        <v>107</v>
      </c>
      <c r="I20" s="54"/>
    </row>
    <row r="21" spans="1:13" ht="27" customHeight="1" x14ac:dyDescent="0.2">
      <c r="A21" s="55">
        <f>COUNT(A$12:$A20)+1</f>
        <v>4</v>
      </c>
      <c r="B21" s="56" t="s">
        <v>109</v>
      </c>
      <c r="C21" s="57"/>
      <c r="D21" s="57"/>
      <c r="E21" s="57"/>
      <c r="F21" s="58" t="s">
        <v>106</v>
      </c>
      <c r="G21" s="59" t="s">
        <v>107</v>
      </c>
      <c r="H21" s="60" t="s">
        <v>107</v>
      </c>
      <c r="I21" s="54"/>
    </row>
    <row r="22" spans="1:13" ht="25.5" x14ac:dyDescent="0.2">
      <c r="A22" s="55">
        <f>COUNT(A$12:$A21)+1</f>
        <v>5</v>
      </c>
      <c r="B22" s="56" t="s">
        <v>110</v>
      </c>
      <c r="C22" s="57"/>
      <c r="D22" s="57"/>
      <c r="E22" s="57"/>
      <c r="F22" s="58" t="s">
        <v>106</v>
      </c>
      <c r="G22" s="59" t="s">
        <v>107</v>
      </c>
      <c r="H22" s="60" t="s">
        <v>107</v>
      </c>
      <c r="I22" s="54"/>
    </row>
    <row r="23" spans="1:13" ht="25.5" x14ac:dyDescent="0.2">
      <c r="A23" s="55">
        <f>COUNT(A$12:$A22)+1</f>
        <v>6</v>
      </c>
      <c r="B23" s="56" t="s">
        <v>111</v>
      </c>
      <c r="C23" s="57"/>
      <c r="D23" s="57"/>
      <c r="E23" s="57"/>
      <c r="F23" s="58" t="s">
        <v>106</v>
      </c>
      <c r="G23" s="59" t="s">
        <v>107</v>
      </c>
      <c r="H23" s="60" t="s">
        <v>107</v>
      </c>
      <c r="I23" s="54"/>
    </row>
    <row r="24" spans="1:13" ht="25.5" x14ac:dyDescent="0.3">
      <c r="A24" s="55">
        <f>COUNT(A$12:$A23)+1</f>
        <v>7</v>
      </c>
      <c r="B24" s="56" t="s">
        <v>112</v>
      </c>
      <c r="C24" s="57"/>
      <c r="D24" s="57"/>
      <c r="E24" s="57"/>
      <c r="F24" s="58" t="s">
        <v>106</v>
      </c>
      <c r="G24" s="59" t="s">
        <v>107</v>
      </c>
      <c r="H24" s="60" t="s">
        <v>107</v>
      </c>
      <c r="I24" s="54"/>
      <c r="M24" s="23"/>
    </row>
    <row r="25" spans="1:13" ht="30.75" customHeight="1" x14ac:dyDescent="0.3">
      <c r="A25" s="62">
        <f>COUNT(A$12:$A24)+1</f>
        <v>8</v>
      </c>
      <c r="B25" s="63" t="s">
        <v>113</v>
      </c>
      <c r="C25" s="64" t="s">
        <v>114</v>
      </c>
      <c r="D25" s="65"/>
      <c r="E25" s="65"/>
      <c r="F25" s="65"/>
      <c r="G25" s="66" t="s">
        <v>115</v>
      </c>
      <c r="H25" s="67" t="s">
        <v>115</v>
      </c>
      <c r="I25" s="23" t="s">
        <v>116</v>
      </c>
    </row>
    <row r="26" spans="1:13" x14ac:dyDescent="0.2">
      <c r="A26" s="49">
        <f>COUNT(A$12:$A25)+1</f>
        <v>9</v>
      </c>
      <c r="B26" s="50" t="s">
        <v>117</v>
      </c>
      <c r="C26" s="51"/>
      <c r="D26" s="51"/>
      <c r="E26" s="51"/>
      <c r="F26" s="51"/>
      <c r="G26" s="52"/>
      <c r="H26" s="53"/>
      <c r="I26" s="54"/>
    </row>
    <row r="27" spans="1:13" ht="51" x14ac:dyDescent="0.2">
      <c r="A27" s="55">
        <f>COUNT(A$12:$A26)+1</f>
        <v>10</v>
      </c>
      <c r="B27" s="56" t="s">
        <v>118</v>
      </c>
      <c r="C27" s="57"/>
      <c r="D27" s="57"/>
      <c r="E27" s="57"/>
      <c r="F27" s="58" t="s">
        <v>106</v>
      </c>
      <c r="G27" s="59" t="s">
        <v>107</v>
      </c>
      <c r="H27" s="60" t="s">
        <v>107</v>
      </c>
      <c r="I27" s="54"/>
    </row>
    <row r="28" spans="1:13" ht="38.25" x14ac:dyDescent="0.2">
      <c r="A28" s="55">
        <f>COUNT(A$12:$A27)+1</f>
        <v>11</v>
      </c>
      <c r="B28" s="56" t="s">
        <v>119</v>
      </c>
      <c r="C28" s="57"/>
      <c r="D28" s="57"/>
      <c r="E28" s="57"/>
      <c r="F28" s="58" t="s">
        <v>106</v>
      </c>
      <c r="G28" s="59" t="s">
        <v>107</v>
      </c>
      <c r="H28" s="60" t="s">
        <v>107</v>
      </c>
      <c r="I28" s="54"/>
    </row>
    <row r="29" spans="1:13" ht="25.5" x14ac:dyDescent="0.2">
      <c r="A29" s="55">
        <f>COUNT(A$12:$A28)+1</f>
        <v>12</v>
      </c>
      <c r="B29" s="56" t="s">
        <v>120</v>
      </c>
      <c r="C29" s="57"/>
      <c r="D29" s="57"/>
      <c r="E29" s="57"/>
      <c r="F29" s="58" t="s">
        <v>106</v>
      </c>
      <c r="G29" s="59" t="s">
        <v>107</v>
      </c>
      <c r="H29" s="60" t="s">
        <v>107</v>
      </c>
      <c r="I29" s="54"/>
    </row>
    <row r="30" spans="1:13" ht="25.5" x14ac:dyDescent="0.2">
      <c r="A30" s="55">
        <f>COUNT(A$12:$A29)+1</f>
        <v>13</v>
      </c>
      <c r="B30" s="56" t="s">
        <v>121</v>
      </c>
      <c r="C30" s="57"/>
      <c r="D30" s="57"/>
      <c r="E30" s="57"/>
      <c r="F30" s="58" t="s">
        <v>106</v>
      </c>
      <c r="G30" s="59" t="s">
        <v>107</v>
      </c>
      <c r="H30" s="60" t="s">
        <v>107</v>
      </c>
      <c r="I30" s="54"/>
    </row>
    <row r="31" spans="1:13" ht="38.25" x14ac:dyDescent="0.2">
      <c r="A31" s="55">
        <f>COUNT(A$12:$A30)+1</f>
        <v>14</v>
      </c>
      <c r="B31" s="56" t="s">
        <v>122</v>
      </c>
      <c r="C31" s="57"/>
      <c r="D31" s="57"/>
      <c r="E31" s="57"/>
      <c r="F31" s="58" t="s">
        <v>106</v>
      </c>
      <c r="G31" s="59" t="s">
        <v>107</v>
      </c>
      <c r="H31" s="60" t="s">
        <v>107</v>
      </c>
      <c r="I31" s="54"/>
    </row>
    <row r="32" spans="1:13" ht="89.25" x14ac:dyDescent="0.2">
      <c r="A32" s="55">
        <f>COUNT(A$12:$A31)+1</f>
        <v>15</v>
      </c>
      <c r="B32" s="56" t="s">
        <v>123</v>
      </c>
      <c r="C32" s="57"/>
      <c r="D32" s="57"/>
      <c r="E32" s="57"/>
      <c r="F32" s="58" t="s">
        <v>106</v>
      </c>
      <c r="G32" s="59" t="s">
        <v>107</v>
      </c>
      <c r="H32" s="60" t="s">
        <v>107</v>
      </c>
      <c r="I32" s="54"/>
    </row>
    <row r="33" spans="1:9" ht="25.5" x14ac:dyDescent="0.2">
      <c r="A33" s="55">
        <f>COUNT(A$12:$A32)+1</f>
        <v>16</v>
      </c>
      <c r="B33" s="56" t="s">
        <v>124</v>
      </c>
      <c r="C33" s="57"/>
      <c r="D33" s="57"/>
      <c r="E33" s="57"/>
      <c r="F33" s="58" t="s">
        <v>106</v>
      </c>
      <c r="G33" s="59" t="s">
        <v>107</v>
      </c>
      <c r="H33" s="60" t="s">
        <v>107</v>
      </c>
      <c r="I33" s="54"/>
    </row>
    <row r="34" spans="1:9" ht="25.5" x14ac:dyDescent="0.2">
      <c r="A34" s="55">
        <f>COUNT(A$12:$A33)+1</f>
        <v>17</v>
      </c>
      <c r="B34" s="56" t="s">
        <v>125</v>
      </c>
      <c r="C34" s="57"/>
      <c r="D34" s="57"/>
      <c r="E34" s="57"/>
      <c r="F34" s="58" t="s">
        <v>106</v>
      </c>
      <c r="G34" s="59" t="s">
        <v>107</v>
      </c>
      <c r="H34" s="60" t="s">
        <v>107</v>
      </c>
      <c r="I34" s="54"/>
    </row>
    <row r="35" spans="1:9" ht="30.75" customHeight="1" x14ac:dyDescent="0.3">
      <c r="A35" s="62">
        <f>COUNT(A$12:$A34)+1</f>
        <v>18</v>
      </c>
      <c r="B35" s="63" t="s">
        <v>126</v>
      </c>
      <c r="C35" s="64" t="s">
        <v>114</v>
      </c>
      <c r="D35" s="65"/>
      <c r="E35" s="65"/>
      <c r="F35" s="65"/>
      <c r="G35" s="66" t="s">
        <v>115</v>
      </c>
      <c r="H35" s="67" t="s">
        <v>115</v>
      </c>
      <c r="I35" s="23" t="s">
        <v>127</v>
      </c>
    </row>
    <row r="36" spans="1:9" x14ac:dyDescent="0.2">
      <c r="A36" s="49">
        <f>COUNT(A$12:$A35)+1</f>
        <v>19</v>
      </c>
      <c r="B36" s="50" t="s">
        <v>128</v>
      </c>
      <c r="C36" s="51"/>
      <c r="D36" s="51"/>
      <c r="E36" s="51"/>
      <c r="F36" s="51"/>
      <c r="G36" s="52"/>
      <c r="H36" s="53"/>
      <c r="I36" s="54"/>
    </row>
    <row r="37" spans="1:9" ht="25.5" x14ac:dyDescent="0.2">
      <c r="A37" s="55">
        <f>COUNT(A$12:$A36)+1</f>
        <v>20</v>
      </c>
      <c r="B37" s="56" t="s">
        <v>129</v>
      </c>
      <c r="C37" s="57"/>
      <c r="D37" s="57"/>
      <c r="E37" s="57"/>
      <c r="F37" s="58" t="s">
        <v>106</v>
      </c>
      <c r="G37" s="59" t="s">
        <v>107</v>
      </c>
      <c r="H37" s="60" t="s">
        <v>107</v>
      </c>
      <c r="I37" s="54"/>
    </row>
    <row r="38" spans="1:9" ht="25.5" x14ac:dyDescent="0.2">
      <c r="A38" s="55">
        <f>COUNT(A$12:$A37)+1</f>
        <v>21</v>
      </c>
      <c r="B38" s="56" t="s">
        <v>130</v>
      </c>
      <c r="C38" s="57"/>
      <c r="D38" s="57"/>
      <c r="E38" s="57"/>
      <c r="F38" s="58" t="s">
        <v>106</v>
      </c>
      <c r="G38" s="59" t="s">
        <v>107</v>
      </c>
      <c r="H38" s="60" t="s">
        <v>107</v>
      </c>
      <c r="I38" s="54"/>
    </row>
    <row r="39" spans="1:9" ht="38.25" x14ac:dyDescent="0.2">
      <c r="A39" s="55">
        <f>COUNT(A$12:$A38)+1</f>
        <v>22</v>
      </c>
      <c r="B39" s="56" t="s">
        <v>131</v>
      </c>
      <c r="C39" s="57"/>
      <c r="D39" s="57"/>
      <c r="E39" s="57"/>
      <c r="F39" s="58" t="s">
        <v>106</v>
      </c>
      <c r="G39" s="59" t="s">
        <v>107</v>
      </c>
      <c r="H39" s="60" t="s">
        <v>107</v>
      </c>
      <c r="I39" s="54"/>
    </row>
    <row r="40" spans="1:9" ht="39" customHeight="1" x14ac:dyDescent="0.2">
      <c r="A40" s="55">
        <f>COUNT(A$12:$A39)+1</f>
        <v>23</v>
      </c>
      <c r="B40" s="56" t="s">
        <v>132</v>
      </c>
      <c r="C40" s="57"/>
      <c r="D40" s="57"/>
      <c r="E40" s="57"/>
      <c r="F40" s="58" t="s">
        <v>106</v>
      </c>
      <c r="G40" s="59" t="s">
        <v>107</v>
      </c>
      <c r="H40" s="60" t="s">
        <v>107</v>
      </c>
      <c r="I40" s="54"/>
    </row>
    <row r="41" spans="1:9" ht="27" customHeight="1" x14ac:dyDescent="0.2">
      <c r="A41" s="55">
        <f>COUNT(A$12:$A40)+1</f>
        <v>24</v>
      </c>
      <c r="B41" s="56" t="s">
        <v>133</v>
      </c>
      <c r="C41" s="57"/>
      <c r="D41" s="57"/>
      <c r="E41" s="57"/>
      <c r="F41" s="58" t="s">
        <v>106</v>
      </c>
      <c r="G41" s="59" t="s">
        <v>107</v>
      </c>
      <c r="H41" s="60" t="s">
        <v>107</v>
      </c>
      <c r="I41" s="54"/>
    </row>
    <row r="42" spans="1:9" ht="25.5" x14ac:dyDescent="0.2">
      <c r="A42" s="55">
        <f>COUNT(A$12:$A41)+1</f>
        <v>25</v>
      </c>
      <c r="B42" s="56" t="s">
        <v>134</v>
      </c>
      <c r="C42" s="57"/>
      <c r="D42" s="57"/>
      <c r="E42" s="57"/>
      <c r="F42" s="58" t="s">
        <v>106</v>
      </c>
      <c r="G42" s="59" t="s">
        <v>107</v>
      </c>
      <c r="H42" s="60" t="s">
        <v>107</v>
      </c>
      <c r="I42" s="54"/>
    </row>
    <row r="43" spans="1:9" ht="25.5" x14ac:dyDescent="0.2">
      <c r="A43" s="55">
        <f>COUNT(A$12:$A42)+1</f>
        <v>26</v>
      </c>
      <c r="B43" s="56" t="s">
        <v>135</v>
      </c>
      <c r="C43" s="57"/>
      <c r="D43" s="57"/>
      <c r="E43" s="57"/>
      <c r="F43" s="58" t="s">
        <v>106</v>
      </c>
      <c r="G43" s="59" t="s">
        <v>107</v>
      </c>
      <c r="H43" s="60" t="s">
        <v>107</v>
      </c>
      <c r="I43" s="54"/>
    </row>
    <row r="44" spans="1:9" ht="25.5" x14ac:dyDescent="0.2">
      <c r="A44" s="55">
        <f>COUNT(A$12:$A43)+1</f>
        <v>27</v>
      </c>
      <c r="B44" s="56" t="s">
        <v>136</v>
      </c>
      <c r="C44" s="57"/>
      <c r="D44" s="57"/>
      <c r="E44" s="57"/>
      <c r="F44" s="58" t="s">
        <v>106</v>
      </c>
      <c r="G44" s="59" t="s">
        <v>107</v>
      </c>
      <c r="H44" s="60" t="s">
        <v>107</v>
      </c>
      <c r="I44" s="54"/>
    </row>
    <row r="45" spans="1:9" ht="30.75" customHeight="1" x14ac:dyDescent="0.3">
      <c r="A45" s="62">
        <f>COUNT(A$12:$A44)+1</f>
        <v>28</v>
      </c>
      <c r="B45" s="63" t="s">
        <v>126</v>
      </c>
      <c r="C45" s="64" t="s">
        <v>114</v>
      </c>
      <c r="D45" s="65"/>
      <c r="E45" s="65"/>
      <c r="F45" s="65"/>
      <c r="G45" s="66" t="s">
        <v>115</v>
      </c>
      <c r="H45" s="67" t="s">
        <v>115</v>
      </c>
      <c r="I45" s="23" t="s">
        <v>137</v>
      </c>
    </row>
    <row r="46" spans="1:9" ht="25.5" x14ac:dyDescent="0.2">
      <c r="A46" s="49">
        <f>COUNT(A$12:$A45)+1</f>
        <v>29</v>
      </c>
      <c r="B46" s="50" t="s">
        <v>138</v>
      </c>
      <c r="C46" s="51"/>
      <c r="D46" s="51"/>
      <c r="E46" s="51"/>
      <c r="F46" s="51"/>
      <c r="G46" s="52"/>
      <c r="H46" s="53"/>
      <c r="I46" s="54"/>
    </row>
    <row r="47" spans="1:9" ht="25.5" x14ac:dyDescent="0.2">
      <c r="A47" s="55">
        <f>COUNT(A$12:$A46)+1</f>
        <v>30</v>
      </c>
      <c r="B47" s="56" t="s">
        <v>139</v>
      </c>
      <c r="C47" s="57"/>
      <c r="D47" s="57"/>
      <c r="E47" s="57"/>
      <c r="F47" s="58" t="s">
        <v>106</v>
      </c>
      <c r="G47" s="59" t="s">
        <v>107</v>
      </c>
      <c r="H47" s="60" t="s">
        <v>107</v>
      </c>
      <c r="I47" s="54"/>
    </row>
    <row r="48" spans="1:9" ht="25.5" x14ac:dyDescent="0.2">
      <c r="A48" s="55">
        <f>COUNT(A$12:$A47)+1</f>
        <v>31</v>
      </c>
      <c r="B48" s="56" t="s">
        <v>140</v>
      </c>
      <c r="C48" s="57"/>
      <c r="D48" s="57"/>
      <c r="E48" s="57"/>
      <c r="F48" s="58" t="s">
        <v>106</v>
      </c>
      <c r="G48" s="59" t="s">
        <v>107</v>
      </c>
      <c r="H48" s="60" t="s">
        <v>107</v>
      </c>
      <c r="I48" s="54"/>
    </row>
    <row r="49" spans="1:9" ht="25.5" x14ac:dyDescent="0.2">
      <c r="A49" s="55">
        <f>COUNT(A$12:$A48)+1</f>
        <v>32</v>
      </c>
      <c r="B49" s="56" t="s">
        <v>141</v>
      </c>
      <c r="C49" s="57"/>
      <c r="D49" s="57"/>
      <c r="E49" s="57"/>
      <c r="F49" s="58" t="s">
        <v>106</v>
      </c>
      <c r="G49" s="59" t="s">
        <v>107</v>
      </c>
      <c r="H49" s="60" t="s">
        <v>107</v>
      </c>
      <c r="I49" s="54"/>
    </row>
    <row r="50" spans="1:9" ht="38.25" x14ac:dyDescent="0.2">
      <c r="A50" s="55">
        <f>COUNT(A$12:$A49)+1</f>
        <v>33</v>
      </c>
      <c r="B50" s="56" t="s">
        <v>142</v>
      </c>
      <c r="C50" s="57"/>
      <c r="D50" s="57"/>
      <c r="E50" s="57"/>
      <c r="F50" s="58" t="s">
        <v>106</v>
      </c>
      <c r="G50" s="59" t="s">
        <v>107</v>
      </c>
      <c r="H50" s="60" t="s">
        <v>107</v>
      </c>
      <c r="I50" s="54"/>
    </row>
    <row r="51" spans="1:9" ht="30.75" customHeight="1" x14ac:dyDescent="0.3">
      <c r="A51" s="62">
        <f>COUNT(A$12:$A50)+1</f>
        <v>34</v>
      </c>
      <c r="B51" s="63" t="s">
        <v>126</v>
      </c>
      <c r="C51" s="64" t="s">
        <v>114</v>
      </c>
      <c r="D51" s="65"/>
      <c r="E51" s="65"/>
      <c r="F51" s="65"/>
      <c r="G51" s="66" t="s">
        <v>115</v>
      </c>
      <c r="H51" s="67" t="s">
        <v>115</v>
      </c>
      <c r="I51" s="23" t="s">
        <v>143</v>
      </c>
    </row>
    <row r="52" spans="1:9" ht="25.5" x14ac:dyDescent="0.2">
      <c r="A52" s="49">
        <f>COUNT(A$12:$A51)+1</f>
        <v>35</v>
      </c>
      <c r="B52" s="50" t="s">
        <v>144</v>
      </c>
      <c r="C52" s="51"/>
      <c r="D52" s="51"/>
      <c r="E52" s="51"/>
      <c r="F52" s="51"/>
      <c r="G52" s="52"/>
      <c r="H52" s="53"/>
      <c r="I52" s="54"/>
    </row>
    <row r="53" spans="1:9" ht="52.5" customHeight="1" x14ac:dyDescent="0.2">
      <c r="A53" s="55">
        <f>COUNT(A$12:$A52)+1</f>
        <v>36</v>
      </c>
      <c r="B53" s="56" t="s">
        <v>145</v>
      </c>
      <c r="C53" s="57"/>
      <c r="D53" s="57"/>
      <c r="E53" s="57"/>
      <c r="F53" s="58" t="s">
        <v>106</v>
      </c>
      <c r="G53" s="59" t="s">
        <v>107</v>
      </c>
      <c r="H53" s="60" t="s">
        <v>107</v>
      </c>
      <c r="I53" s="54"/>
    </row>
    <row r="54" spans="1:9" ht="38.25" x14ac:dyDescent="0.2">
      <c r="A54" s="55">
        <f>COUNT(A$12:$A53)+1</f>
        <v>37</v>
      </c>
      <c r="B54" s="56" t="s">
        <v>146</v>
      </c>
      <c r="C54" s="57"/>
      <c r="D54" s="57"/>
      <c r="E54" s="57"/>
      <c r="F54" s="58" t="s">
        <v>106</v>
      </c>
      <c r="G54" s="59" t="s">
        <v>107</v>
      </c>
      <c r="H54" s="60" t="s">
        <v>107</v>
      </c>
      <c r="I54" s="54"/>
    </row>
    <row r="55" spans="1:9" ht="30.75" customHeight="1" x14ac:dyDescent="0.3">
      <c r="A55" s="62">
        <f>COUNT(A$12:$A54)+1</f>
        <v>38</v>
      </c>
      <c r="B55" s="63" t="s">
        <v>126</v>
      </c>
      <c r="C55" s="64" t="s">
        <v>114</v>
      </c>
      <c r="D55" s="65"/>
      <c r="E55" s="65"/>
      <c r="F55" s="65"/>
      <c r="G55" s="66" t="s">
        <v>115</v>
      </c>
      <c r="H55" s="67" t="s">
        <v>115</v>
      </c>
      <c r="I55" s="23" t="s">
        <v>147</v>
      </c>
    </row>
    <row r="56" spans="1:9" s="68" customFormat="1" x14ac:dyDescent="0.2">
      <c r="A56" s="49">
        <f>COUNT(A$12:$A55)+1</f>
        <v>39</v>
      </c>
      <c r="B56" s="50" t="s">
        <v>148</v>
      </c>
      <c r="C56" s="51"/>
      <c r="D56" s="51"/>
      <c r="E56" s="51"/>
      <c r="F56" s="51"/>
      <c r="G56" s="52"/>
      <c r="H56" s="53"/>
      <c r="I56" s="54"/>
    </row>
    <row r="57" spans="1:9" ht="51" x14ac:dyDescent="0.2">
      <c r="A57" s="55">
        <f>COUNT(A$12:$A56)+1</f>
        <v>40</v>
      </c>
      <c r="B57" s="56" t="s">
        <v>149</v>
      </c>
      <c r="C57" s="57"/>
      <c r="D57" s="57"/>
      <c r="E57" s="57"/>
      <c r="F57" s="58" t="s">
        <v>106</v>
      </c>
      <c r="G57" s="59" t="s">
        <v>107</v>
      </c>
      <c r="H57" s="60" t="s">
        <v>107</v>
      </c>
      <c r="I57" s="54"/>
    </row>
    <row r="58" spans="1:9" ht="25.5" x14ac:dyDescent="0.2">
      <c r="A58" s="55">
        <f>COUNT(A$12:$A57)+1</f>
        <v>41</v>
      </c>
      <c r="B58" s="56" t="s">
        <v>150</v>
      </c>
      <c r="C58" s="57"/>
      <c r="D58" s="57"/>
      <c r="E58" s="57"/>
      <c r="F58" s="58" t="s">
        <v>106</v>
      </c>
      <c r="G58" s="59" t="s">
        <v>107</v>
      </c>
      <c r="H58" s="60" t="s">
        <v>107</v>
      </c>
      <c r="I58" s="54"/>
    </row>
    <row r="59" spans="1:9" ht="25.5" x14ac:dyDescent="0.2">
      <c r="A59" s="55">
        <f>COUNT(A$12:$A58)+1</f>
        <v>42</v>
      </c>
      <c r="B59" s="56" t="s">
        <v>151</v>
      </c>
      <c r="C59" s="57"/>
      <c r="D59" s="57"/>
      <c r="E59" s="57"/>
      <c r="F59" s="58" t="s">
        <v>106</v>
      </c>
      <c r="G59" s="59" t="s">
        <v>107</v>
      </c>
      <c r="H59" s="60" t="s">
        <v>107</v>
      </c>
      <c r="I59" s="54"/>
    </row>
    <row r="60" spans="1:9" ht="25.5" x14ac:dyDescent="0.2">
      <c r="A60" s="55">
        <f>COUNT(A$12:$A59)+1</f>
        <v>43</v>
      </c>
      <c r="B60" s="56" t="s">
        <v>152</v>
      </c>
      <c r="C60" s="57"/>
      <c r="D60" s="57"/>
      <c r="E60" s="57"/>
      <c r="F60" s="58" t="s">
        <v>106</v>
      </c>
      <c r="G60" s="59" t="s">
        <v>107</v>
      </c>
      <c r="H60" s="60" t="s">
        <v>107</v>
      </c>
      <c r="I60" s="54"/>
    </row>
    <row r="61" spans="1:9" ht="38.25" x14ac:dyDescent="0.2">
      <c r="A61" s="55">
        <f>COUNT(A$12:$A60)+1</f>
        <v>44</v>
      </c>
      <c r="B61" s="56" t="s">
        <v>153</v>
      </c>
      <c r="C61" s="57"/>
      <c r="D61" s="57"/>
      <c r="E61" s="57"/>
      <c r="F61" s="58" t="s">
        <v>106</v>
      </c>
      <c r="G61" s="59" t="s">
        <v>107</v>
      </c>
      <c r="H61" s="60" t="s">
        <v>107</v>
      </c>
      <c r="I61" s="54"/>
    </row>
    <row r="62" spans="1:9" ht="25.5" x14ac:dyDescent="0.2">
      <c r="A62" s="55">
        <f>COUNT(A$12:$A61)+1</f>
        <v>45</v>
      </c>
      <c r="B62" s="56" t="s">
        <v>154</v>
      </c>
      <c r="C62" s="57"/>
      <c r="D62" s="57"/>
      <c r="E62" s="57"/>
      <c r="F62" s="58" t="s">
        <v>106</v>
      </c>
      <c r="G62" s="59" t="s">
        <v>107</v>
      </c>
      <c r="H62" s="60" t="s">
        <v>107</v>
      </c>
      <c r="I62" s="54"/>
    </row>
    <row r="63" spans="1:9" ht="51" x14ac:dyDescent="0.2">
      <c r="A63" s="55">
        <f>COUNT(A$12:$A62)+1</f>
        <v>46</v>
      </c>
      <c r="B63" s="56" t="s">
        <v>155</v>
      </c>
      <c r="C63" s="57"/>
      <c r="D63" s="57"/>
      <c r="E63" s="57"/>
      <c r="F63" s="58" t="s">
        <v>106</v>
      </c>
      <c r="G63" s="59" t="s">
        <v>107</v>
      </c>
      <c r="H63" s="60" t="s">
        <v>107</v>
      </c>
      <c r="I63" s="54"/>
    </row>
    <row r="64" spans="1:9" ht="51" x14ac:dyDescent="0.2">
      <c r="A64" s="55">
        <f>COUNT(A$12:$A63)+1</f>
        <v>47</v>
      </c>
      <c r="B64" s="56" t="s">
        <v>156</v>
      </c>
      <c r="C64" s="57"/>
      <c r="D64" s="57"/>
      <c r="E64" s="57"/>
      <c r="F64" s="58" t="s">
        <v>106</v>
      </c>
      <c r="G64" s="59" t="s">
        <v>107</v>
      </c>
      <c r="H64" s="60" t="s">
        <v>107</v>
      </c>
      <c r="I64" s="54"/>
    </row>
    <row r="65" spans="1:9" ht="25.5" x14ac:dyDescent="0.2">
      <c r="A65" s="55">
        <f>COUNT(A$12:$A64)+1</f>
        <v>48</v>
      </c>
      <c r="B65" s="56" t="s">
        <v>157</v>
      </c>
      <c r="C65" s="57"/>
      <c r="D65" s="57"/>
      <c r="E65" s="57"/>
      <c r="F65" s="58" t="s">
        <v>106</v>
      </c>
      <c r="G65" s="59" t="s">
        <v>107</v>
      </c>
      <c r="H65" s="60" t="s">
        <v>107</v>
      </c>
      <c r="I65" s="54"/>
    </row>
    <row r="66" spans="1:9" ht="38.25" x14ac:dyDescent="0.2">
      <c r="A66" s="55">
        <f>COUNT(A$12:$A65)+1</f>
        <v>49</v>
      </c>
      <c r="B66" s="56" t="s">
        <v>158</v>
      </c>
      <c r="C66" s="57"/>
      <c r="D66" s="57"/>
      <c r="E66" s="57"/>
      <c r="F66" s="58" t="s">
        <v>106</v>
      </c>
      <c r="G66" s="59" t="s">
        <v>107</v>
      </c>
      <c r="H66" s="60" t="s">
        <v>107</v>
      </c>
      <c r="I66" s="54"/>
    </row>
    <row r="67" spans="1:9" ht="30.75" customHeight="1" x14ac:dyDescent="0.3">
      <c r="A67" s="62">
        <f>COUNT(A$12:$A66)+1</f>
        <v>50</v>
      </c>
      <c r="B67" s="63" t="s">
        <v>126</v>
      </c>
      <c r="C67" s="64" t="s">
        <v>114</v>
      </c>
      <c r="D67" s="65"/>
      <c r="E67" s="65"/>
      <c r="F67" s="65"/>
      <c r="G67" s="66" t="s">
        <v>115</v>
      </c>
      <c r="H67" s="67" t="s">
        <v>115</v>
      </c>
      <c r="I67" s="23" t="s">
        <v>159</v>
      </c>
    </row>
    <row r="68" spans="1:9" s="68" customFormat="1" ht="25.5" x14ac:dyDescent="0.2">
      <c r="A68" s="49">
        <f>COUNT(A$12:$A67)+1</f>
        <v>51</v>
      </c>
      <c r="B68" s="50" t="s">
        <v>160</v>
      </c>
      <c r="C68" s="51"/>
      <c r="D68" s="51"/>
      <c r="E68" s="51"/>
      <c r="F68" s="51"/>
      <c r="G68" s="52"/>
      <c r="H68" s="53"/>
      <c r="I68" s="54"/>
    </row>
    <row r="69" spans="1:9" ht="25.5" x14ac:dyDescent="0.2">
      <c r="A69" s="55">
        <f>COUNT(A$12:$A68)+1</f>
        <v>52</v>
      </c>
      <c r="B69" s="56" t="s">
        <v>161</v>
      </c>
      <c r="C69" s="57"/>
      <c r="D69" s="57"/>
      <c r="E69" s="57"/>
      <c r="F69" s="58" t="s">
        <v>106</v>
      </c>
      <c r="G69" s="59" t="s">
        <v>107</v>
      </c>
      <c r="H69" s="60" t="s">
        <v>107</v>
      </c>
      <c r="I69" s="54"/>
    </row>
    <row r="70" spans="1:9" ht="25.5" x14ac:dyDescent="0.2">
      <c r="A70" s="55">
        <f>COUNT(A$12:$A69)+1</f>
        <v>53</v>
      </c>
      <c r="B70" s="56" t="s">
        <v>162</v>
      </c>
      <c r="C70" s="57"/>
      <c r="D70" s="57"/>
      <c r="E70" s="57"/>
      <c r="F70" s="58" t="s">
        <v>106</v>
      </c>
      <c r="G70" s="59" t="s">
        <v>107</v>
      </c>
      <c r="H70" s="60" t="s">
        <v>107</v>
      </c>
      <c r="I70" s="54"/>
    </row>
    <row r="71" spans="1:9" ht="25.5" x14ac:dyDescent="0.2">
      <c r="A71" s="55">
        <f>COUNT(A$12:$A70)+1</f>
        <v>54</v>
      </c>
      <c r="B71" s="56" t="s">
        <v>163</v>
      </c>
      <c r="C71" s="57"/>
      <c r="D71" s="57"/>
      <c r="E71" s="57"/>
      <c r="F71" s="58" t="s">
        <v>106</v>
      </c>
      <c r="G71" s="59" t="s">
        <v>107</v>
      </c>
      <c r="H71" s="60" t="s">
        <v>107</v>
      </c>
      <c r="I71" s="54"/>
    </row>
    <row r="72" spans="1:9" ht="25.5" x14ac:dyDescent="0.2">
      <c r="A72" s="55">
        <f>COUNT(A$12:$A71)+1</f>
        <v>55</v>
      </c>
      <c r="B72" s="56" t="s">
        <v>164</v>
      </c>
      <c r="C72" s="57"/>
      <c r="D72" s="57"/>
      <c r="E72" s="57"/>
      <c r="F72" s="58" t="s">
        <v>106</v>
      </c>
      <c r="G72" s="59" t="s">
        <v>107</v>
      </c>
      <c r="H72" s="60" t="s">
        <v>107</v>
      </c>
      <c r="I72" s="54"/>
    </row>
    <row r="73" spans="1:9" ht="25.5" x14ac:dyDescent="0.2">
      <c r="A73" s="55">
        <f>COUNT(A$12:$A72)+1</f>
        <v>56</v>
      </c>
      <c r="B73" s="56" t="s">
        <v>165</v>
      </c>
      <c r="C73" s="57"/>
      <c r="D73" s="57"/>
      <c r="E73" s="57"/>
      <c r="F73" s="58" t="s">
        <v>106</v>
      </c>
      <c r="G73" s="59" t="s">
        <v>107</v>
      </c>
      <c r="H73" s="60" t="s">
        <v>107</v>
      </c>
      <c r="I73" s="54"/>
    </row>
    <row r="74" spans="1:9" ht="25.5" x14ac:dyDescent="0.2">
      <c r="A74" s="55">
        <f>COUNT(A$12:$A73)+1</f>
        <v>57</v>
      </c>
      <c r="B74" s="56" t="s">
        <v>166</v>
      </c>
      <c r="C74" s="57"/>
      <c r="D74" s="57"/>
      <c r="E74" s="57"/>
      <c r="F74" s="58" t="s">
        <v>106</v>
      </c>
      <c r="G74" s="59" t="s">
        <v>107</v>
      </c>
      <c r="H74" s="60" t="s">
        <v>107</v>
      </c>
      <c r="I74" s="54"/>
    </row>
    <row r="75" spans="1:9" ht="25.5" x14ac:dyDescent="0.2">
      <c r="A75" s="55">
        <f>COUNT(A$12:$A74)+1</f>
        <v>58</v>
      </c>
      <c r="B75" s="56" t="s">
        <v>167</v>
      </c>
      <c r="C75" s="57"/>
      <c r="D75" s="57"/>
      <c r="E75" s="57"/>
      <c r="F75" s="58" t="s">
        <v>106</v>
      </c>
      <c r="G75" s="59" t="s">
        <v>107</v>
      </c>
      <c r="H75" s="60" t="s">
        <v>107</v>
      </c>
      <c r="I75" s="54"/>
    </row>
    <row r="76" spans="1:9" ht="25.5" x14ac:dyDescent="0.2">
      <c r="A76" s="55">
        <f>COUNT(A$12:$A75)+1</f>
        <v>59</v>
      </c>
      <c r="B76" s="56" t="s">
        <v>168</v>
      </c>
      <c r="C76" s="57"/>
      <c r="D76" s="57"/>
      <c r="E76" s="57"/>
      <c r="F76" s="58" t="s">
        <v>106</v>
      </c>
      <c r="G76" s="59" t="s">
        <v>107</v>
      </c>
      <c r="H76" s="60" t="s">
        <v>107</v>
      </c>
      <c r="I76" s="54"/>
    </row>
    <row r="77" spans="1:9" ht="25.5" x14ac:dyDescent="0.2">
      <c r="A77" s="55">
        <f>COUNT(A$12:$A76)+1</f>
        <v>60</v>
      </c>
      <c r="B77" s="56" t="s">
        <v>169</v>
      </c>
      <c r="C77" s="57"/>
      <c r="D77" s="57"/>
      <c r="E77" s="57"/>
      <c r="F77" s="58" t="s">
        <v>106</v>
      </c>
      <c r="G77" s="59" t="s">
        <v>107</v>
      </c>
      <c r="H77" s="60" t="s">
        <v>107</v>
      </c>
      <c r="I77" s="54"/>
    </row>
    <row r="78" spans="1:9" ht="25.5" x14ac:dyDescent="0.2">
      <c r="A78" s="55">
        <f>COUNT(A$12:$A77)+1</f>
        <v>61</v>
      </c>
      <c r="B78" s="56" t="s">
        <v>170</v>
      </c>
      <c r="C78" s="57"/>
      <c r="D78" s="57"/>
      <c r="E78" s="57"/>
      <c r="F78" s="58" t="s">
        <v>106</v>
      </c>
      <c r="G78" s="59" t="s">
        <v>107</v>
      </c>
      <c r="H78" s="60" t="s">
        <v>107</v>
      </c>
      <c r="I78" s="54"/>
    </row>
    <row r="79" spans="1:9" ht="25.5" x14ac:dyDescent="0.2">
      <c r="A79" s="55">
        <f>COUNT(A$12:$A78)+1</f>
        <v>62</v>
      </c>
      <c r="B79" s="56" t="s">
        <v>171</v>
      </c>
      <c r="C79" s="57"/>
      <c r="D79" s="57"/>
      <c r="E79" s="57"/>
      <c r="F79" s="58" t="s">
        <v>106</v>
      </c>
      <c r="G79" s="59" t="s">
        <v>107</v>
      </c>
      <c r="H79" s="60" t="s">
        <v>107</v>
      </c>
      <c r="I79" s="54"/>
    </row>
    <row r="80" spans="1:9" ht="30.75" customHeight="1" x14ac:dyDescent="0.3">
      <c r="A80" s="62">
        <f>COUNT(A$12:$A79)+1</f>
        <v>63</v>
      </c>
      <c r="B80" s="63" t="s">
        <v>126</v>
      </c>
      <c r="C80" s="64" t="s">
        <v>114</v>
      </c>
      <c r="D80" s="65"/>
      <c r="E80" s="65"/>
      <c r="F80" s="65"/>
      <c r="G80" s="66" t="s">
        <v>115</v>
      </c>
      <c r="H80" s="67" t="s">
        <v>115</v>
      </c>
      <c r="I80" s="23" t="s">
        <v>172</v>
      </c>
    </row>
    <row r="81" spans="1:9" s="68" customFormat="1" ht="25.5" x14ac:dyDescent="0.2">
      <c r="A81" s="49">
        <f>COUNT(A$12:$A80)+1</f>
        <v>64</v>
      </c>
      <c r="B81" s="50" t="s">
        <v>173</v>
      </c>
      <c r="C81" s="51"/>
      <c r="D81" s="51"/>
      <c r="E81" s="51"/>
      <c r="F81" s="51"/>
      <c r="G81" s="52"/>
      <c r="H81" s="53"/>
      <c r="I81" s="54"/>
    </row>
    <row r="82" spans="1:9" ht="25.5" x14ac:dyDescent="0.2">
      <c r="A82" s="55">
        <f>COUNT(A$12:$A81)+1</f>
        <v>65</v>
      </c>
      <c r="B82" s="56" t="s">
        <v>174</v>
      </c>
      <c r="C82" s="57"/>
      <c r="D82" s="57"/>
      <c r="E82" s="57"/>
      <c r="F82" s="58" t="s">
        <v>106</v>
      </c>
      <c r="G82" s="59" t="s">
        <v>107</v>
      </c>
      <c r="H82" s="60" t="s">
        <v>107</v>
      </c>
      <c r="I82" s="54"/>
    </row>
    <row r="83" spans="1:9" ht="38.25" x14ac:dyDescent="0.2">
      <c r="A83" s="55">
        <f>COUNT(A$12:$A82)+1</f>
        <v>66</v>
      </c>
      <c r="B83" s="56" t="s">
        <v>175</v>
      </c>
      <c r="C83" s="57"/>
      <c r="D83" s="57"/>
      <c r="E83" s="57"/>
      <c r="F83" s="58" t="s">
        <v>106</v>
      </c>
      <c r="G83" s="59" t="s">
        <v>107</v>
      </c>
      <c r="H83" s="60" t="s">
        <v>107</v>
      </c>
      <c r="I83" s="54"/>
    </row>
    <row r="84" spans="1:9" ht="25.5" x14ac:dyDescent="0.2">
      <c r="A84" s="55">
        <f>COUNT(A$12:$A83)+1</f>
        <v>67</v>
      </c>
      <c r="B84" s="56" t="s">
        <v>176</v>
      </c>
      <c r="C84" s="57"/>
      <c r="D84" s="57"/>
      <c r="E84" s="57"/>
      <c r="F84" s="58" t="s">
        <v>106</v>
      </c>
      <c r="G84" s="59" t="s">
        <v>107</v>
      </c>
      <c r="H84" s="60" t="s">
        <v>107</v>
      </c>
      <c r="I84" s="54"/>
    </row>
    <row r="85" spans="1:9" ht="25.5" x14ac:dyDescent="0.2">
      <c r="A85" s="55">
        <f>COUNT(A$12:$A84)+1</f>
        <v>68</v>
      </c>
      <c r="B85" s="56" t="s">
        <v>177</v>
      </c>
      <c r="C85" s="57"/>
      <c r="D85" s="57"/>
      <c r="E85" s="57"/>
      <c r="F85" s="58" t="s">
        <v>106</v>
      </c>
      <c r="G85" s="59" t="s">
        <v>107</v>
      </c>
      <c r="H85" s="60" t="s">
        <v>107</v>
      </c>
      <c r="I85" s="54"/>
    </row>
    <row r="86" spans="1:9" ht="54.75" customHeight="1" x14ac:dyDescent="0.2">
      <c r="A86" s="55">
        <f>COUNT(A$12:$A85)+1</f>
        <v>69</v>
      </c>
      <c r="B86" s="56" t="s">
        <v>178</v>
      </c>
      <c r="C86" s="57"/>
      <c r="D86" s="57"/>
      <c r="E86" s="57"/>
      <c r="F86" s="58" t="s">
        <v>106</v>
      </c>
      <c r="G86" s="59" t="s">
        <v>107</v>
      </c>
      <c r="H86" s="60" t="s">
        <v>107</v>
      </c>
      <c r="I86" s="54"/>
    </row>
    <row r="87" spans="1:9" ht="63.75" x14ac:dyDescent="0.2">
      <c r="A87" s="55">
        <f>COUNT(A$12:$A86)+1</f>
        <v>70</v>
      </c>
      <c r="B87" s="56" t="s">
        <v>179</v>
      </c>
      <c r="C87" s="57"/>
      <c r="D87" s="57"/>
      <c r="E87" s="57"/>
      <c r="F87" s="58" t="s">
        <v>106</v>
      </c>
      <c r="G87" s="59" t="s">
        <v>107</v>
      </c>
      <c r="H87" s="60" t="s">
        <v>107</v>
      </c>
      <c r="I87" s="54"/>
    </row>
    <row r="88" spans="1:9" ht="38.25" x14ac:dyDescent="0.2">
      <c r="A88" s="55">
        <f>COUNT(A$12:$A87)+1</f>
        <v>71</v>
      </c>
      <c r="B88" s="56" t="s">
        <v>180</v>
      </c>
      <c r="C88" s="57"/>
      <c r="D88" s="57"/>
      <c r="E88" s="57"/>
      <c r="F88" s="58" t="s">
        <v>106</v>
      </c>
      <c r="G88" s="59" t="s">
        <v>107</v>
      </c>
      <c r="H88" s="60" t="s">
        <v>107</v>
      </c>
      <c r="I88" s="54"/>
    </row>
    <row r="89" spans="1:9" ht="51" x14ac:dyDescent="0.2">
      <c r="A89" s="55">
        <f>COUNT(A$12:$A88)+1</f>
        <v>72</v>
      </c>
      <c r="B89" s="56" t="s">
        <v>181</v>
      </c>
      <c r="C89" s="57"/>
      <c r="D89" s="57"/>
      <c r="E89" s="57"/>
      <c r="F89" s="58" t="s">
        <v>106</v>
      </c>
      <c r="G89" s="59" t="s">
        <v>107</v>
      </c>
      <c r="H89" s="60" t="s">
        <v>107</v>
      </c>
      <c r="I89" s="54"/>
    </row>
    <row r="90" spans="1:9" ht="25.5" x14ac:dyDescent="0.2">
      <c r="A90" s="55">
        <f>COUNT(A$12:$A89)+1</f>
        <v>73</v>
      </c>
      <c r="B90" s="56" t="s">
        <v>182</v>
      </c>
      <c r="C90" s="57"/>
      <c r="D90" s="57"/>
      <c r="E90" s="57"/>
      <c r="F90" s="58" t="s">
        <v>106</v>
      </c>
      <c r="G90" s="59" t="s">
        <v>107</v>
      </c>
      <c r="H90" s="60" t="s">
        <v>107</v>
      </c>
      <c r="I90" s="54"/>
    </row>
    <row r="91" spans="1:9" ht="25.5" x14ac:dyDescent="0.2">
      <c r="A91" s="55">
        <f>COUNT(A$12:$A90)+1</f>
        <v>74</v>
      </c>
      <c r="B91" s="56" t="s">
        <v>183</v>
      </c>
      <c r="C91" s="57"/>
      <c r="D91" s="57"/>
      <c r="E91" s="57"/>
      <c r="F91" s="58" t="s">
        <v>106</v>
      </c>
      <c r="G91" s="59" t="s">
        <v>107</v>
      </c>
      <c r="H91" s="60" t="s">
        <v>107</v>
      </c>
      <c r="I91" s="54"/>
    </row>
    <row r="92" spans="1:9" ht="25.5" x14ac:dyDescent="0.2">
      <c r="A92" s="55">
        <f>COUNT(A$12:$A91)+1</f>
        <v>75</v>
      </c>
      <c r="B92" s="56" t="s">
        <v>184</v>
      </c>
      <c r="C92" s="57"/>
      <c r="D92" s="57"/>
      <c r="E92" s="57"/>
      <c r="F92" s="58" t="s">
        <v>106</v>
      </c>
      <c r="G92" s="59" t="s">
        <v>107</v>
      </c>
      <c r="H92" s="60" t="s">
        <v>107</v>
      </c>
      <c r="I92" s="54"/>
    </row>
    <row r="93" spans="1:9" ht="38.25" x14ac:dyDescent="0.2">
      <c r="A93" s="55">
        <f>COUNT(A$12:$A92)+1</f>
        <v>76</v>
      </c>
      <c r="B93" s="56" t="s">
        <v>185</v>
      </c>
      <c r="C93" s="57"/>
      <c r="D93" s="57"/>
      <c r="E93" s="57"/>
      <c r="F93" s="58" t="s">
        <v>106</v>
      </c>
      <c r="G93" s="59" t="s">
        <v>107</v>
      </c>
      <c r="H93" s="60" t="s">
        <v>107</v>
      </c>
      <c r="I93" s="54"/>
    </row>
    <row r="94" spans="1:9" ht="30.75" customHeight="1" x14ac:dyDescent="0.3">
      <c r="A94" s="62">
        <f>COUNT(A$12:$A93)+1</f>
        <v>77</v>
      </c>
      <c r="B94" s="63" t="s">
        <v>126</v>
      </c>
      <c r="C94" s="64" t="s">
        <v>114</v>
      </c>
      <c r="D94" s="65"/>
      <c r="E94" s="65"/>
      <c r="F94" s="65"/>
      <c r="G94" s="66" t="s">
        <v>115</v>
      </c>
      <c r="H94" s="67" t="s">
        <v>115</v>
      </c>
      <c r="I94" s="23" t="s">
        <v>186</v>
      </c>
    </row>
    <row r="95" spans="1:9" x14ac:dyDescent="0.2">
      <c r="A95" s="5"/>
      <c r="B95" s="5"/>
      <c r="C95" s="5"/>
      <c r="D95" s="5"/>
      <c r="E95" s="5"/>
      <c r="F95" s="5"/>
      <c r="G95" s="5"/>
      <c r="H95" s="5"/>
    </row>
    <row r="96" spans="1:9" x14ac:dyDescent="0.2">
      <c r="A96" s="5"/>
      <c r="B96" s="24" t="s">
        <v>187</v>
      </c>
      <c r="C96" s="5"/>
      <c r="D96" s="5"/>
      <c r="E96" s="5"/>
      <c r="F96" s="5"/>
      <c r="G96" s="5"/>
      <c r="H96" s="5"/>
    </row>
    <row r="97" spans="1:8" x14ac:dyDescent="0.2">
      <c r="A97" s="5"/>
      <c r="B97" s="69" t="s">
        <v>188</v>
      </c>
      <c r="C97" s="70" t="s">
        <v>189</v>
      </c>
      <c r="D97" s="70" t="s">
        <v>190</v>
      </c>
      <c r="E97" s="71" t="s">
        <v>191</v>
      </c>
      <c r="F97" s="72"/>
      <c r="G97" s="5"/>
      <c r="H97" s="5"/>
    </row>
    <row r="98" spans="1:8" x14ac:dyDescent="0.2">
      <c r="A98" s="5"/>
      <c r="B98" s="73" t="s">
        <v>192</v>
      </c>
      <c r="C98" s="15">
        <f>COUNTA(C18:C94)-8</f>
        <v>0</v>
      </c>
      <c r="D98" s="15">
        <f>COUNTA(D18:D94)</f>
        <v>0</v>
      </c>
      <c r="E98" s="74">
        <f>COUNTA(E18:E94)</f>
        <v>0</v>
      </c>
      <c r="F98" s="5"/>
      <c r="G98" s="5"/>
      <c r="H98" s="5"/>
    </row>
    <row r="99" spans="1:8" x14ac:dyDescent="0.2">
      <c r="A99" s="5"/>
      <c r="B99" s="75" t="s">
        <v>193</v>
      </c>
      <c r="C99" s="76">
        <f>IF(SUM($C98:$D98)=0,0,C98/SUM($C98:$D98))</f>
        <v>0</v>
      </c>
      <c r="D99" s="76">
        <f>IF(SUM($C98:$D98)=0,0,D98/SUM($C98:$D98))</f>
        <v>0</v>
      </c>
      <c r="E99" s="77"/>
      <c r="F99" s="78"/>
      <c r="G99" s="5"/>
      <c r="H99" s="5"/>
    </row>
    <row r="100" spans="1:8" x14ac:dyDescent="0.2">
      <c r="A100" s="5"/>
      <c r="B100" s="5"/>
      <c r="C100" s="5"/>
      <c r="D100" s="5"/>
      <c r="E100" s="5"/>
      <c r="F100" s="5"/>
      <c r="G100" s="5"/>
      <c r="H100" s="5"/>
    </row>
    <row r="101" spans="1:8" x14ac:dyDescent="0.2">
      <c r="A101" s="24" t="s">
        <v>194</v>
      </c>
      <c r="B101" s="79"/>
      <c r="C101" s="79"/>
      <c r="D101" s="79"/>
      <c r="E101" s="5"/>
      <c r="F101" s="5"/>
      <c r="G101" s="5"/>
      <c r="H101" s="5"/>
    </row>
    <row r="102" spans="1:8" x14ac:dyDescent="0.2">
      <c r="A102" s="80"/>
      <c r="B102" s="81"/>
      <c r="C102" s="81"/>
      <c r="D102" s="81"/>
    </row>
    <row r="103" spans="1:8" x14ac:dyDescent="0.2">
      <c r="A103" s="82" t="s">
        <v>195</v>
      </c>
      <c r="B103" s="79"/>
      <c r="C103" s="79"/>
      <c r="D103" s="79"/>
      <c r="E103" s="5"/>
      <c r="F103" s="5"/>
      <c r="G103" s="5"/>
      <c r="H103" s="5"/>
    </row>
    <row r="104" spans="1:8" x14ac:dyDescent="0.2">
      <c r="A104" s="80"/>
      <c r="B104" s="81"/>
      <c r="C104" s="81"/>
      <c r="D104" s="81"/>
    </row>
    <row r="105" spans="1:8" x14ac:dyDescent="0.2">
      <c r="A105" s="83"/>
      <c r="B105" s="79"/>
      <c r="C105" s="79"/>
      <c r="D105" s="79"/>
      <c r="E105" s="5"/>
      <c r="F105" s="5"/>
      <c r="G105" s="5"/>
      <c r="H105" s="5"/>
    </row>
    <row r="106" spans="1:8" x14ac:dyDescent="0.2">
      <c r="A106" s="83"/>
      <c r="B106" s="79"/>
      <c r="C106" s="79"/>
      <c r="D106" s="79"/>
      <c r="E106" s="5"/>
      <c r="F106" s="5"/>
      <c r="G106" s="5"/>
      <c r="H106" s="5"/>
    </row>
    <row r="107" spans="1:8" x14ac:dyDescent="0.2">
      <c r="A107" s="5"/>
      <c r="B107" s="79"/>
      <c r="C107" s="5"/>
      <c r="D107" s="5"/>
      <c r="E107" s="5"/>
      <c r="F107" s="5"/>
      <c r="G107" s="5"/>
      <c r="H107" s="5"/>
    </row>
    <row r="108" spans="1:8" x14ac:dyDescent="0.2">
      <c r="A108" s="5"/>
      <c r="B108" s="79"/>
      <c r="C108" s="5"/>
      <c r="D108" s="5"/>
      <c r="E108" s="5"/>
      <c r="F108" s="5"/>
      <c r="G108" s="5"/>
      <c r="H108" s="5"/>
    </row>
    <row r="109" spans="1:8" ht="15.75" x14ac:dyDescent="0.25">
      <c r="A109" s="84"/>
    </row>
    <row r="111" spans="1:8" ht="16.5" x14ac:dyDescent="0.3">
      <c r="A111" s="85" t="s">
        <v>196</v>
      </c>
      <c r="B111" s="35"/>
      <c r="C111" s="23" t="s">
        <v>197</v>
      </c>
      <c r="D111" s="35"/>
      <c r="E111" s="35"/>
      <c r="F111" s="35"/>
      <c r="G111" s="35"/>
      <c r="H111" s="35"/>
    </row>
    <row r="112" spans="1:8" ht="16.5" x14ac:dyDescent="0.3">
      <c r="A112" s="85" t="s">
        <v>198</v>
      </c>
      <c r="B112" s="35"/>
      <c r="C112" s="86"/>
      <c r="D112" s="35"/>
      <c r="E112" s="35"/>
      <c r="F112" s="35"/>
      <c r="G112" s="35"/>
      <c r="H112" s="35"/>
    </row>
    <row r="113" spans="1:8" ht="16.5" x14ac:dyDescent="0.3">
      <c r="A113" s="35" t="s">
        <v>199</v>
      </c>
      <c r="B113" s="35" t="s">
        <v>200</v>
      </c>
      <c r="C113" s="86"/>
      <c r="D113" s="35"/>
      <c r="E113" s="35"/>
      <c r="F113" s="35"/>
      <c r="G113" s="35"/>
      <c r="H113" s="35"/>
    </row>
    <row r="114" spans="1:8" ht="16.5" x14ac:dyDescent="0.3">
      <c r="A114" s="35" t="s">
        <v>201</v>
      </c>
      <c r="B114" s="35" t="s">
        <v>202</v>
      </c>
      <c r="C114" s="35"/>
      <c r="D114" s="35"/>
      <c r="E114" s="35"/>
      <c r="F114" s="35"/>
      <c r="G114" s="35"/>
      <c r="H114" s="35"/>
    </row>
    <row r="115" spans="1:8" ht="16.5" x14ac:dyDescent="0.3">
      <c r="A115" s="35" t="s">
        <v>203</v>
      </c>
      <c r="B115" s="35" t="s">
        <v>204</v>
      </c>
      <c r="C115" s="35"/>
      <c r="D115" s="35"/>
      <c r="E115" s="35"/>
      <c r="F115" s="35"/>
      <c r="G115" s="35"/>
      <c r="H115" s="35"/>
    </row>
    <row r="116" spans="1:8" ht="16.5" x14ac:dyDescent="0.3">
      <c r="A116" s="35" t="s">
        <v>205</v>
      </c>
      <c r="B116" s="35" t="s">
        <v>206</v>
      </c>
      <c r="C116" s="35"/>
      <c r="D116" s="35"/>
      <c r="E116" s="35"/>
      <c r="F116" s="35"/>
      <c r="G116" s="35"/>
      <c r="H116" s="35"/>
    </row>
    <row r="117" spans="1:8" ht="16.5" x14ac:dyDescent="0.3">
      <c r="A117" s="35" t="s">
        <v>207</v>
      </c>
      <c r="B117" s="35" t="s">
        <v>208</v>
      </c>
      <c r="C117" s="35"/>
      <c r="D117" s="35"/>
      <c r="E117" s="35"/>
      <c r="F117" s="35"/>
      <c r="G117" s="35"/>
      <c r="H117" s="35"/>
    </row>
    <row r="118" spans="1:8" ht="16.5" x14ac:dyDescent="0.3">
      <c r="A118" s="35" t="s">
        <v>209</v>
      </c>
      <c r="B118" s="35" t="s">
        <v>210</v>
      </c>
      <c r="C118" s="35"/>
      <c r="D118" s="35"/>
      <c r="E118" s="35"/>
      <c r="F118" s="35"/>
      <c r="G118" s="35"/>
      <c r="H118" s="35"/>
    </row>
    <row r="119" spans="1:8" ht="16.5" x14ac:dyDescent="0.3">
      <c r="A119" s="35" t="s">
        <v>211</v>
      </c>
      <c r="B119" s="35" t="s">
        <v>212</v>
      </c>
      <c r="C119" s="35"/>
      <c r="D119" s="35"/>
      <c r="E119" s="35"/>
      <c r="F119" s="35"/>
      <c r="G119" s="35"/>
      <c r="H119" s="35"/>
    </row>
    <row r="120" spans="1:8" ht="16.5" x14ac:dyDescent="0.3">
      <c r="A120" s="35" t="s">
        <v>213</v>
      </c>
      <c r="B120" s="35" t="s">
        <v>214</v>
      </c>
      <c r="C120" s="35"/>
      <c r="D120" s="35"/>
      <c r="E120" s="35"/>
      <c r="F120" s="35"/>
      <c r="G120" s="35"/>
      <c r="H120" s="35"/>
    </row>
    <row r="122" spans="1:8" ht="16.5" x14ac:dyDescent="0.3">
      <c r="A122" s="85" t="s">
        <v>215</v>
      </c>
      <c r="C122" s="23" t="s">
        <v>197</v>
      </c>
    </row>
    <row r="123" spans="1:8" ht="16.5" x14ac:dyDescent="0.3">
      <c r="B123" s="35" t="s">
        <v>216</v>
      </c>
    </row>
    <row r="124" spans="1:8" ht="16.5" x14ac:dyDescent="0.3">
      <c r="B124" s="35" t="s">
        <v>217</v>
      </c>
    </row>
    <row r="125" spans="1:8" ht="16.5" x14ac:dyDescent="0.3">
      <c r="B125" s="35" t="s">
        <v>218</v>
      </c>
    </row>
    <row r="126" spans="1:8" ht="16.5" x14ac:dyDescent="0.3">
      <c r="B126" s="35" t="s">
        <v>219</v>
      </c>
    </row>
    <row r="127" spans="1:8" ht="16.5" x14ac:dyDescent="0.3">
      <c r="B127" s="35" t="s">
        <v>220</v>
      </c>
    </row>
    <row r="128" spans="1:8" ht="16.5" x14ac:dyDescent="0.3">
      <c r="B128" s="35"/>
    </row>
    <row r="129" spans="2:2" ht="16.5" x14ac:dyDescent="0.3">
      <c r="B129" s="35"/>
    </row>
    <row r="130" spans="2:2" ht="16.5" x14ac:dyDescent="0.3">
      <c r="B130" s="35"/>
    </row>
    <row r="131" spans="2:2" ht="16.5" x14ac:dyDescent="0.3">
      <c r="B131" s="35"/>
    </row>
    <row r="132" spans="2:2" ht="16.5" x14ac:dyDescent="0.3">
      <c r="B132" s="35"/>
    </row>
    <row r="133" spans="2:2" ht="16.5" x14ac:dyDescent="0.3">
      <c r="B133" s="35"/>
    </row>
    <row r="134" spans="2:2" ht="16.5" x14ac:dyDescent="0.3">
      <c r="B134" s="35"/>
    </row>
    <row r="135" spans="2:2" ht="16.5" x14ac:dyDescent="0.3">
      <c r="B135" s="35"/>
    </row>
    <row r="136" spans="2:2" ht="16.5" x14ac:dyDescent="0.3">
      <c r="B136" s="35"/>
    </row>
    <row r="137" spans="2:2" ht="16.5" x14ac:dyDescent="0.3">
      <c r="B137" s="35"/>
    </row>
    <row r="138" spans="2:2" ht="16.5" x14ac:dyDescent="0.3">
      <c r="B138" s="35"/>
    </row>
    <row r="139" spans="2:2" ht="16.5" x14ac:dyDescent="0.3">
      <c r="B139" s="35"/>
    </row>
    <row r="155" spans="1:1" x14ac:dyDescent="0.2">
      <c r="A155" s="2" t="s">
        <v>221</v>
      </c>
    </row>
  </sheetData>
  <mergeCells count="6">
    <mergeCell ref="F16:H16"/>
    <mergeCell ref="A16:A17"/>
    <mergeCell ref="B16:B17"/>
    <mergeCell ref="C16:C17"/>
    <mergeCell ref="D16:D17"/>
    <mergeCell ref="E16:E17"/>
  </mergeCells>
  <dataValidations count="1">
    <dataValidation type="list" allowBlank="1" showInputMessage="1" showErrorMessage="1" sqref="C69:E79 C19:E24 C27:E34 C37:E44 C47:E50 C53:E54 C57:E66 C82:E93">
      <formula1>$I$16</formula1>
    </dataValidation>
  </dataValidations>
  <hyperlinks>
    <hyperlink ref="I1" location="TARTALOM!A1" display=" &lt; Tartalom"/>
    <hyperlink ref="D15" location="'KK-01'!A122" display="Használati útmutató"/>
    <hyperlink ref="I15" location="'KK-10'!A118" display="KK-10'!A118"/>
    <hyperlink ref="D16:D17" location="'KK-01'!A111" display="Jelentős kockázat*"/>
    <hyperlink ref="I25" location="'KK-10'!A122" display="KK-10'!A122"/>
    <hyperlink ref="I35" location="'KK-10'!A123" display="KK-10'!A123"/>
    <hyperlink ref="I45" location="'KK-10'!A124" display="KK-10'!A124"/>
    <hyperlink ref="I51" location="'KK-10'!A125" display="KK-10'!A125"/>
    <hyperlink ref="I55" location="'KK-10'!A126" display="KK-10'!A126"/>
    <hyperlink ref="I67" location="'KK-10'!A127" display="KK-10'!A127"/>
    <hyperlink ref="I80" location="'KK-10'!A128" display="KK-10'!A128"/>
    <hyperlink ref="I94" location="'KK-10'!A129" display="KK-10'!A129"/>
    <hyperlink ref="C111" location="'KK-01'!D15" display="VISSZA"/>
    <hyperlink ref="C122" location="'KK-01'!D15" display="VISSZA"/>
  </hyperlinks>
  <pageMargins left="0.70866141732283505" right="0.70866141732283505" top="0.70866141732283505" bottom="0.70866141732283505" header="0.511811023622047" footer="0.511811023622047"/>
  <pageSetup paperSize="9" scale="64" fitToHeight="6" orientation="landscape"/>
  <headerFooter>
    <oddFooter>&amp;L&amp;"Arial Narrow,Normál"&amp;8&amp;F/&amp;A&amp;C &amp;"Arial Narrow,Normál"&amp;8&amp;P/&amp;N&amp;R&amp;"Arial Narrow,Normál"&amp;8DigitAudit/AuditDok</oddFooter>
  </headerFooter>
  <rowBreaks count="3" manualBreakCount="3">
    <brk id="25" max="1048575" man="1"/>
    <brk id="45" max="1048575" man="1"/>
    <brk id="67" max="104857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3"/>
  <sheetViews>
    <sheetView showGridLines="0" workbookViewId="0"/>
  </sheetViews>
  <sheetFormatPr defaultColWidth="9" defaultRowHeight="16.5" customHeight="1" x14ac:dyDescent="0.3"/>
  <cols>
    <col min="1" max="1" width="5.25" style="2" customWidth="1"/>
    <col min="2" max="2" width="10.375" style="35" customWidth="1"/>
    <col min="3" max="3" width="25.5" style="35" customWidth="1"/>
    <col min="4" max="4" width="23" style="35" customWidth="1"/>
    <col min="5" max="5" width="21.25" style="35" customWidth="1"/>
    <col min="6" max="8" width="23.125" style="35" customWidth="1"/>
    <col min="9" max="9" width="9" style="709" customWidth="1"/>
    <col min="10" max="17" width="9" style="2" customWidth="1"/>
    <col min="18" max="16384" width="9" style="2"/>
  </cols>
  <sheetData>
    <row r="1" spans="1:17" x14ac:dyDescent="0.3">
      <c r="A1" s="87" t="s">
        <v>63</v>
      </c>
      <c r="B1" s="87"/>
      <c r="C1" s="87"/>
      <c r="D1" s="40"/>
      <c r="E1" s="40"/>
      <c r="F1" s="40"/>
      <c r="G1" s="40"/>
      <c r="H1" s="40"/>
      <c r="J1" s="54" t="s">
        <v>74</v>
      </c>
    </row>
    <row r="2" spans="1:17" x14ac:dyDescent="0.3">
      <c r="A2" s="87"/>
      <c r="B2" s="87"/>
      <c r="C2" s="87"/>
      <c r="D2" s="40"/>
      <c r="E2" s="128"/>
      <c r="F2" s="128"/>
      <c r="G2" s="128"/>
      <c r="H2" s="128"/>
      <c r="J2" s="26" t="s">
        <v>75</v>
      </c>
      <c r="N2" s="35" t="s">
        <v>630</v>
      </c>
      <c r="O2" s="35" t="s">
        <v>630</v>
      </c>
      <c r="P2" s="35" t="s">
        <v>1348</v>
      </c>
      <c r="Q2" s="35" t="s">
        <v>1351</v>
      </c>
    </row>
    <row r="3" spans="1:17" x14ac:dyDescent="0.3">
      <c r="A3" s="87" t="s">
        <v>1352</v>
      </c>
      <c r="B3" s="87"/>
      <c r="C3" s="448"/>
      <c r="D3" s="40"/>
      <c r="E3" s="128"/>
      <c r="F3" s="128"/>
      <c r="G3" s="128"/>
      <c r="H3" s="128"/>
      <c r="N3" s="35" t="s">
        <v>189</v>
      </c>
      <c r="O3" s="35" t="s">
        <v>1353</v>
      </c>
      <c r="P3" s="35" t="s">
        <v>1349</v>
      </c>
      <c r="Q3" s="35" t="s">
        <v>1354</v>
      </c>
    </row>
    <row r="4" spans="1:17" x14ac:dyDescent="0.3">
      <c r="A4" s="710" t="str">
        <f>CONCATENATE("Ügyfél:   ",Alapa!$C$17)</f>
        <v xml:space="preserve">Ügyfél:   </v>
      </c>
      <c r="B4" s="135"/>
      <c r="C4" s="136"/>
      <c r="D4" s="132" t="s">
        <v>279</v>
      </c>
      <c r="E4" s="711"/>
      <c r="F4" s="712"/>
      <c r="G4" s="712"/>
      <c r="H4" s="713"/>
      <c r="I4" s="2"/>
      <c r="N4" s="35" t="s">
        <v>1355</v>
      </c>
      <c r="O4" s="35" t="s">
        <v>1356</v>
      </c>
      <c r="P4" s="35" t="s">
        <v>1357</v>
      </c>
      <c r="Q4" s="35" t="s">
        <v>1358</v>
      </c>
    </row>
    <row r="5" spans="1:17" x14ac:dyDescent="0.3">
      <c r="A5" s="710" t="str">
        <f>CONCATENATE("Fordulónap: ",Alapa!$C$12)</f>
        <v xml:space="preserve">Fordulónap: </v>
      </c>
      <c r="B5" s="135"/>
      <c r="C5" s="136"/>
      <c r="D5" s="132" t="s">
        <v>79</v>
      </c>
      <c r="E5" s="137" t="e">
        <f>VLOOKUP(J5,Alapa!$G$2:$H$22,2)</f>
        <v>#N/A</v>
      </c>
      <c r="F5" s="138"/>
      <c r="G5" s="138"/>
      <c r="H5" s="139"/>
      <c r="I5" s="35" t="s">
        <v>80</v>
      </c>
      <c r="J5" s="36">
        <v>1</v>
      </c>
      <c r="N5" s="35" t="s">
        <v>1359</v>
      </c>
      <c r="O5" s="35" t="s">
        <v>1360</v>
      </c>
      <c r="Q5" s="35" t="s">
        <v>1361</v>
      </c>
    </row>
    <row r="6" spans="1:17" ht="17.25" x14ac:dyDescent="0.3">
      <c r="A6" s="714"/>
      <c r="B6" s="715"/>
      <c r="C6" s="448"/>
      <c r="D6" s="132" t="s">
        <v>81</v>
      </c>
      <c r="E6" s="137" t="str">
        <f>IF(Alapa!$N$2=0," ",Alapa!$N$2)</f>
        <v xml:space="preserve"> </v>
      </c>
      <c r="F6" s="138"/>
      <c r="G6" s="138"/>
      <c r="H6" s="139"/>
      <c r="N6" s="35" t="s">
        <v>1362</v>
      </c>
      <c r="Q6" s="35" t="s">
        <v>1363</v>
      </c>
    </row>
    <row r="7" spans="1:17" ht="17.25" x14ac:dyDescent="0.3">
      <c r="A7" s="714"/>
      <c r="B7" s="715"/>
      <c r="C7" s="40"/>
      <c r="D7" s="91"/>
      <c r="E7" s="128"/>
      <c r="F7" s="128"/>
      <c r="G7" s="128"/>
      <c r="H7" s="128"/>
      <c r="Q7" s="35" t="s">
        <v>1364</v>
      </c>
    </row>
    <row r="8" spans="1:17" ht="17.25" x14ac:dyDescent="0.3">
      <c r="A8" s="714"/>
      <c r="B8" s="716" t="s">
        <v>1365</v>
      </c>
      <c r="C8" s="40"/>
      <c r="D8" s="40"/>
      <c r="E8" s="40"/>
      <c r="F8" s="40"/>
      <c r="G8" s="40"/>
      <c r="H8" s="40"/>
      <c r="Q8" s="35" t="s">
        <v>1366</v>
      </c>
    </row>
    <row r="9" spans="1:17" ht="55.5" customHeight="1" x14ac:dyDescent="0.3">
      <c r="A9" s="714"/>
      <c r="B9" s="714"/>
      <c r="C9" s="1025" t="s">
        <v>1367</v>
      </c>
      <c r="D9" s="1025"/>
      <c r="E9" s="1025"/>
      <c r="F9" s="1025"/>
      <c r="G9" s="717"/>
      <c r="H9" s="717"/>
      <c r="Q9" s="35" t="s">
        <v>1368</v>
      </c>
    </row>
    <row r="10" spans="1:17" ht="17.25" x14ac:dyDescent="0.3">
      <c r="A10" s="718"/>
      <c r="B10" s="719" t="s">
        <v>1369</v>
      </c>
      <c r="C10" s="40"/>
      <c r="D10" s="40"/>
      <c r="E10" s="40"/>
      <c r="F10" s="40"/>
      <c r="G10" s="40"/>
      <c r="H10" s="717"/>
      <c r="Q10" s="35"/>
    </row>
    <row r="11" spans="1:17" ht="17.25" x14ac:dyDescent="0.3">
      <c r="A11" s="714"/>
      <c r="B11" s="714"/>
      <c r="C11" s="465"/>
      <c r="D11" s="465"/>
      <c r="E11" s="465"/>
      <c r="F11" s="465"/>
      <c r="G11" s="717"/>
      <c r="H11" s="717"/>
      <c r="Q11" s="35"/>
    </row>
    <row r="12" spans="1:17" x14ac:dyDescent="0.3">
      <c r="A12" s="720" t="s">
        <v>250</v>
      </c>
      <c r="B12" s="721" t="s">
        <v>10</v>
      </c>
      <c r="C12" s="722"/>
      <c r="D12" s="722"/>
      <c r="E12" s="723" t="s">
        <v>1370</v>
      </c>
      <c r="F12" s="723" t="s">
        <v>1371</v>
      </c>
      <c r="G12" s="723" t="s">
        <v>1372</v>
      </c>
      <c r="H12" s="717"/>
      <c r="Q12" s="35"/>
    </row>
    <row r="13" spans="1:17" x14ac:dyDescent="0.3">
      <c r="A13" s="724">
        <f>A31</f>
        <v>1</v>
      </c>
      <c r="B13" s="725" t="str">
        <f>B31</f>
        <v>A megbízás jellemzői</v>
      </c>
      <c r="C13" s="722"/>
      <c r="D13" s="722"/>
      <c r="E13" s="726" t="s">
        <v>1355</v>
      </c>
      <c r="F13" s="727"/>
      <c r="G13" s="727"/>
      <c r="H13" s="717"/>
      <c r="Q13" s="35"/>
    </row>
    <row r="14" spans="1:17" x14ac:dyDescent="0.3">
      <c r="A14" s="728">
        <f>A104</f>
        <v>2</v>
      </c>
      <c r="B14" s="729" t="str">
        <f>B104</f>
        <v>Lényegességi küszübérték számítás, hibahatár felosztások</v>
      </c>
      <c r="C14" s="722"/>
      <c r="D14" s="722"/>
      <c r="E14" s="726" t="s">
        <v>1355</v>
      </c>
      <c r="F14" s="727"/>
      <c r="G14" s="727"/>
      <c r="H14" s="717"/>
      <c r="Q14" s="35"/>
    </row>
    <row r="15" spans="1:17" x14ac:dyDescent="0.3">
      <c r="A15" s="728">
        <f>A118</f>
        <v>3</v>
      </c>
      <c r="B15" s="725" t="str">
        <f>B118</f>
        <v>A kockázatok felmérése és a vizsgálati módszerek meghatározására.</v>
      </c>
      <c r="C15" s="722"/>
      <c r="D15" s="722"/>
      <c r="E15" s="726" t="s">
        <v>1355</v>
      </c>
      <c r="F15" s="727"/>
      <c r="G15" s="727"/>
      <c r="H15" s="717"/>
      <c r="Q15" s="35"/>
    </row>
    <row r="16" spans="1:17" x14ac:dyDescent="0.3">
      <c r="A16" s="728">
        <f t="shared" ref="A16:B18" si="0">A133</f>
        <v>4</v>
      </c>
      <c r="B16" s="725" t="str">
        <f t="shared" si="0"/>
        <v>Kapcsolt vállalkozások felmérése</v>
      </c>
      <c r="C16" s="722"/>
      <c r="D16" s="722"/>
      <c r="E16" s="726" t="s">
        <v>1355</v>
      </c>
      <c r="F16" s="727"/>
      <c r="G16" s="727"/>
      <c r="H16" s="717"/>
      <c r="Q16" s="35"/>
    </row>
    <row r="17" spans="1:17" x14ac:dyDescent="0.3">
      <c r="A17" s="728">
        <f t="shared" si="0"/>
        <v>5</v>
      </c>
      <c r="B17" s="725" t="str">
        <f t="shared" si="0"/>
        <v>Szabályozottság ellenőrzési teszt</v>
      </c>
      <c r="C17" s="722"/>
      <c r="D17" s="722"/>
      <c r="E17" s="726" t="s">
        <v>1355</v>
      </c>
      <c r="F17" s="727"/>
      <c r="G17" s="727"/>
      <c r="H17" s="717"/>
      <c r="Q17" s="35"/>
    </row>
    <row r="18" spans="1:17" x14ac:dyDescent="0.3">
      <c r="A18" s="728">
        <f t="shared" si="0"/>
        <v>6</v>
      </c>
      <c r="B18" s="725" t="str">
        <f t="shared" si="0"/>
        <v xml:space="preserve">Számviteli rendszer felmérése </v>
      </c>
      <c r="C18" s="722"/>
      <c r="D18" s="722"/>
      <c r="E18" s="726" t="s">
        <v>1355</v>
      </c>
      <c r="F18" s="727"/>
      <c r="G18" s="727"/>
      <c r="H18" s="717"/>
      <c r="Q18" s="35"/>
    </row>
    <row r="19" spans="1:17" x14ac:dyDescent="0.3">
      <c r="A19" s="728">
        <f>A137</f>
        <v>7</v>
      </c>
      <c r="B19" s="725" t="str">
        <f>B137</f>
        <v>Csalás kockázatának felmérése</v>
      </c>
      <c r="C19" s="722"/>
      <c r="D19" s="722"/>
      <c r="E19" s="726" t="s">
        <v>1355</v>
      </c>
      <c r="F19" s="727"/>
      <c r="G19" s="727"/>
      <c r="H19" s="717"/>
      <c r="Q19" s="35"/>
    </row>
    <row r="20" spans="1:17" x14ac:dyDescent="0.3">
      <c r="A20" s="728">
        <f>A146</f>
        <v>8</v>
      </c>
      <c r="B20" s="725" t="str">
        <f>B146</f>
        <v>Belső ellenőrzési rendszer felmérése, megismerése</v>
      </c>
      <c r="C20" s="722"/>
      <c r="D20" s="722"/>
      <c r="E20" s="726" t="s">
        <v>1355</v>
      </c>
      <c r="F20" s="727"/>
      <c r="G20" s="727"/>
      <c r="H20" s="717"/>
      <c r="Q20" s="35"/>
    </row>
    <row r="21" spans="1:17" x14ac:dyDescent="0.3">
      <c r="A21" s="728">
        <f>A149</f>
        <v>9</v>
      </c>
      <c r="B21" s="725" t="str">
        <f>B149</f>
        <v>Kockázatbecslés és a könyvvizsgálati eljárások (válaszok) meghatározása.</v>
      </c>
      <c r="C21" s="722"/>
      <c r="D21" s="722"/>
      <c r="E21" s="726" t="s">
        <v>1355</v>
      </c>
      <c r="F21" s="727"/>
      <c r="G21" s="727"/>
      <c r="H21" s="717"/>
      <c r="Q21" s="35"/>
    </row>
    <row r="22" spans="1:17" x14ac:dyDescent="0.3">
      <c r="A22" s="728">
        <f>A189</f>
        <v>10</v>
      </c>
      <c r="B22" s="725" t="str">
        <f>B189</f>
        <v>Ellenőrzési rendszer, kontrollok vizsgálata</v>
      </c>
      <c r="C22" s="722"/>
      <c r="D22" s="722"/>
      <c r="E22" s="726" t="s">
        <v>1355</v>
      </c>
      <c r="F22" s="727"/>
      <c r="G22" s="727"/>
      <c r="H22" s="717"/>
      <c r="Q22" s="35"/>
    </row>
    <row r="23" spans="1:17" x14ac:dyDescent="0.3">
      <c r="A23" s="728">
        <f>A199</f>
        <v>11</v>
      </c>
      <c r="B23" s="725" t="str">
        <f>B199</f>
        <v>A tárgyévben kiemelt (kockázatos) adatfeldolgozási folyamat, szervezeti egység, ügyletcsoport.</v>
      </c>
      <c r="C23" s="722"/>
      <c r="D23" s="722"/>
      <c r="E23" s="726" t="s">
        <v>1355</v>
      </c>
      <c r="F23" s="727"/>
      <c r="G23" s="727"/>
      <c r="H23" s="717"/>
      <c r="Q23" s="35"/>
    </row>
    <row r="24" spans="1:17" x14ac:dyDescent="0.3">
      <c r="A24" s="728">
        <f>A207</f>
        <v>12</v>
      </c>
      <c r="B24" s="725" t="str">
        <f>B207</f>
        <v>Információ technológiai folyamatok kockázatfelmérése</v>
      </c>
      <c r="C24" s="722"/>
      <c r="D24" s="722"/>
      <c r="E24" s="726" t="s">
        <v>1355</v>
      </c>
      <c r="F24" s="727"/>
      <c r="G24" s="727"/>
      <c r="H24" s="717"/>
      <c r="Q24" s="35"/>
    </row>
    <row r="25" spans="1:17" x14ac:dyDescent="0.3">
      <c r="A25" s="728">
        <f>A217</f>
        <v>13</v>
      </c>
      <c r="B25" s="725" t="str">
        <f>B217</f>
        <v>Saját erőforrások tervezése</v>
      </c>
      <c r="C25" s="722"/>
      <c r="D25" s="722"/>
      <c r="E25" s="726" t="s">
        <v>1355</v>
      </c>
      <c r="F25" s="727"/>
      <c r="G25" s="727"/>
      <c r="H25" s="717"/>
      <c r="Q25" s="35"/>
    </row>
    <row r="26" spans="1:17" x14ac:dyDescent="0.3">
      <c r="A26" s="728">
        <f>A225</f>
        <v>14</v>
      </c>
      <c r="B26" s="725" t="str">
        <f>B225</f>
        <v>A munkacsoport tagjaival folytatott megbeszélések*</v>
      </c>
      <c r="C26" s="722"/>
      <c r="D26" s="722"/>
      <c r="E26" s="726" t="s">
        <v>1355</v>
      </c>
      <c r="F26" s="727"/>
      <c r="G26" s="727"/>
      <c r="H26" s="717"/>
      <c r="Q26" s="35"/>
    </row>
    <row r="27" spans="1:17" x14ac:dyDescent="0.3">
      <c r="A27" s="728">
        <f>A237</f>
        <v>15</v>
      </c>
      <c r="B27" s="725" t="str">
        <f>B237</f>
        <v>Külső szakértők munkája</v>
      </c>
      <c r="C27" s="722"/>
      <c r="D27" s="722"/>
      <c r="E27" s="726" t="s">
        <v>1355</v>
      </c>
      <c r="F27" s="727"/>
      <c r="G27" s="727"/>
      <c r="H27" s="717"/>
      <c r="Q27" s="35"/>
    </row>
    <row r="28" spans="1:17" x14ac:dyDescent="0.3">
      <c r="A28" s="728">
        <f>A247</f>
        <v>16</v>
      </c>
      <c r="B28" s="725" t="str">
        <f>B247</f>
        <v>Könyvvizsgálati munkaprogram jellemzése</v>
      </c>
      <c r="C28" s="722"/>
      <c r="D28" s="722"/>
      <c r="E28" s="726" t="s">
        <v>1355</v>
      </c>
      <c r="F28" s="727"/>
      <c r="G28" s="727"/>
      <c r="H28" s="717"/>
      <c r="Q28" s="35"/>
    </row>
    <row r="29" spans="1:17" ht="16.5" customHeight="1" x14ac:dyDescent="0.3">
      <c r="A29" s="714"/>
      <c r="B29" s="714"/>
      <c r="C29" s="465"/>
      <c r="D29" s="465"/>
      <c r="E29" s="465"/>
      <c r="F29" s="465"/>
      <c r="G29" s="717"/>
      <c r="H29" s="717"/>
      <c r="Q29" s="35" t="s">
        <v>1373</v>
      </c>
    </row>
    <row r="30" spans="1:17" ht="17.25" x14ac:dyDescent="0.3">
      <c r="A30" s="714"/>
      <c r="B30" s="730"/>
      <c r="C30" s="40"/>
      <c r="D30" s="40"/>
      <c r="E30" s="40"/>
      <c r="F30" s="40"/>
      <c r="G30" s="40"/>
      <c r="H30" s="40"/>
      <c r="Q30" s="35" t="s">
        <v>1374</v>
      </c>
    </row>
    <row r="31" spans="1:17" ht="17.25" x14ac:dyDescent="0.3">
      <c r="A31" s="718">
        <f>COUNT(A$30:$A30)+1</f>
        <v>1</v>
      </c>
      <c r="B31" s="719" t="s">
        <v>1375</v>
      </c>
      <c r="C31" s="40"/>
      <c r="D31" s="40"/>
      <c r="E31" s="40"/>
      <c r="F31" s="40"/>
      <c r="G31" s="40"/>
      <c r="H31" s="40"/>
      <c r="Q31" s="35" t="s">
        <v>1376</v>
      </c>
    </row>
    <row r="32" spans="1:17" ht="17.25" x14ac:dyDescent="0.3">
      <c r="A32" s="718"/>
      <c r="B32" s="731"/>
      <c r="C32" s="40"/>
      <c r="D32" s="40"/>
      <c r="E32" s="40"/>
      <c r="F32" s="40"/>
      <c r="G32" s="40"/>
      <c r="H32" s="40"/>
    </row>
    <row r="33" spans="1:8" ht="17.25" x14ac:dyDescent="0.3">
      <c r="A33" s="718"/>
      <c r="B33" s="732"/>
      <c r="C33" s="733" t="s">
        <v>1377</v>
      </c>
      <c r="D33" s="40"/>
      <c r="E33" s="40"/>
      <c r="F33" s="35" t="s">
        <v>1378</v>
      </c>
      <c r="G33" s="40"/>
      <c r="H33" s="40"/>
    </row>
    <row r="34" spans="1:8" ht="17.25" x14ac:dyDescent="0.3">
      <c r="A34" s="718"/>
      <c r="B34" s="731"/>
      <c r="C34" s="733"/>
      <c r="D34" s="40"/>
      <c r="E34" s="40"/>
      <c r="F34" s="40"/>
      <c r="G34" s="40"/>
      <c r="H34" s="40"/>
    </row>
    <row r="35" spans="1:8" ht="16.5" customHeight="1" x14ac:dyDescent="0.3">
      <c r="A35" s="718"/>
      <c r="B35" s="731"/>
      <c r="C35" s="733" t="s">
        <v>1379</v>
      </c>
      <c r="D35" s="40"/>
      <c r="E35" s="40"/>
      <c r="F35" s="35" t="s">
        <v>1380</v>
      </c>
      <c r="G35" s="40"/>
      <c r="H35" s="40"/>
    </row>
    <row r="36" spans="1:8" ht="17.25" x14ac:dyDescent="0.3">
      <c r="A36" s="718"/>
      <c r="B36" s="731"/>
      <c r="C36" s="733"/>
      <c r="D36" s="40"/>
      <c r="E36" s="40"/>
      <c r="F36" s="40"/>
      <c r="G36" s="40"/>
      <c r="H36" s="40"/>
    </row>
    <row r="37" spans="1:8" ht="17.25" x14ac:dyDescent="0.3">
      <c r="A37" s="718"/>
      <c r="B37" s="731"/>
      <c r="C37" s="733" t="s">
        <v>1381</v>
      </c>
      <c r="D37" s="40"/>
      <c r="E37" s="40"/>
      <c r="F37" s="35" t="s">
        <v>1382</v>
      </c>
      <c r="G37" s="40"/>
      <c r="H37" s="40"/>
    </row>
    <row r="38" spans="1:8" ht="17.25" x14ac:dyDescent="0.3">
      <c r="A38" s="718"/>
      <c r="B38" s="731"/>
      <c r="C38" s="733"/>
      <c r="D38" s="40"/>
      <c r="E38" s="40"/>
      <c r="F38" s="40"/>
      <c r="G38" s="40"/>
      <c r="H38" s="40"/>
    </row>
    <row r="39" spans="1:8" ht="17.25" x14ac:dyDescent="0.3">
      <c r="A39" s="718"/>
      <c r="B39" s="731"/>
      <c r="C39" s="733" t="s">
        <v>1383</v>
      </c>
      <c r="D39" s="40"/>
      <c r="E39" s="40"/>
      <c r="F39" s="734" t="s">
        <v>1362</v>
      </c>
      <c r="G39" s="40"/>
      <c r="H39" s="40"/>
    </row>
    <row r="40" spans="1:8" ht="17.25" x14ac:dyDescent="0.3">
      <c r="A40" s="718"/>
      <c r="B40" s="735"/>
      <c r="C40" s="736" t="s">
        <v>1384</v>
      </c>
      <c r="D40" s="40"/>
      <c r="E40" s="40"/>
      <c r="G40" s="40"/>
      <c r="H40" s="40"/>
    </row>
    <row r="41" spans="1:8" ht="17.25" x14ac:dyDescent="0.3">
      <c r="A41" s="718"/>
      <c r="B41" s="735"/>
      <c r="C41" s="736" t="s">
        <v>1385</v>
      </c>
      <c r="D41" s="40"/>
      <c r="E41" s="40"/>
      <c r="G41" s="40"/>
      <c r="H41" s="40"/>
    </row>
    <row r="42" spans="1:8" ht="17.25" x14ac:dyDescent="0.3">
      <c r="A42" s="718"/>
      <c r="B42" s="735"/>
      <c r="C42" s="89"/>
      <c r="D42" s="40"/>
      <c r="E42" s="40"/>
      <c r="F42" s="40"/>
      <c r="G42" s="40"/>
      <c r="H42" s="40"/>
    </row>
    <row r="43" spans="1:8" ht="17.25" x14ac:dyDescent="0.3">
      <c r="A43" s="718"/>
      <c r="B43" s="735"/>
      <c r="C43" s="733" t="s">
        <v>1386</v>
      </c>
      <c r="D43" s="40"/>
      <c r="E43" s="40"/>
      <c r="F43" s="35" t="s">
        <v>1387</v>
      </c>
      <c r="G43" s="40"/>
      <c r="H43" s="40"/>
    </row>
    <row r="44" spans="1:8" ht="17.25" x14ac:dyDescent="0.3">
      <c r="A44" s="718"/>
      <c r="B44" s="714"/>
      <c r="C44" s="89"/>
      <c r="D44" s="40"/>
      <c r="E44" s="40"/>
      <c r="F44" s="40"/>
      <c r="G44" s="40"/>
      <c r="H44" s="40"/>
    </row>
    <row r="45" spans="1:8" ht="17.25" x14ac:dyDescent="0.3">
      <c r="A45" s="718"/>
      <c r="B45" s="714"/>
      <c r="C45" s="733" t="s">
        <v>1388</v>
      </c>
      <c r="D45" s="40"/>
      <c r="E45" s="40"/>
      <c r="F45" s="734" t="s">
        <v>630</v>
      </c>
      <c r="G45" s="40"/>
      <c r="H45" s="40"/>
    </row>
    <row r="46" spans="1:8" ht="17.25" x14ac:dyDescent="0.3">
      <c r="A46" s="718"/>
      <c r="B46" s="714"/>
      <c r="C46" s="89"/>
      <c r="D46" s="40"/>
      <c r="E46" s="40"/>
      <c r="F46" s="40"/>
      <c r="G46" s="40"/>
      <c r="H46" s="40"/>
    </row>
    <row r="47" spans="1:8" ht="17.25" x14ac:dyDescent="0.3">
      <c r="A47" s="718"/>
      <c r="B47" s="714"/>
      <c r="C47" s="733" t="s">
        <v>1389</v>
      </c>
      <c r="D47" s="40"/>
      <c r="E47" s="40"/>
      <c r="F47" s="734" t="s">
        <v>630</v>
      </c>
      <c r="G47" s="40"/>
      <c r="H47" s="40"/>
    </row>
    <row r="48" spans="1:8" ht="17.25" x14ac:dyDescent="0.3">
      <c r="A48" s="718"/>
      <c r="B48" s="714"/>
      <c r="C48" s="733"/>
      <c r="D48" s="40"/>
      <c r="E48" s="40"/>
      <c r="F48" s="40"/>
      <c r="G48" s="40"/>
      <c r="H48" s="40"/>
    </row>
    <row r="49" spans="1:8" ht="17.25" x14ac:dyDescent="0.3">
      <c r="A49" s="718"/>
      <c r="B49" s="714"/>
      <c r="C49" s="736" t="s">
        <v>1390</v>
      </c>
      <c r="G49" s="40"/>
      <c r="H49" s="40"/>
    </row>
    <row r="50" spans="1:8" ht="17.25" x14ac:dyDescent="0.3">
      <c r="A50" s="718"/>
      <c r="B50" s="714"/>
      <c r="C50" s="736" t="s">
        <v>1391</v>
      </c>
      <c r="G50" s="40"/>
      <c r="H50" s="40"/>
    </row>
    <row r="51" spans="1:8" ht="17.25" x14ac:dyDescent="0.3">
      <c r="A51" s="718"/>
      <c r="B51" s="714"/>
      <c r="C51" s="736"/>
      <c r="D51" s="40"/>
      <c r="E51" s="40"/>
      <c r="F51" s="40"/>
      <c r="G51" s="40"/>
      <c r="H51" s="40"/>
    </row>
    <row r="52" spans="1:8" ht="17.25" x14ac:dyDescent="0.3">
      <c r="A52" s="718"/>
      <c r="B52" s="714"/>
      <c r="C52" s="733" t="s">
        <v>1392</v>
      </c>
      <c r="D52" s="40"/>
      <c r="E52" s="40"/>
      <c r="F52" s="40"/>
      <c r="G52" s="40"/>
      <c r="H52" s="40"/>
    </row>
    <row r="53" spans="1:8" ht="17.25" x14ac:dyDescent="0.3">
      <c r="A53" s="718"/>
      <c r="B53" s="714"/>
      <c r="C53" s="89"/>
      <c r="D53" s="737" t="s">
        <v>1393</v>
      </c>
      <c r="E53" s="738" t="s">
        <v>1394</v>
      </c>
      <c r="F53" s="739" t="s">
        <v>1395</v>
      </c>
      <c r="G53" s="40"/>
      <c r="H53" s="40"/>
    </row>
    <row r="54" spans="1:8" ht="17.25" x14ac:dyDescent="0.3">
      <c r="A54" s="718"/>
      <c r="B54" s="714"/>
      <c r="C54" s="89"/>
      <c r="D54" s="740" t="s">
        <v>1396</v>
      </c>
      <c r="E54" s="726"/>
      <c r="F54" s="741"/>
      <c r="G54" s="40"/>
      <c r="H54" s="40"/>
    </row>
    <row r="55" spans="1:8" ht="17.25" x14ac:dyDescent="0.3">
      <c r="A55" s="718"/>
      <c r="B55" s="714"/>
      <c r="C55" s="89"/>
      <c r="D55" s="740" t="s">
        <v>1397</v>
      </c>
      <c r="E55" s="726"/>
      <c r="F55" s="741"/>
      <c r="G55" s="40"/>
      <c r="H55" s="40"/>
    </row>
    <row r="56" spans="1:8" ht="17.25" x14ac:dyDescent="0.3">
      <c r="A56" s="718"/>
      <c r="B56" s="714"/>
      <c r="C56" s="89"/>
      <c r="D56" s="740" t="s">
        <v>1398</v>
      </c>
      <c r="E56" s="726"/>
      <c r="F56" s="741"/>
      <c r="G56" s="40"/>
      <c r="H56" s="40"/>
    </row>
    <row r="57" spans="1:8" ht="17.25" x14ac:dyDescent="0.3">
      <c r="A57" s="718"/>
      <c r="B57" s="714"/>
      <c r="C57" s="89"/>
      <c r="D57" s="742" t="s">
        <v>1399</v>
      </c>
      <c r="E57" s="743"/>
      <c r="F57" s="744"/>
      <c r="G57" s="40"/>
      <c r="H57" s="40"/>
    </row>
    <row r="58" spans="1:8" ht="17.25" x14ac:dyDescent="0.3">
      <c r="A58" s="718"/>
      <c r="B58" s="714"/>
      <c r="C58" s="89"/>
      <c r="D58" s="40"/>
      <c r="E58" s="40"/>
      <c r="F58" s="40"/>
      <c r="G58" s="40"/>
      <c r="H58" s="40"/>
    </row>
    <row r="59" spans="1:8" ht="17.25" x14ac:dyDescent="0.3">
      <c r="A59" s="718"/>
      <c r="B59" s="714"/>
      <c r="C59" s="733" t="s">
        <v>1400</v>
      </c>
      <c r="D59" s="40"/>
      <c r="E59" s="40"/>
      <c r="F59" s="40"/>
      <c r="G59" s="40"/>
      <c r="H59" s="40"/>
    </row>
    <row r="60" spans="1:8" ht="17.25" x14ac:dyDescent="0.3">
      <c r="A60" s="718"/>
      <c r="B60" s="714"/>
      <c r="C60" s="89"/>
      <c r="D60" s="745" t="s">
        <v>1401</v>
      </c>
      <c r="E60" s="746"/>
      <c r="F60" s="739" t="s">
        <v>1402</v>
      </c>
      <c r="G60" s="40"/>
      <c r="H60" s="40"/>
    </row>
    <row r="61" spans="1:8" ht="17.25" x14ac:dyDescent="0.3">
      <c r="A61" s="718"/>
      <c r="B61" s="714"/>
      <c r="C61" s="89"/>
      <c r="D61" s="747" t="s">
        <v>1403</v>
      </c>
      <c r="E61" s="33"/>
      <c r="F61" s="748"/>
      <c r="G61" s="40"/>
      <c r="H61" s="40"/>
    </row>
    <row r="62" spans="1:8" ht="17.25" x14ac:dyDescent="0.3">
      <c r="A62" s="718"/>
      <c r="B62" s="714"/>
      <c r="C62" s="89"/>
      <c r="D62" s="749" t="s">
        <v>1404</v>
      </c>
      <c r="E62" s="33"/>
      <c r="F62" s="748"/>
      <c r="G62" s="40"/>
      <c r="H62" s="40"/>
    </row>
    <row r="63" spans="1:8" ht="17.25" x14ac:dyDescent="0.3">
      <c r="A63" s="718"/>
      <c r="B63" s="714"/>
      <c r="C63" s="89"/>
      <c r="D63" s="749" t="s">
        <v>1405</v>
      </c>
      <c r="E63" s="33"/>
      <c r="F63" s="748"/>
      <c r="G63" s="40"/>
      <c r="H63" s="40"/>
    </row>
    <row r="64" spans="1:8" ht="17.25" x14ac:dyDescent="0.3">
      <c r="A64" s="718"/>
      <c r="B64" s="714"/>
      <c r="C64" s="89"/>
      <c r="D64" s="750" t="s">
        <v>1406</v>
      </c>
      <c r="E64" s="751"/>
      <c r="F64" s="752"/>
      <c r="G64" s="40"/>
      <c r="H64" s="40"/>
    </row>
    <row r="65" spans="1:9" ht="17.25" x14ac:dyDescent="0.3">
      <c r="A65" s="718"/>
      <c r="B65" s="714"/>
      <c r="C65" s="89"/>
      <c r="D65" s="40"/>
      <c r="E65" s="40"/>
      <c r="F65" s="40"/>
      <c r="G65" s="40"/>
      <c r="H65" s="40"/>
    </row>
    <row r="66" spans="1:9" ht="17.25" x14ac:dyDescent="0.3">
      <c r="A66" s="718"/>
      <c r="B66" s="714"/>
      <c r="C66" s="91" t="s">
        <v>1407</v>
      </c>
      <c r="D66" s="91"/>
      <c r="E66" s="468" t="s">
        <v>1408</v>
      </c>
      <c r="G66" s="753" t="s">
        <v>38</v>
      </c>
      <c r="H66" s="40"/>
    </row>
    <row r="67" spans="1:9" ht="17.25" x14ac:dyDescent="0.3">
      <c r="A67" s="718"/>
      <c r="B67" s="714"/>
      <c r="C67" s="733"/>
      <c r="D67" s="40"/>
      <c r="E67" s="40"/>
      <c r="F67" s="40"/>
      <c r="G67" s="40"/>
      <c r="H67" s="40"/>
    </row>
    <row r="68" spans="1:9" ht="33" x14ac:dyDescent="0.3">
      <c r="A68" s="718"/>
      <c r="B68" s="714"/>
      <c r="C68" s="733"/>
      <c r="D68" s="754" t="s">
        <v>1409</v>
      </c>
      <c r="E68" s="738" t="s">
        <v>1410</v>
      </c>
      <c r="F68" s="755" t="s">
        <v>1411</v>
      </c>
      <c r="G68" s="40"/>
      <c r="H68" s="40"/>
    </row>
    <row r="69" spans="1:9" ht="17.25" x14ac:dyDescent="0.3">
      <c r="A69" s="718"/>
      <c r="B69" s="714"/>
      <c r="C69" s="733"/>
      <c r="D69" s="756" t="s">
        <v>1412</v>
      </c>
      <c r="E69" s="757"/>
      <c r="F69" s="741"/>
      <c r="G69" s="40"/>
      <c r="H69" s="40"/>
    </row>
    <row r="70" spans="1:9" ht="17.25" x14ac:dyDescent="0.3">
      <c r="A70" s="718"/>
      <c r="B70" s="714"/>
      <c r="C70" s="733"/>
      <c r="D70" s="756" t="s">
        <v>1413</v>
      </c>
      <c r="E70" s="757"/>
      <c r="F70" s="741"/>
      <c r="G70" s="40"/>
      <c r="H70" s="40"/>
    </row>
    <row r="71" spans="1:9" ht="17.25" x14ac:dyDescent="0.3">
      <c r="A71" s="718"/>
      <c r="B71" s="714"/>
      <c r="C71" s="733"/>
      <c r="D71" s="756" t="s">
        <v>1414</v>
      </c>
      <c r="E71" s="757"/>
      <c r="F71" s="741"/>
      <c r="G71" s="40"/>
      <c r="H71" s="40"/>
    </row>
    <row r="72" spans="1:9" ht="17.25" x14ac:dyDescent="0.3">
      <c r="A72" s="718"/>
      <c r="B72" s="714"/>
      <c r="C72" s="733"/>
      <c r="D72" s="756" t="s">
        <v>1415</v>
      </c>
      <c r="E72" s="757"/>
      <c r="F72" s="741"/>
      <c r="G72" s="40"/>
      <c r="H72" s="40"/>
    </row>
    <row r="73" spans="1:9" ht="17.25" x14ac:dyDescent="0.3">
      <c r="A73" s="718"/>
      <c r="B73" s="714"/>
      <c r="C73" s="733"/>
      <c r="D73" s="756" t="s">
        <v>1397</v>
      </c>
      <c r="E73" s="757"/>
      <c r="F73" s="741"/>
      <c r="G73" s="40"/>
      <c r="H73" s="40"/>
    </row>
    <row r="74" spans="1:9" ht="17.25" x14ac:dyDescent="0.3">
      <c r="A74" s="718"/>
      <c r="B74" s="714"/>
      <c r="C74" s="733"/>
      <c r="D74" s="756" t="s">
        <v>1416</v>
      </c>
      <c r="E74" s="757"/>
      <c r="F74" s="741"/>
      <c r="G74" s="40"/>
      <c r="H74" s="40"/>
    </row>
    <row r="75" spans="1:9" ht="17.25" x14ac:dyDescent="0.3">
      <c r="A75" s="718"/>
      <c r="B75" s="714"/>
      <c r="C75" s="733"/>
      <c r="D75" s="756" t="s">
        <v>1417</v>
      </c>
      <c r="E75" s="757"/>
      <c r="F75" s="741"/>
      <c r="G75" s="40"/>
      <c r="H75" s="40"/>
    </row>
    <row r="76" spans="1:9" ht="17.25" x14ac:dyDescent="0.3">
      <c r="A76" s="718"/>
      <c r="B76" s="714"/>
      <c r="C76" s="733"/>
      <c r="D76" s="756" t="s">
        <v>1418</v>
      </c>
      <c r="E76" s="757"/>
      <c r="F76" s="741"/>
      <c r="G76" s="40"/>
      <c r="H76" s="40"/>
    </row>
    <row r="77" spans="1:9" ht="17.25" x14ac:dyDescent="0.3">
      <c r="A77" s="718"/>
      <c r="B77" s="714"/>
      <c r="C77" s="733"/>
      <c r="D77" s="758" t="s">
        <v>1419</v>
      </c>
      <c r="E77" s="759"/>
      <c r="F77" s="744"/>
      <c r="G77" s="40"/>
      <c r="H77" s="40"/>
    </row>
    <row r="78" spans="1:9" ht="17.25" x14ac:dyDescent="0.3">
      <c r="A78" s="718"/>
      <c r="B78" s="714"/>
      <c r="C78" s="733"/>
      <c r="D78" s="91" t="s">
        <v>1420</v>
      </c>
      <c r="E78" s="714"/>
      <c r="F78" s="714"/>
      <c r="G78" s="40"/>
      <c r="H78" s="40"/>
    </row>
    <row r="79" spans="1:9" ht="17.25" x14ac:dyDescent="0.3">
      <c r="A79" s="718"/>
      <c r="B79" s="714"/>
      <c r="C79" s="733"/>
      <c r="D79" s="91"/>
      <c r="E79" s="714"/>
      <c r="F79" s="714"/>
      <c r="G79" s="40"/>
      <c r="H79" s="40"/>
    </row>
    <row r="80" spans="1:9" ht="17.25" x14ac:dyDescent="0.3">
      <c r="A80" s="718"/>
      <c r="B80" s="714"/>
      <c r="C80" s="733" t="s">
        <v>1421</v>
      </c>
      <c r="D80" s="40"/>
      <c r="E80" s="40"/>
      <c r="F80" s="40"/>
      <c r="G80" s="40"/>
      <c r="H80" s="40"/>
      <c r="I80" s="2"/>
    </row>
    <row r="81" spans="1:9" ht="17.25" x14ac:dyDescent="0.3">
      <c r="A81" s="718"/>
      <c r="B81" s="760"/>
      <c r="C81" s="733"/>
      <c r="D81" s="761" t="s">
        <v>1422</v>
      </c>
      <c r="E81" s="762"/>
      <c r="F81" s="763" t="s">
        <v>1423</v>
      </c>
      <c r="G81" s="40"/>
      <c r="H81" s="40"/>
      <c r="I81" s="2"/>
    </row>
    <row r="82" spans="1:9" ht="17.25" x14ac:dyDescent="0.3">
      <c r="A82" s="718"/>
      <c r="B82" s="760"/>
      <c r="C82" s="733"/>
      <c r="D82" s="764" t="s">
        <v>1424</v>
      </c>
      <c r="E82" s="136"/>
      <c r="F82" s="765"/>
      <c r="G82" s="40"/>
      <c r="H82" s="40"/>
      <c r="I82" s="2"/>
    </row>
    <row r="83" spans="1:9" ht="17.25" x14ac:dyDescent="0.3">
      <c r="A83" s="718"/>
      <c r="B83" s="760"/>
      <c r="C83" s="733"/>
      <c r="D83" s="764" t="s">
        <v>1425</v>
      </c>
      <c r="E83" s="136"/>
      <c r="F83" s="765"/>
      <c r="G83" s="40"/>
      <c r="H83" s="40"/>
      <c r="I83" s="2"/>
    </row>
    <row r="84" spans="1:9" ht="17.25" x14ac:dyDescent="0.3">
      <c r="A84" s="718"/>
      <c r="B84" s="760"/>
      <c r="C84" s="733"/>
      <c r="D84" s="764" t="s">
        <v>1426</v>
      </c>
      <c r="E84" s="136"/>
      <c r="F84" s="765"/>
      <c r="G84" s="40"/>
      <c r="H84" s="40"/>
      <c r="I84" s="2"/>
    </row>
    <row r="85" spans="1:9" ht="17.25" x14ac:dyDescent="0.3">
      <c r="A85" s="718"/>
      <c r="B85" s="760"/>
      <c r="C85" s="733"/>
      <c r="D85" s="764" t="s">
        <v>1427</v>
      </c>
      <c r="E85" s="136"/>
      <c r="F85" s="765"/>
      <c r="G85" s="40"/>
      <c r="H85" s="40"/>
      <c r="I85" s="2"/>
    </row>
    <row r="86" spans="1:9" ht="17.25" x14ac:dyDescent="0.3">
      <c r="A86" s="718"/>
      <c r="B86" s="760"/>
      <c r="C86" s="733"/>
      <c r="D86" s="764" t="s">
        <v>1428</v>
      </c>
      <c r="E86" s="136"/>
      <c r="F86" s="765"/>
      <c r="G86" s="40"/>
      <c r="H86" s="40"/>
      <c r="I86" s="2"/>
    </row>
    <row r="87" spans="1:9" ht="17.25" x14ac:dyDescent="0.3">
      <c r="A87" s="718"/>
      <c r="B87" s="760"/>
      <c r="C87" s="733"/>
      <c r="D87" s="766" t="s">
        <v>1429</v>
      </c>
      <c r="E87" s="767"/>
      <c r="F87" s="768"/>
      <c r="G87" s="40"/>
      <c r="H87" s="40"/>
      <c r="I87" s="2"/>
    </row>
    <row r="88" spans="1:9" ht="17.25" x14ac:dyDescent="0.3">
      <c r="A88" s="718"/>
      <c r="B88" s="730"/>
      <c r="C88" s="733"/>
      <c r="D88" s="40"/>
      <c r="E88" s="170"/>
      <c r="F88" s="40"/>
      <c r="G88" s="40"/>
      <c r="H88" s="40"/>
      <c r="I88" s="2"/>
    </row>
    <row r="89" spans="1:9" ht="17.25" x14ac:dyDescent="0.3">
      <c r="A89" s="718"/>
      <c r="B89" s="769"/>
      <c r="C89" s="733"/>
      <c r="D89" s="761" t="s">
        <v>1430</v>
      </c>
      <c r="E89" s="762"/>
      <c r="F89" s="763" t="s">
        <v>1423</v>
      </c>
      <c r="G89" s="40"/>
      <c r="H89" s="40"/>
      <c r="I89" s="2"/>
    </row>
    <row r="90" spans="1:9" ht="17.25" x14ac:dyDescent="0.3">
      <c r="A90" s="718"/>
      <c r="B90" s="769"/>
      <c r="C90" s="733"/>
      <c r="D90" s="764" t="s">
        <v>1431</v>
      </c>
      <c r="E90" s="136"/>
      <c r="F90" s="765"/>
      <c r="G90" s="40"/>
      <c r="H90" s="40"/>
      <c r="I90" s="2"/>
    </row>
    <row r="91" spans="1:9" ht="17.25" x14ac:dyDescent="0.3">
      <c r="A91" s="718"/>
      <c r="B91" s="769"/>
      <c r="C91" s="733"/>
      <c r="D91" s="764" t="s">
        <v>1432</v>
      </c>
      <c r="E91" s="136"/>
      <c r="F91" s="765"/>
      <c r="G91" s="40"/>
      <c r="H91" s="40"/>
      <c r="I91" s="2"/>
    </row>
    <row r="92" spans="1:9" ht="17.25" x14ac:dyDescent="0.3">
      <c r="A92" s="718"/>
      <c r="B92" s="769"/>
      <c r="C92" s="733"/>
      <c r="D92" s="764" t="s">
        <v>1433</v>
      </c>
      <c r="E92" s="136"/>
      <c r="F92" s="765"/>
      <c r="G92" s="40"/>
      <c r="H92" s="40"/>
      <c r="I92" s="2"/>
    </row>
    <row r="93" spans="1:9" ht="17.25" x14ac:dyDescent="0.3">
      <c r="A93" s="718"/>
      <c r="B93" s="769"/>
      <c r="C93" s="733"/>
      <c r="D93" s="764" t="s">
        <v>1434</v>
      </c>
      <c r="E93" s="136"/>
      <c r="F93" s="765"/>
      <c r="G93" s="40"/>
      <c r="H93" s="40"/>
      <c r="I93" s="2"/>
    </row>
    <row r="94" spans="1:9" ht="17.25" x14ac:dyDescent="0.3">
      <c r="A94" s="718"/>
      <c r="B94" s="769"/>
      <c r="C94" s="733"/>
      <c r="D94" s="764" t="s">
        <v>1435</v>
      </c>
      <c r="E94" s="136"/>
      <c r="F94" s="765"/>
      <c r="G94" s="40"/>
      <c r="H94" s="40"/>
      <c r="I94" s="2"/>
    </row>
    <row r="95" spans="1:9" ht="17.25" x14ac:dyDescent="0.3">
      <c r="A95" s="718"/>
      <c r="B95" s="769"/>
      <c r="C95" s="733"/>
      <c r="D95" s="764" t="s">
        <v>1436</v>
      </c>
      <c r="E95" s="136"/>
      <c r="F95" s="765"/>
      <c r="G95" s="40"/>
      <c r="H95" s="40"/>
      <c r="I95" s="2"/>
    </row>
    <row r="96" spans="1:9" ht="17.25" x14ac:dyDescent="0.3">
      <c r="A96" s="718"/>
      <c r="B96" s="769"/>
      <c r="C96" s="733"/>
      <c r="D96" s="764" t="s">
        <v>1437</v>
      </c>
      <c r="E96" s="136"/>
      <c r="F96" s="765"/>
      <c r="G96" s="40"/>
      <c r="H96" s="40"/>
      <c r="I96" s="2"/>
    </row>
    <row r="97" spans="1:9" ht="17.25" x14ac:dyDescent="0.3">
      <c r="A97" s="718"/>
      <c r="B97" s="769"/>
      <c r="C97" s="733"/>
      <c r="D97" s="764" t="s">
        <v>1438</v>
      </c>
      <c r="E97" s="136"/>
      <c r="F97" s="765"/>
      <c r="G97" s="770" t="s">
        <v>65</v>
      </c>
      <c r="H97" s="40"/>
      <c r="I97" s="2"/>
    </row>
    <row r="98" spans="1:9" ht="17.25" x14ac:dyDescent="0.3">
      <c r="A98" s="718"/>
      <c r="B98" s="769"/>
      <c r="C98" s="733"/>
      <c r="D98" s="764" t="s">
        <v>1439</v>
      </c>
      <c r="E98" s="136"/>
      <c r="F98" s="765"/>
      <c r="G98" s="40"/>
      <c r="H98" s="40"/>
      <c r="I98" s="2"/>
    </row>
    <row r="99" spans="1:9" ht="17.25" x14ac:dyDescent="0.3">
      <c r="A99" s="718"/>
      <c r="B99" s="769"/>
      <c r="C99" s="733"/>
      <c r="D99" s="764" t="s">
        <v>1440</v>
      </c>
      <c r="E99" s="136"/>
      <c r="F99" s="771"/>
      <c r="G99" s="40"/>
      <c r="H99" s="40"/>
      <c r="I99" s="2"/>
    </row>
    <row r="100" spans="1:9" ht="17.25" x14ac:dyDescent="0.3">
      <c r="A100" s="718"/>
      <c r="B100" s="714"/>
      <c r="C100" s="733"/>
      <c r="D100" s="772" t="s">
        <v>1441</v>
      </c>
      <c r="E100" s="773"/>
      <c r="F100" s="765"/>
      <c r="G100" s="40"/>
      <c r="H100" s="40"/>
      <c r="I100" s="2"/>
    </row>
    <row r="101" spans="1:9" ht="17.25" x14ac:dyDescent="0.3">
      <c r="A101" s="718"/>
      <c r="B101" s="714"/>
      <c r="C101" s="733"/>
      <c r="D101" s="764" t="s">
        <v>1442</v>
      </c>
      <c r="E101" s="136"/>
      <c r="F101" s="765"/>
      <c r="G101" s="40"/>
      <c r="H101" s="40"/>
      <c r="I101" s="2"/>
    </row>
    <row r="102" spans="1:9" ht="17.25" x14ac:dyDescent="0.3">
      <c r="A102" s="718"/>
      <c r="B102" s="714"/>
      <c r="C102" s="733"/>
      <c r="D102" s="766" t="s">
        <v>1443</v>
      </c>
      <c r="E102" s="767"/>
      <c r="F102" s="768"/>
      <c r="G102" s="40"/>
      <c r="H102" s="40"/>
      <c r="I102" s="2"/>
    </row>
    <row r="103" spans="1:9" ht="17.25" x14ac:dyDescent="0.3">
      <c r="A103" s="718"/>
      <c r="B103" s="714"/>
      <c r="C103" s="733"/>
      <c r="D103" s="91"/>
      <c r="E103" s="714"/>
      <c r="F103" s="714"/>
      <c r="G103" s="40"/>
      <c r="H103" s="40"/>
      <c r="I103" s="2"/>
    </row>
    <row r="104" spans="1:9" ht="17.25" x14ac:dyDescent="0.3">
      <c r="A104" s="718">
        <f>COUNT(A$30:$A103)+1</f>
        <v>2</v>
      </c>
      <c r="B104" s="774" t="s">
        <v>1444</v>
      </c>
      <c r="C104" s="40"/>
      <c r="D104" s="448"/>
      <c r="E104" s="753" t="s">
        <v>1137</v>
      </c>
      <c r="F104" s="40"/>
      <c r="G104" s="40"/>
      <c r="H104" s="40"/>
      <c r="I104" s="2"/>
    </row>
    <row r="105" spans="1:9" ht="17.25" x14ac:dyDescent="0.3">
      <c r="A105" s="718"/>
      <c r="B105" s="924" t="str">
        <f ca="1">Alapa!G96</f>
        <v>TERV &lt;= TÉNY, Az eljárások hatókörét nem kell újraértékelni.</v>
      </c>
      <c r="C105" s="714"/>
      <c r="D105" s="40"/>
      <c r="E105" s="40"/>
      <c r="F105" s="40"/>
      <c r="G105" s="40"/>
      <c r="H105" s="40"/>
      <c r="I105" s="2"/>
    </row>
    <row r="106" spans="1:9" ht="17.25" x14ac:dyDescent="0.3">
      <c r="A106" s="718"/>
      <c r="B106" s="714"/>
      <c r="C106" s="714"/>
      <c r="D106" s="775" t="s">
        <v>1289</v>
      </c>
      <c r="E106" s="776" t="s">
        <v>1143</v>
      </c>
      <c r="F106" s="777" t="s">
        <v>1144</v>
      </c>
      <c r="G106" s="778"/>
      <c r="H106" s="778"/>
      <c r="I106" s="2"/>
    </row>
    <row r="107" spans="1:9" ht="17.25" x14ac:dyDescent="0.3">
      <c r="A107" s="718"/>
      <c r="B107" s="714"/>
      <c r="C107" s="714"/>
      <c r="D107" s="779" t="s">
        <v>1146</v>
      </c>
      <c r="E107" s="780"/>
      <c r="F107" s="781"/>
      <c r="G107" s="782"/>
      <c r="H107" s="782"/>
    </row>
    <row r="108" spans="1:9" ht="17.25" x14ac:dyDescent="0.3">
      <c r="A108" s="718"/>
      <c r="B108" s="714"/>
      <c r="C108" s="714"/>
      <c r="D108" s="783" t="s">
        <v>1147</v>
      </c>
      <c r="E108" s="784" t="str">
        <f>'KK-08-01'!F21</f>
        <v/>
      </c>
      <c r="F108" s="785" t="s">
        <v>55</v>
      </c>
      <c r="G108" s="786"/>
      <c r="H108" s="786"/>
      <c r="I108" s="68"/>
    </row>
    <row r="109" spans="1:9" ht="17.25" x14ac:dyDescent="0.3">
      <c r="A109" s="718"/>
      <c r="B109" s="714"/>
      <c r="C109" s="714"/>
      <c r="D109" s="783" t="s">
        <v>1148</v>
      </c>
      <c r="E109" s="784" t="str">
        <f>'KK-08-02'!F21</f>
        <v/>
      </c>
      <c r="F109" s="785" t="s">
        <v>57</v>
      </c>
      <c r="G109" s="786"/>
      <c r="H109" s="786"/>
    </row>
    <row r="110" spans="1:9" ht="17.25" x14ac:dyDescent="0.3">
      <c r="A110" s="718"/>
      <c r="B110" s="714"/>
      <c r="C110" s="714"/>
      <c r="D110" s="787" t="s">
        <v>1149</v>
      </c>
      <c r="E110" s="788" t="str">
        <f>'KK-08-03'!F21</f>
        <v/>
      </c>
      <c r="F110" s="789" t="s">
        <v>59</v>
      </c>
      <c r="G110" s="786"/>
      <c r="H110" s="786"/>
    </row>
    <row r="111" spans="1:9" ht="17.25" x14ac:dyDescent="0.3">
      <c r="A111" s="718"/>
      <c r="B111" s="714"/>
      <c r="C111" s="714"/>
      <c r="D111" s="790"/>
      <c r="E111" s="791"/>
      <c r="F111" s="792"/>
      <c r="G111" s="786"/>
      <c r="H111" s="786"/>
    </row>
    <row r="112" spans="1:9" ht="17.25" x14ac:dyDescent="0.3">
      <c r="A112" s="718"/>
      <c r="B112" s="714"/>
      <c r="C112" s="714"/>
      <c r="D112" s="793" t="s">
        <v>1150</v>
      </c>
      <c r="E112" s="794"/>
      <c r="F112" s="795"/>
      <c r="G112" s="796"/>
      <c r="H112" s="796"/>
    </row>
    <row r="113" spans="1:9" ht="17.25" x14ac:dyDescent="0.3">
      <c r="A113" s="718"/>
      <c r="B113" s="714"/>
      <c r="C113" s="714"/>
      <c r="D113" s="797" t="s">
        <v>1147</v>
      </c>
      <c r="E113" s="784" t="str">
        <f>'KK-08-01'!F22</f>
        <v/>
      </c>
      <c r="F113" s="785" t="s">
        <v>55</v>
      </c>
      <c r="G113" s="786"/>
      <c r="H113" s="786"/>
    </row>
    <row r="114" spans="1:9" ht="17.25" x14ac:dyDescent="0.3">
      <c r="A114" s="718"/>
      <c r="B114" s="714"/>
      <c r="C114" s="714"/>
      <c r="D114" s="783" t="s">
        <v>1148</v>
      </c>
      <c r="E114" s="784" t="str">
        <f>'KK-08-02'!F22</f>
        <v/>
      </c>
      <c r="F114" s="785" t="s">
        <v>57</v>
      </c>
      <c r="G114" s="786"/>
      <c r="H114" s="786"/>
    </row>
    <row r="115" spans="1:9" ht="17.25" x14ac:dyDescent="0.3">
      <c r="A115" s="718"/>
      <c r="B115" s="714"/>
      <c r="C115" s="714"/>
      <c r="D115" s="798" t="s">
        <v>1149</v>
      </c>
      <c r="E115" s="799" t="str">
        <f>'KK-08-03'!F22</f>
        <v/>
      </c>
      <c r="F115" s="800" t="s">
        <v>59</v>
      </c>
      <c r="G115" s="786"/>
      <c r="H115" s="786"/>
    </row>
    <row r="116" spans="1:9" ht="17.25" x14ac:dyDescent="0.3">
      <c r="A116" s="718"/>
      <c r="B116" s="714"/>
      <c r="C116" s="714"/>
      <c r="D116" s="40"/>
      <c r="E116" s="40"/>
      <c r="F116" s="40"/>
      <c r="G116" s="40"/>
      <c r="H116" s="40"/>
    </row>
    <row r="117" spans="1:9" ht="17.25" x14ac:dyDescent="0.3">
      <c r="A117" s="718"/>
      <c r="B117" s="769"/>
      <c r="C117" s="40"/>
      <c r="D117" s="40"/>
      <c r="E117" s="40"/>
      <c r="F117" s="40"/>
      <c r="G117" s="40"/>
      <c r="H117" s="753"/>
    </row>
    <row r="118" spans="1:9" ht="17.25" x14ac:dyDescent="0.3">
      <c r="A118" s="718">
        <f>COUNT(A$30:$A117)+1</f>
        <v>3</v>
      </c>
      <c r="B118" s="774" t="s">
        <v>90</v>
      </c>
      <c r="C118" s="40"/>
      <c r="D118" s="40"/>
      <c r="E118" s="3"/>
      <c r="F118" s="753" t="s">
        <v>1445</v>
      </c>
      <c r="G118" s="753"/>
      <c r="H118" s="753"/>
    </row>
    <row r="119" spans="1:9" ht="17.25" x14ac:dyDescent="0.3">
      <c r="A119" s="718"/>
      <c r="B119" s="774"/>
      <c r="C119" s="40"/>
      <c r="D119" s="40"/>
      <c r="E119" s="3"/>
      <c r="F119" s="3"/>
      <c r="G119" s="753"/>
      <c r="H119" s="753"/>
    </row>
    <row r="120" spans="1:9" ht="18" thickBot="1" x14ac:dyDescent="0.35">
      <c r="A120" s="714"/>
      <c r="B120" s="714"/>
      <c r="C120" s="714"/>
      <c r="D120" s="40"/>
      <c r="E120" s="40"/>
      <c r="F120" s="753"/>
      <c r="G120" s="753"/>
      <c r="H120" s="753"/>
      <c r="I120" s="2"/>
    </row>
    <row r="121" spans="1:9" ht="49.5" x14ac:dyDescent="0.3">
      <c r="A121" s="714"/>
      <c r="B121" s="926" t="s">
        <v>126</v>
      </c>
      <c r="C121" s="927"/>
      <c r="D121" s="928"/>
      <c r="E121" s="929" t="s">
        <v>1446</v>
      </c>
      <c r="F121" s="930" t="s">
        <v>1447</v>
      </c>
      <c r="G121" s="753"/>
      <c r="H121" s="753"/>
      <c r="I121" s="2"/>
    </row>
    <row r="122" spans="1:9" ht="33" x14ac:dyDescent="0.3">
      <c r="A122" s="714"/>
      <c r="B122" s="931" t="s">
        <v>1448</v>
      </c>
      <c r="C122" s="135"/>
      <c r="D122" s="932"/>
      <c r="E122" s="803" t="str">
        <f>IF('KK-01'!G25="válasz, vizsgálati módszer","KK-01 munkalapon kell meghatározni.",'KK-01'!G25)</f>
        <v>KK-01 munkalapon kell meghatározni.</v>
      </c>
      <c r="F122" s="933" t="str">
        <f>IF('KK-01'!H25="válasz, vizsgálati módszer","KK-01 munkalapon kell meghatározni.",'KK-01'!H25)</f>
        <v>KK-01 munkalapon kell meghatározni.</v>
      </c>
      <c r="G122" s="753" t="s">
        <v>1449</v>
      </c>
      <c r="H122" s="753"/>
      <c r="I122" s="2"/>
    </row>
    <row r="123" spans="1:9" ht="33" x14ac:dyDescent="0.3">
      <c r="A123" s="714"/>
      <c r="B123" s="931" t="s">
        <v>1450</v>
      </c>
      <c r="C123" s="135"/>
      <c r="D123" s="932"/>
      <c r="E123" s="803" t="str">
        <f>IF('KK-01'!G35="válasz, vizsgálati módszer","KK-01 munkalapon kell meghatározni.",'KK-01'!G35)</f>
        <v>KK-01 munkalapon kell meghatározni.</v>
      </c>
      <c r="F123" s="933" t="str">
        <f>IF('KK-01'!H35="válasz, vizsgálati módszer","KK-01 munkalapon kell meghatározni.",'KK-01'!H35)</f>
        <v>KK-01 munkalapon kell meghatározni.</v>
      </c>
      <c r="G123" s="753" t="s">
        <v>1451</v>
      </c>
      <c r="H123" s="753"/>
      <c r="I123" s="2"/>
    </row>
    <row r="124" spans="1:9" ht="33" x14ac:dyDescent="0.3">
      <c r="A124" s="714"/>
      <c r="B124" s="931" t="s">
        <v>1452</v>
      </c>
      <c r="C124" s="135"/>
      <c r="D124" s="932"/>
      <c r="E124" s="803" t="str">
        <f>IF('KK-01'!G45="válasz, vizsgálati módszer","KK-01 munkalapon kell meghatározni.",'KK-01'!G45)</f>
        <v>KK-01 munkalapon kell meghatározni.</v>
      </c>
      <c r="F124" s="933" t="str">
        <f>IF('KK-01'!H45="válasz, vizsgálati módszer","KK-01 munkalapon kell meghatározni.",'KK-01'!H45)</f>
        <v>KK-01 munkalapon kell meghatározni.</v>
      </c>
      <c r="G124" s="753" t="s">
        <v>1453</v>
      </c>
      <c r="H124" s="753"/>
      <c r="I124" s="2"/>
    </row>
    <row r="125" spans="1:9" ht="33" x14ac:dyDescent="0.3">
      <c r="A125" s="714"/>
      <c r="B125" s="931" t="s">
        <v>1454</v>
      </c>
      <c r="C125" s="135"/>
      <c r="D125" s="932"/>
      <c r="E125" s="803" t="str">
        <f>IF('KK-01'!G51="válasz, vizsgálati módszer","KK-01 munkalapon kell meghatározni.",'KK-01'!G51)</f>
        <v>KK-01 munkalapon kell meghatározni.</v>
      </c>
      <c r="F125" s="933" t="str">
        <f>IF('KK-01'!H51="válasz, vizsgálati módszer","KK-01 munkalapon kell meghatározni.",'KK-01'!H51)</f>
        <v>KK-01 munkalapon kell meghatározni.</v>
      </c>
      <c r="G125" s="753" t="s">
        <v>1455</v>
      </c>
      <c r="H125" s="753"/>
      <c r="I125" s="2"/>
    </row>
    <row r="126" spans="1:9" ht="33" x14ac:dyDescent="0.3">
      <c r="A126" s="714"/>
      <c r="B126" s="931" t="s">
        <v>1456</v>
      </c>
      <c r="C126" s="135"/>
      <c r="D126" s="932"/>
      <c r="E126" s="803" t="str">
        <f>IF('KK-01'!G55="válasz, vizsgálati módszer","KK-01 munkalapon kell meghatározni.",'KK-01'!G55)</f>
        <v>KK-01 munkalapon kell meghatározni.</v>
      </c>
      <c r="F126" s="933" t="str">
        <f>IF('KK-01'!H55="válasz, vizsgálati módszer","KK-01 munkalapon kell meghatározni.",'KK-01'!H55)</f>
        <v>KK-01 munkalapon kell meghatározni.</v>
      </c>
      <c r="G126" s="753" t="s">
        <v>1457</v>
      </c>
      <c r="H126" s="753"/>
      <c r="I126" s="2"/>
    </row>
    <row r="127" spans="1:9" ht="33" x14ac:dyDescent="0.3">
      <c r="A127" s="714"/>
      <c r="B127" s="931" t="s">
        <v>1458</v>
      </c>
      <c r="C127" s="135"/>
      <c r="D127" s="932"/>
      <c r="E127" s="803" t="str">
        <f>IF('KK-01'!G67="válasz, vizsgálati módszer","KK-01 munkalapon kell maghatározni",'KK-01'!G67)</f>
        <v>KK-01 munkalapon kell maghatározni</v>
      </c>
      <c r="F127" s="933" t="str">
        <f>IF('KK-01'!H67="válasz, vizsgálati módszer","KK-01 munkalapon kell meghatározni.",'KK-01'!H67)</f>
        <v>KK-01 munkalapon kell meghatározni.</v>
      </c>
      <c r="G127" s="753" t="s">
        <v>1459</v>
      </c>
      <c r="H127" s="753"/>
      <c r="I127" s="2"/>
    </row>
    <row r="128" spans="1:9" ht="33" x14ac:dyDescent="0.3">
      <c r="A128" s="714"/>
      <c r="B128" s="931" t="s">
        <v>1460</v>
      </c>
      <c r="C128" s="135"/>
      <c r="D128" s="932"/>
      <c r="E128" s="803" t="str">
        <f>IF('KK-01'!G80="válasz, vizsgálati módszer","KK-01 munkalapon kell meghatározni.",'KK-01'!G80)</f>
        <v>KK-01 munkalapon kell meghatározni.</v>
      </c>
      <c r="F128" s="933" t="str">
        <f>IF('KK-01'!H80="válasz, vizsgálati módszer","KK-01 munkalapon kell meghatározni.",'KK-01'!H80)</f>
        <v>KK-01 munkalapon kell meghatározni.</v>
      </c>
      <c r="G128" s="753" t="s">
        <v>1461</v>
      </c>
      <c r="H128" s="753"/>
      <c r="I128" s="2"/>
    </row>
    <row r="129" spans="1:10" ht="33.75" thickBot="1" x14ac:dyDescent="0.35">
      <c r="A129" s="714"/>
      <c r="B129" s="934" t="s">
        <v>1462</v>
      </c>
      <c r="C129" s="935"/>
      <c r="D129" s="936"/>
      <c r="E129" s="937" t="str">
        <f>IF('KK-01'!G94="válasz, vizsgálati módszer","KK-01 munkalapon kell meghatározni.",'KK-01'!G94)</f>
        <v>KK-01 munkalapon kell meghatározni.</v>
      </c>
      <c r="F129" s="938" t="str">
        <f>IF('KK-01'!H94="válasz, vizsgálati módszer","KK-01 munkalapon meghatározni.",'KK-01'!H94)</f>
        <v>KK-01 munkalapon meghatározni.</v>
      </c>
      <c r="G129" s="753" t="s">
        <v>1463</v>
      </c>
      <c r="H129" s="753"/>
      <c r="I129" s="2"/>
    </row>
    <row r="130" spans="1:10" ht="17.25" x14ac:dyDescent="0.3">
      <c r="A130" s="714"/>
      <c r="B130" s="504" t="s">
        <v>1464</v>
      </c>
      <c r="C130" s="448"/>
      <c r="D130" s="40"/>
      <c r="E130" s="40"/>
      <c r="F130" s="40"/>
      <c r="G130" s="753"/>
      <c r="H130" s="753"/>
      <c r="I130" s="2"/>
    </row>
    <row r="131" spans="1:10" ht="17.25" x14ac:dyDescent="0.3">
      <c r="A131" s="714"/>
      <c r="B131" s="714"/>
      <c r="C131" s="504"/>
      <c r="D131" s="40"/>
      <c r="E131" s="40"/>
      <c r="F131" s="753"/>
      <c r="G131" s="753"/>
      <c r="H131" s="753"/>
      <c r="I131" s="2"/>
    </row>
    <row r="132" spans="1:10" ht="17.25" x14ac:dyDescent="0.3">
      <c r="A132" s="714"/>
      <c r="B132" s="714"/>
      <c r="C132" s="40"/>
      <c r="D132" s="40"/>
      <c r="E132" s="804" t="s">
        <v>1465</v>
      </c>
      <c r="F132" s="805" t="s">
        <v>1423</v>
      </c>
      <c r="G132" s="753"/>
      <c r="H132" s="753"/>
      <c r="I132" s="68" t="s">
        <v>1466</v>
      </c>
    </row>
    <row r="133" spans="1:10" ht="17.25" x14ac:dyDescent="0.3">
      <c r="A133" s="718">
        <f>COUNT(A$30:$A132)+1</f>
        <v>4</v>
      </c>
      <c r="B133" s="774" t="s">
        <v>1467</v>
      </c>
      <c r="C133" s="40"/>
      <c r="D133" s="40"/>
      <c r="E133" s="806"/>
      <c r="F133" s="807"/>
      <c r="G133" s="753" t="s">
        <v>28</v>
      </c>
      <c r="H133" s="753"/>
      <c r="J133" s="2" t="s">
        <v>1351</v>
      </c>
    </row>
    <row r="134" spans="1:10" ht="17.25" x14ac:dyDescent="0.3">
      <c r="A134" s="718">
        <f>COUNT(A$30:$A133)+1</f>
        <v>5</v>
      </c>
      <c r="B134" s="774" t="s">
        <v>1468</v>
      </c>
      <c r="C134" s="40"/>
      <c r="D134" s="40"/>
      <c r="E134" s="806"/>
      <c r="F134" s="807"/>
      <c r="G134" s="753" t="s">
        <v>30</v>
      </c>
      <c r="H134" s="753"/>
      <c r="I134" s="2"/>
      <c r="J134" s="2" t="s">
        <v>1607</v>
      </c>
    </row>
    <row r="135" spans="1:10" ht="17.25" x14ac:dyDescent="0.3">
      <c r="A135" s="718">
        <f>COUNT(A$30:$A134)+1</f>
        <v>6</v>
      </c>
      <c r="B135" s="774" t="s">
        <v>1469</v>
      </c>
      <c r="C135" s="40"/>
      <c r="D135" s="40"/>
      <c r="E135" s="808"/>
      <c r="F135" s="809"/>
      <c r="G135" s="753" t="s">
        <v>32</v>
      </c>
      <c r="H135" s="753"/>
      <c r="I135" s="2"/>
      <c r="J135" s="2" t="s">
        <v>1358</v>
      </c>
    </row>
    <row r="136" spans="1:10" ht="17.25" x14ac:dyDescent="0.3">
      <c r="A136" s="718"/>
      <c r="B136" s="774"/>
      <c r="C136" s="40"/>
      <c r="D136" s="40"/>
      <c r="E136" s="40"/>
      <c r="F136" s="753"/>
      <c r="G136" s="753"/>
      <c r="H136" s="753"/>
      <c r="I136" s="2"/>
      <c r="J136" s="2" t="s">
        <v>1361</v>
      </c>
    </row>
    <row r="137" spans="1:10" ht="17.25" x14ac:dyDescent="0.3">
      <c r="A137" s="718">
        <f>COUNT(A$30:$A135)+1</f>
        <v>7</v>
      </c>
      <c r="B137" s="774" t="s">
        <v>1470</v>
      </c>
      <c r="C137" s="40"/>
      <c r="D137" s="40"/>
      <c r="E137" s="40"/>
      <c r="F137" s="753"/>
      <c r="G137" s="753"/>
      <c r="H137" s="753"/>
      <c r="I137" s="2"/>
      <c r="J137" s="2" t="s">
        <v>1363</v>
      </c>
    </row>
    <row r="138" spans="1:10" ht="17.25" x14ac:dyDescent="0.3">
      <c r="A138" s="760"/>
      <c r="B138" s="760"/>
      <c r="C138" s="40"/>
      <c r="D138" s="40"/>
      <c r="E138" s="40"/>
      <c r="F138" s="753"/>
      <c r="G138" s="753"/>
      <c r="H138" s="753"/>
      <c r="I138" s="2"/>
      <c r="J138" s="2" t="s">
        <v>1364</v>
      </c>
    </row>
    <row r="139" spans="1:10" ht="17.25" x14ac:dyDescent="0.3">
      <c r="A139" s="760"/>
      <c r="B139" s="760"/>
      <c r="C139" s="760"/>
      <c r="D139" s="810" t="s">
        <v>1289</v>
      </c>
      <c r="E139" s="746"/>
      <c r="F139" s="739" t="s">
        <v>1423</v>
      </c>
      <c r="G139" s="753"/>
      <c r="H139" s="753"/>
      <c r="I139" s="2"/>
      <c r="J139" s="2" t="s">
        <v>1366</v>
      </c>
    </row>
    <row r="140" spans="1:10" ht="17.25" x14ac:dyDescent="0.3">
      <c r="A140" s="760"/>
      <c r="B140" s="760"/>
      <c r="C140" s="760"/>
      <c r="D140" s="811" t="s">
        <v>1471</v>
      </c>
      <c r="E140" s="3"/>
      <c r="F140" s="812"/>
      <c r="G140" s="753" t="s">
        <v>34</v>
      </c>
      <c r="H140" s="753"/>
      <c r="I140" s="2"/>
      <c r="J140" s="2" t="s">
        <v>1368</v>
      </c>
    </row>
    <row r="141" spans="1:10" ht="17.25" x14ac:dyDescent="0.3">
      <c r="A141" s="760"/>
      <c r="B141" s="760"/>
      <c r="C141" s="760"/>
      <c r="D141" s="811" t="s">
        <v>1472</v>
      </c>
      <c r="E141" s="813" t="s">
        <v>1473</v>
      </c>
      <c r="F141" s="812"/>
      <c r="G141" s="753"/>
      <c r="H141" s="753"/>
      <c r="I141" s="2"/>
      <c r="J141" s="2" t="s">
        <v>1373</v>
      </c>
    </row>
    <row r="142" spans="1:10" ht="17.25" x14ac:dyDescent="0.3">
      <c r="A142" s="760"/>
      <c r="B142" s="760"/>
      <c r="C142" s="760"/>
      <c r="D142" s="811" t="s">
        <v>1474</v>
      </c>
      <c r="E142" s="813" t="s">
        <v>1475</v>
      </c>
      <c r="F142" s="812"/>
      <c r="G142" s="753"/>
      <c r="H142" s="753"/>
      <c r="I142" s="2"/>
      <c r="J142" s="2" t="s">
        <v>1374</v>
      </c>
    </row>
    <row r="143" spans="1:10" ht="17.25" x14ac:dyDescent="0.3">
      <c r="A143" s="760"/>
      <c r="B143" s="760"/>
      <c r="C143" s="760"/>
      <c r="D143" s="811" t="s">
        <v>1476</v>
      </c>
      <c r="E143" s="813" t="s">
        <v>1475</v>
      </c>
      <c r="F143" s="812"/>
      <c r="G143" s="753"/>
      <c r="H143" s="753"/>
      <c r="I143" s="2"/>
      <c r="J143" s="2" t="s">
        <v>1608</v>
      </c>
    </row>
    <row r="144" spans="1:10" ht="17.25" x14ac:dyDescent="0.3">
      <c r="A144" s="760"/>
      <c r="B144" s="760"/>
      <c r="C144" s="760"/>
      <c r="D144" s="814" t="s">
        <v>1477</v>
      </c>
      <c r="E144" s="815"/>
      <c r="F144" s="816"/>
      <c r="G144" s="753" t="s">
        <v>34</v>
      </c>
      <c r="H144" s="753"/>
      <c r="I144" s="2"/>
      <c r="J144" s="2" t="s">
        <v>1376</v>
      </c>
    </row>
    <row r="145" spans="1:9" ht="17.25" x14ac:dyDescent="0.3">
      <c r="A145" s="760"/>
      <c r="B145" s="760"/>
      <c r="C145" s="91"/>
      <c r="D145" s="91"/>
      <c r="E145" s="40"/>
      <c r="F145" s="753"/>
      <c r="G145" s="753"/>
      <c r="H145" s="753"/>
      <c r="I145" s="2"/>
    </row>
    <row r="146" spans="1:9" ht="17.25" x14ac:dyDescent="0.3">
      <c r="A146" s="718">
        <f>COUNT(A$30:$A145)+1</f>
        <v>8</v>
      </c>
      <c r="B146" s="774" t="s">
        <v>1478</v>
      </c>
      <c r="C146" s="40"/>
      <c r="D146" s="40"/>
      <c r="E146" s="804" t="s">
        <v>1465</v>
      </c>
      <c r="F146" s="739" t="s">
        <v>1423</v>
      </c>
      <c r="G146" s="753"/>
      <c r="H146" s="753"/>
    </row>
    <row r="147" spans="1:9" ht="17.25" x14ac:dyDescent="0.3">
      <c r="A147" s="714"/>
      <c r="B147" s="714"/>
      <c r="C147" s="40"/>
      <c r="D147" s="40"/>
      <c r="E147" s="808"/>
      <c r="F147" s="816"/>
      <c r="G147" s="753" t="s">
        <v>36</v>
      </c>
      <c r="H147" s="753"/>
    </row>
    <row r="148" spans="1:9" ht="17.25" x14ac:dyDescent="0.3">
      <c r="A148" s="714"/>
      <c r="B148" s="714"/>
      <c r="C148" s="40"/>
      <c r="D148" s="40"/>
      <c r="E148" s="753"/>
      <c r="F148" s="753"/>
      <c r="G148" s="753"/>
      <c r="H148" s="753"/>
    </row>
    <row r="149" spans="1:9" ht="17.25" x14ac:dyDescent="0.3">
      <c r="A149" s="718">
        <f>COUNT(A$30:$A148)+1</f>
        <v>9</v>
      </c>
      <c r="B149" s="774" t="s">
        <v>1479</v>
      </c>
      <c r="C149" s="817"/>
      <c r="D149" s="818"/>
      <c r="E149" s="753"/>
      <c r="F149" s="753"/>
      <c r="G149" s="753"/>
      <c r="H149" s="753"/>
    </row>
    <row r="150" spans="1:9" ht="17.25" x14ac:dyDescent="0.3">
      <c r="A150" s="714"/>
      <c r="B150" s="714"/>
      <c r="C150" s="91" t="s">
        <v>1480</v>
      </c>
      <c r="D150" s="819"/>
      <c r="E150" s="350" t="str">
        <f>'KK-09'!K12</f>
        <v>ALACSONY</v>
      </c>
      <c r="F150" s="753" t="s">
        <v>61</v>
      </c>
      <c r="G150" s="40"/>
      <c r="H150" s="40"/>
    </row>
    <row r="151" spans="1:9" ht="17.25" x14ac:dyDescent="0.3">
      <c r="A151" s="714"/>
      <c r="B151" s="714"/>
      <c r="C151" s="714"/>
      <c r="D151" s="820" t="str">
        <f>IF(E150="Alacsony","Nem releváns",IF(E150="Közepes","Átfogó könyvvizsgálati eljárás (válasz):","Átfogó könyvvizsgálati eljárás (válasz):"))</f>
        <v>Nem releváns</v>
      </c>
      <c r="E151" s="350"/>
      <c r="F151" s="753"/>
      <c r="G151" s="40"/>
      <c r="H151" s="40"/>
    </row>
    <row r="152" spans="1:9" ht="17.25" x14ac:dyDescent="0.3">
      <c r="A152" s="714"/>
      <c r="B152" s="714"/>
      <c r="C152" s="714"/>
      <c r="D152" s="714"/>
      <c r="E152" s="804" t="s">
        <v>1465</v>
      </c>
      <c r="F152" s="739" t="s">
        <v>1423</v>
      </c>
      <c r="G152" s="40"/>
      <c r="H152" s="40"/>
    </row>
    <row r="153" spans="1:9" ht="17.25" x14ac:dyDescent="0.3">
      <c r="A153" s="714"/>
      <c r="B153" s="714"/>
      <c r="C153" s="714"/>
      <c r="D153" s="714"/>
      <c r="E153" s="806"/>
      <c r="F153" s="812"/>
      <c r="G153" s="40"/>
      <c r="H153" s="40"/>
    </row>
    <row r="154" spans="1:9" ht="17.25" x14ac:dyDescent="0.3">
      <c r="A154" s="714"/>
      <c r="B154" s="714"/>
      <c r="C154" s="714"/>
      <c r="D154" s="714"/>
      <c r="E154" s="808"/>
      <c r="F154" s="816"/>
      <c r="G154" s="40"/>
      <c r="H154" s="40"/>
    </row>
    <row r="155" spans="1:9" ht="17.25" x14ac:dyDescent="0.3">
      <c r="A155" s="714"/>
      <c r="B155" s="714"/>
      <c r="C155" s="714"/>
      <c r="D155" s="714"/>
      <c r="E155" s="3" t="s">
        <v>1481</v>
      </c>
      <c r="F155" s="821"/>
      <c r="G155" s="821"/>
      <c r="H155" s="821"/>
    </row>
    <row r="156" spans="1:9" ht="17.25" x14ac:dyDescent="0.3">
      <c r="A156" s="714"/>
      <c r="B156" s="714"/>
      <c r="C156" s="3"/>
      <c r="D156" s="821"/>
      <c r="E156" s="821"/>
      <c r="F156" s="821"/>
      <c r="G156" s="821"/>
      <c r="H156" s="821"/>
    </row>
    <row r="157" spans="1:9" ht="17.25" x14ac:dyDescent="0.3">
      <c r="A157" s="714"/>
      <c r="B157" s="714"/>
      <c r="C157" s="91" t="s">
        <v>1482</v>
      </c>
      <c r="D157" s="819"/>
      <c r="E157" s="3"/>
      <c r="F157" s="753" t="s">
        <v>61</v>
      </c>
      <c r="G157" s="40"/>
      <c r="H157" s="40"/>
    </row>
    <row r="158" spans="1:9" ht="17.25" x14ac:dyDescent="0.3">
      <c r="A158" s="714"/>
      <c r="B158" s="714"/>
      <c r="C158" s="87" t="s">
        <v>1483</v>
      </c>
      <c r="D158" s="40"/>
      <c r="E158" s="40"/>
      <c r="F158" s="40"/>
      <c r="G158" s="40"/>
      <c r="H158" s="40"/>
    </row>
    <row r="159" spans="1:9" ht="49.5" x14ac:dyDescent="0.3">
      <c r="A159" s="714"/>
      <c r="B159" s="714"/>
      <c r="C159" s="822" t="s">
        <v>1289</v>
      </c>
      <c r="D159" s="823">
        <f>Alapa!C10</f>
        <v>0</v>
      </c>
      <c r="E159" s="823" t="s">
        <v>1329</v>
      </c>
      <c r="F159" s="823" t="s">
        <v>1484</v>
      </c>
      <c r="G159" s="823" t="s">
        <v>1485</v>
      </c>
      <c r="H159" s="823" t="s">
        <v>1486</v>
      </c>
    </row>
    <row r="160" spans="1:9" ht="17.25" x14ac:dyDescent="0.3">
      <c r="A160" s="714"/>
      <c r="B160" s="714"/>
      <c r="C160" s="617" t="s">
        <v>1210</v>
      </c>
      <c r="D160" s="824" t="str">
        <f>IF('KK-09'!D25=0,"",'KK-09'!D25)</f>
        <v/>
      </c>
      <c r="E160" s="825" t="str">
        <f>'KK-09'!J94</f>
        <v>NÉ</v>
      </c>
      <c r="F160" s="826"/>
      <c r="G160" s="827"/>
      <c r="H160" s="827"/>
    </row>
    <row r="161" spans="1:9" ht="17.25" x14ac:dyDescent="0.3">
      <c r="A161" s="714"/>
      <c r="B161" s="714"/>
      <c r="C161" s="626" t="s">
        <v>1211</v>
      </c>
      <c r="D161" s="828" t="str">
        <f>IF('KK-09'!D26=0,"",'KK-09'!D26)</f>
        <v/>
      </c>
      <c r="E161" s="829" t="str">
        <f>'KK-09'!J95</f>
        <v>NÉ</v>
      </c>
      <c r="F161" s="830"/>
      <c r="G161" s="831"/>
      <c r="H161" s="831"/>
    </row>
    <row r="162" spans="1:9" ht="17.25" x14ac:dyDescent="0.3">
      <c r="A162" s="714"/>
      <c r="B162" s="714"/>
      <c r="C162" s="626" t="s">
        <v>1212</v>
      </c>
      <c r="D162" s="828" t="str">
        <f>IF('KK-09'!D27=0,"",'KK-09'!D27)</f>
        <v/>
      </c>
      <c r="E162" s="829" t="str">
        <f>'KK-09'!J96</f>
        <v>NÉ</v>
      </c>
      <c r="F162" s="830"/>
      <c r="G162" s="831"/>
      <c r="H162" s="831"/>
    </row>
    <row r="163" spans="1:9" ht="17.25" x14ac:dyDescent="0.3">
      <c r="A163" s="714"/>
      <c r="B163" s="714"/>
      <c r="C163" s="626" t="s">
        <v>1213</v>
      </c>
      <c r="D163" s="828" t="str">
        <f>IF('KK-09'!D28=0,"",'KK-09'!D28)</f>
        <v/>
      </c>
      <c r="E163" s="829" t="str">
        <f>'KK-09'!J97</f>
        <v>NÉ</v>
      </c>
      <c r="F163" s="830"/>
      <c r="G163" s="831"/>
      <c r="H163" s="831"/>
    </row>
    <row r="164" spans="1:9" ht="17.25" x14ac:dyDescent="0.3">
      <c r="A164" s="714"/>
      <c r="B164" s="714"/>
      <c r="C164" s="626" t="s">
        <v>1214</v>
      </c>
      <c r="D164" s="828" t="str">
        <f>IF('KK-09'!D29=0,"",'KK-09'!D29)</f>
        <v/>
      </c>
      <c r="E164" s="829" t="str">
        <f>'KK-09'!J98</f>
        <v>NÉ</v>
      </c>
      <c r="F164" s="830"/>
      <c r="G164" s="831"/>
      <c r="H164" s="831"/>
    </row>
    <row r="165" spans="1:9" ht="17.25" x14ac:dyDescent="0.3">
      <c r="A165" s="714"/>
      <c r="B165" s="714"/>
      <c r="C165" s="626" t="s">
        <v>1215</v>
      </c>
      <c r="D165" s="828" t="str">
        <f>IF('KK-09'!D30=0,"",'KK-09'!D30)</f>
        <v/>
      </c>
      <c r="E165" s="829" t="str">
        <f>'KK-09'!J99</f>
        <v>NÉ</v>
      </c>
      <c r="F165" s="830"/>
      <c r="G165" s="831"/>
      <c r="H165" s="831"/>
    </row>
    <row r="166" spans="1:9" ht="17.25" x14ac:dyDescent="0.3">
      <c r="A166" s="714"/>
      <c r="B166" s="714"/>
      <c r="C166" s="626" t="s">
        <v>1217</v>
      </c>
      <c r="D166" s="828" t="str">
        <f>IF('KK-09'!D31=0,"",'KK-09'!D31)</f>
        <v/>
      </c>
      <c r="E166" s="829" t="str">
        <f>'KK-09'!J100</f>
        <v>NÉ</v>
      </c>
      <c r="F166" s="830"/>
      <c r="G166" s="831"/>
      <c r="H166" s="831"/>
      <c r="I166" s="2"/>
    </row>
    <row r="167" spans="1:9" ht="17.25" x14ac:dyDescent="0.3">
      <c r="A167" s="714"/>
      <c r="B167" s="714"/>
      <c r="C167" s="635" t="s">
        <v>1219</v>
      </c>
      <c r="D167" s="832" t="str">
        <f>IF('KK-09'!D32=0,"",'KK-09'!D32)</f>
        <v/>
      </c>
      <c r="E167" s="833" t="str">
        <f>'KK-09'!J101</f>
        <v>NÉ</v>
      </c>
      <c r="F167" s="834"/>
      <c r="G167" s="831"/>
      <c r="H167" s="831"/>
      <c r="I167" s="2"/>
    </row>
    <row r="168" spans="1:9" ht="17.25" x14ac:dyDescent="0.3">
      <c r="A168" s="714"/>
      <c r="B168" s="714"/>
      <c r="C168" s="535" t="s">
        <v>1296</v>
      </c>
      <c r="D168" s="835" t="str">
        <f>IF('KK-09'!D33=0,"",'KK-09'!D33)</f>
        <v/>
      </c>
      <c r="E168" s="836"/>
      <c r="F168" s="837"/>
      <c r="G168" s="838"/>
      <c r="H168" s="838"/>
      <c r="I168" s="2"/>
    </row>
    <row r="169" spans="1:9" ht="17.25" x14ac:dyDescent="0.3">
      <c r="A169" s="714"/>
      <c r="B169" s="714"/>
      <c r="C169" s="839" t="s">
        <v>1221</v>
      </c>
      <c r="D169" s="840" t="str">
        <f>IF('KK-09'!D34=0,"",'KK-09'!D34)</f>
        <v/>
      </c>
      <c r="E169" s="841" t="str">
        <f>'KK-09'!J102</f>
        <v>NÉ</v>
      </c>
      <c r="F169" s="842"/>
      <c r="G169" s="831"/>
      <c r="H169" s="831"/>
      <c r="I169" s="2"/>
    </row>
    <row r="170" spans="1:9" ht="17.25" x14ac:dyDescent="0.3">
      <c r="A170" s="714"/>
      <c r="B170" s="714"/>
      <c r="C170" s="626" t="s">
        <v>1223</v>
      </c>
      <c r="D170" s="828" t="str">
        <f>IF('KK-09'!D35=0,"",'KK-09'!D35)</f>
        <v/>
      </c>
      <c r="E170" s="829" t="str">
        <f>'KK-09'!J103</f>
        <v>NÉ</v>
      </c>
      <c r="F170" s="830"/>
      <c r="G170" s="831"/>
      <c r="H170" s="831"/>
      <c r="I170" s="2"/>
    </row>
    <row r="171" spans="1:9" ht="17.25" x14ac:dyDescent="0.3">
      <c r="A171" s="714"/>
      <c r="B171" s="714"/>
      <c r="C171" s="626" t="s">
        <v>1226</v>
      </c>
      <c r="D171" s="828" t="str">
        <f>IF('KK-09'!D36=0,"",'KK-09'!D36)</f>
        <v/>
      </c>
      <c r="E171" s="829" t="str">
        <f>'KK-09'!J104</f>
        <v>NÉ</v>
      </c>
      <c r="F171" s="830"/>
      <c r="G171" s="831"/>
      <c r="H171" s="831"/>
      <c r="I171" s="2"/>
    </row>
    <row r="172" spans="1:9" ht="17.25" x14ac:dyDescent="0.3">
      <c r="A172" s="714"/>
      <c r="B172" s="714"/>
      <c r="C172" s="626" t="s">
        <v>1227</v>
      </c>
      <c r="D172" s="828" t="str">
        <f>IF('KK-09'!D37=0,"",'KK-09'!D37)</f>
        <v/>
      </c>
      <c r="E172" s="829" t="str">
        <f>'KK-09'!J105</f>
        <v>NÉ</v>
      </c>
      <c r="F172" s="830"/>
      <c r="G172" s="831"/>
      <c r="H172" s="831"/>
      <c r="I172" s="2"/>
    </row>
    <row r="173" spans="1:9" ht="17.25" x14ac:dyDescent="0.3">
      <c r="A173" s="714"/>
      <c r="B173" s="714"/>
      <c r="C173" s="635" t="s">
        <v>1228</v>
      </c>
      <c r="D173" s="843" t="str">
        <f>IF('KK-09'!D38=0,"",'KK-09'!D38)</f>
        <v/>
      </c>
      <c r="E173" s="844" t="str">
        <f>'KK-09'!J106</f>
        <v>NÉ</v>
      </c>
      <c r="F173" s="845"/>
      <c r="G173" s="831"/>
      <c r="H173" s="831"/>
      <c r="I173" s="2"/>
    </row>
    <row r="174" spans="1:9" ht="17.25" x14ac:dyDescent="0.3">
      <c r="A174" s="714"/>
      <c r="B174" s="714"/>
      <c r="C174" s="535" t="s">
        <v>1297</v>
      </c>
      <c r="D174" s="835" t="str">
        <f>IF('KK-09'!D39=0,"",'KK-09'!D39)</f>
        <v/>
      </c>
      <c r="E174" s="836"/>
      <c r="F174" s="837"/>
      <c r="G174" s="838"/>
      <c r="H174" s="838"/>
      <c r="I174" s="2"/>
    </row>
    <row r="175" spans="1:9" ht="17.25" x14ac:dyDescent="0.3">
      <c r="A175" s="714"/>
      <c r="B175" s="714"/>
      <c r="C175" s="617" t="s">
        <v>1231</v>
      </c>
      <c r="D175" s="824" t="str">
        <f>IF('KK-09'!D40=0,"",'KK-09'!D40)</f>
        <v/>
      </c>
      <c r="E175" s="825" t="str">
        <f>'KK-09'!J107</f>
        <v>NÉ</v>
      </c>
      <c r="F175" s="826"/>
      <c r="G175" s="831"/>
      <c r="H175" s="831"/>
      <c r="I175" s="2"/>
    </row>
    <row r="176" spans="1:9" ht="17.25" x14ac:dyDescent="0.3">
      <c r="A176" s="714"/>
      <c r="B176" s="714"/>
      <c r="C176" s="626" t="s">
        <v>1232</v>
      </c>
      <c r="D176" s="828" t="str">
        <f>IF('KK-09'!D41=0,"",'KK-09'!D41)</f>
        <v/>
      </c>
      <c r="E176" s="829" t="str">
        <f>'KK-09'!J108</f>
        <v>NÉ</v>
      </c>
      <c r="F176" s="830"/>
      <c r="G176" s="831"/>
      <c r="H176" s="831"/>
      <c r="I176" s="2"/>
    </row>
    <row r="177" spans="1:9" ht="17.25" x14ac:dyDescent="0.3">
      <c r="A177" s="714"/>
      <c r="B177" s="714"/>
      <c r="C177" s="626" t="s">
        <v>1233</v>
      </c>
      <c r="D177" s="828" t="str">
        <f>IF('KK-09'!D42=0,"",'KK-09'!D42)</f>
        <v/>
      </c>
      <c r="E177" s="829" t="str">
        <f>'KK-09'!J109</f>
        <v>NÉ</v>
      </c>
      <c r="F177" s="830"/>
      <c r="G177" s="831"/>
      <c r="H177" s="831"/>
      <c r="I177" s="2"/>
    </row>
    <row r="178" spans="1:9" ht="17.25" x14ac:dyDescent="0.3">
      <c r="A178" s="714"/>
      <c r="B178" s="714"/>
      <c r="C178" s="635" t="s">
        <v>1234</v>
      </c>
      <c r="D178" s="832" t="str">
        <f>IF('KK-09'!D43=0,"",'KK-09'!D43)</f>
        <v/>
      </c>
      <c r="E178" s="833" t="str">
        <f>'KK-09'!J110</f>
        <v>NÉ</v>
      </c>
      <c r="F178" s="834"/>
      <c r="G178" s="831"/>
      <c r="H178" s="831"/>
      <c r="I178" s="2"/>
    </row>
    <row r="179" spans="1:9" ht="17.25" x14ac:dyDescent="0.3">
      <c r="A179" s="714"/>
      <c r="B179" s="714"/>
      <c r="C179" s="535" t="s">
        <v>1298</v>
      </c>
      <c r="D179" s="835" t="str">
        <f>IF('KK-09'!D44=0,"",'KK-09'!D44)</f>
        <v/>
      </c>
      <c r="E179" s="836"/>
      <c r="F179" s="837"/>
      <c r="G179" s="838"/>
      <c r="H179" s="838"/>
      <c r="I179" s="2"/>
    </row>
    <row r="180" spans="1:9" ht="17.25" x14ac:dyDescent="0.3">
      <c r="A180" s="714"/>
      <c r="B180" s="714"/>
      <c r="C180" s="839" t="s">
        <v>1237</v>
      </c>
      <c r="D180" s="840" t="str">
        <f>IF('KK-09'!D45=0,"",'KK-09'!D45)</f>
        <v/>
      </c>
      <c r="E180" s="841" t="str">
        <f>'KK-09'!J111</f>
        <v>NÉ</v>
      </c>
      <c r="F180" s="842"/>
      <c r="G180" s="831"/>
      <c r="H180" s="831"/>
      <c r="I180" s="2"/>
    </row>
    <row r="181" spans="1:9" ht="17.25" x14ac:dyDescent="0.3">
      <c r="A181" s="714"/>
      <c r="B181" s="714"/>
      <c r="C181" s="626" t="s">
        <v>1238</v>
      </c>
      <c r="D181" s="828" t="str">
        <f>IF('KK-09'!D46=0,"",'KK-09'!D46)</f>
        <v/>
      </c>
      <c r="E181" s="829" t="str">
        <f>'KK-09'!J112</f>
        <v>NÉ</v>
      </c>
      <c r="F181" s="830"/>
      <c r="G181" s="831"/>
      <c r="H181" s="831"/>
      <c r="I181" s="2"/>
    </row>
    <row r="182" spans="1:9" ht="17.25" x14ac:dyDescent="0.3">
      <c r="A182" s="714"/>
      <c r="B182" s="714"/>
      <c r="C182" s="626" t="s">
        <v>1239</v>
      </c>
      <c r="D182" s="828" t="str">
        <f>IF('KK-09'!D47=0,"",'KK-09'!D47)</f>
        <v/>
      </c>
      <c r="E182" s="829" t="str">
        <f>'KK-09'!J113</f>
        <v>NÉ</v>
      </c>
      <c r="F182" s="830"/>
      <c r="G182" s="831"/>
      <c r="H182" s="831"/>
      <c r="I182" s="2"/>
    </row>
    <row r="183" spans="1:9" ht="17.25" x14ac:dyDescent="0.3">
      <c r="A183" s="714"/>
      <c r="B183" s="714"/>
      <c r="C183" s="626" t="s">
        <v>1240</v>
      </c>
      <c r="D183" s="828" t="str">
        <f>IF('KK-09'!D48=0,"",'KK-09'!D48)</f>
        <v/>
      </c>
      <c r="E183" s="829" t="str">
        <f>'KK-09'!J114</f>
        <v>NÉ</v>
      </c>
      <c r="F183" s="830"/>
      <c r="G183" s="831"/>
      <c r="H183" s="831"/>
      <c r="I183" s="2"/>
    </row>
    <row r="184" spans="1:9" ht="17.25" x14ac:dyDescent="0.3">
      <c r="A184" s="714"/>
      <c r="B184" s="714"/>
      <c r="C184" s="635" t="s">
        <v>1241</v>
      </c>
      <c r="D184" s="843" t="str">
        <f>IF('KK-09'!D49=0,"",'KK-09'!D49)</f>
        <v/>
      </c>
      <c r="E184" s="844" t="str">
        <f>'KK-09'!J115</f>
        <v>NÉ</v>
      </c>
      <c r="F184" s="845"/>
      <c r="G184" s="831"/>
      <c r="H184" s="831"/>
      <c r="I184" s="2"/>
    </row>
    <row r="185" spans="1:9" ht="17.25" x14ac:dyDescent="0.3">
      <c r="A185" s="714"/>
      <c r="B185" s="714"/>
      <c r="C185" s="535" t="s">
        <v>1299</v>
      </c>
      <c r="D185" s="835" t="str">
        <f>IF('KK-09'!D50=0,"",'KK-09'!D50)</f>
        <v/>
      </c>
      <c r="E185" s="836"/>
      <c r="F185" s="837"/>
      <c r="G185" s="838"/>
      <c r="H185" s="838"/>
      <c r="I185" s="2"/>
    </row>
    <row r="186" spans="1:9" ht="17.25" x14ac:dyDescent="0.3">
      <c r="A186" s="714"/>
      <c r="B186" s="714"/>
      <c r="C186" s="846" t="str">
        <f>'KK-09'!B54</f>
        <v>1. Sajátos ügyelt csop., számla egyenleg.</v>
      </c>
      <c r="D186" s="824" t="str">
        <f>IF('KK-09'!D51=0,"",'KK-09'!D51)</f>
        <v/>
      </c>
      <c r="E186" s="825" t="str">
        <f>'KK-09'!J116</f>
        <v>NÉ</v>
      </c>
      <c r="F186" s="826"/>
      <c r="G186" s="831"/>
      <c r="H186" s="831"/>
      <c r="I186" s="2"/>
    </row>
    <row r="187" spans="1:9" ht="17.25" x14ac:dyDescent="0.3">
      <c r="A187" s="714"/>
      <c r="B187" s="714"/>
      <c r="C187" s="847" t="str">
        <f>'KK-09'!B55</f>
        <v>2. Sajátos ügyelt csop., számla egyenleg.</v>
      </c>
      <c r="D187" s="843" t="str">
        <f>IF('KK-09'!D52=0,"",'KK-09'!D52)</f>
        <v/>
      </c>
      <c r="E187" s="844" t="str">
        <f>'KK-09'!J117</f>
        <v>NÉ</v>
      </c>
      <c r="F187" s="845"/>
      <c r="G187" s="848"/>
      <c r="H187" s="848"/>
      <c r="I187" s="2"/>
    </row>
    <row r="188" spans="1:9" ht="17.25" x14ac:dyDescent="0.3">
      <c r="A188" s="714"/>
      <c r="B188" s="714"/>
      <c r="C188" s="40"/>
      <c r="D188" s="40"/>
      <c r="E188" s="40"/>
      <c r="F188" s="40"/>
      <c r="G188" s="40"/>
      <c r="H188" s="40"/>
    </row>
    <row r="189" spans="1:9" ht="17.25" x14ac:dyDescent="0.3">
      <c r="A189" s="718">
        <f>COUNT(A$30:$A188)+1</f>
        <v>10</v>
      </c>
      <c r="B189" s="719" t="s">
        <v>1487</v>
      </c>
      <c r="C189" s="849"/>
      <c r="D189" s="40"/>
      <c r="E189" s="40"/>
      <c r="F189" s="40"/>
      <c r="G189" s="40"/>
      <c r="H189" s="40"/>
    </row>
    <row r="190" spans="1:9" ht="17.25" x14ac:dyDescent="0.3">
      <c r="A190" s="714"/>
      <c r="B190" s="714"/>
      <c r="C190" s="91" t="s">
        <v>1488</v>
      </c>
      <c r="D190" s="717"/>
      <c r="E190" s="40"/>
      <c r="F190" s="753"/>
      <c r="G190" s="40"/>
      <c r="H190" s="40"/>
    </row>
    <row r="191" spans="1:9" ht="17.25" x14ac:dyDescent="0.3">
      <c r="A191" s="714"/>
      <c r="B191" s="714"/>
      <c r="C191" s="40" t="s">
        <v>1489</v>
      </c>
      <c r="D191" s="717"/>
      <c r="E191" s="40"/>
      <c r="F191" s="753"/>
      <c r="G191" s="40" t="s">
        <v>1490</v>
      </c>
      <c r="H191" s="40"/>
    </row>
    <row r="192" spans="1:9" ht="17.25" x14ac:dyDescent="0.3">
      <c r="A192" s="760"/>
      <c r="B192" s="760"/>
      <c r="C192" s="760"/>
      <c r="D192" s="760"/>
      <c r="E192" s="850" t="s">
        <v>1289</v>
      </c>
      <c r="F192" s="739" t="s">
        <v>1423</v>
      </c>
      <c r="G192" s="3"/>
      <c r="H192" s="3"/>
    </row>
    <row r="193" spans="1:10" ht="17.25" x14ac:dyDescent="0.3">
      <c r="A193" s="760"/>
      <c r="B193" s="760"/>
      <c r="C193" s="760"/>
      <c r="D193" s="760"/>
      <c r="E193" s="806"/>
      <c r="F193" s="812"/>
      <c r="G193" s="3"/>
      <c r="H193" s="3"/>
    </row>
    <row r="194" spans="1:10" ht="17.25" x14ac:dyDescent="0.3">
      <c r="A194" s="760"/>
      <c r="B194" s="760"/>
      <c r="C194" s="760"/>
      <c r="D194" s="760"/>
      <c r="E194" s="806"/>
      <c r="F194" s="812"/>
      <c r="G194" s="3"/>
      <c r="H194" s="3"/>
    </row>
    <row r="195" spans="1:10" ht="17.25" x14ac:dyDescent="0.3">
      <c r="A195" s="760"/>
      <c r="B195" s="760"/>
      <c r="C195" s="760"/>
      <c r="D195" s="760"/>
      <c r="E195" s="806"/>
      <c r="F195" s="812"/>
      <c r="G195" s="3"/>
      <c r="H195" s="3"/>
    </row>
    <row r="196" spans="1:10" ht="17.25" x14ac:dyDescent="0.3">
      <c r="A196" s="760"/>
      <c r="B196" s="760"/>
      <c r="C196" s="760"/>
      <c r="D196" s="760"/>
      <c r="E196" s="808"/>
      <c r="F196" s="816"/>
      <c r="G196" s="3"/>
      <c r="H196" s="3"/>
    </row>
    <row r="197" spans="1:10" ht="17.25" x14ac:dyDescent="0.3">
      <c r="A197" s="760"/>
      <c r="B197" s="760"/>
      <c r="C197" s="760"/>
      <c r="D197" s="760"/>
      <c r="E197" s="851" t="s">
        <v>1491</v>
      </c>
      <c r="F197" s="753"/>
      <c r="G197" s="3"/>
      <c r="H197" s="3"/>
    </row>
    <row r="198" spans="1:10" ht="17.25" x14ac:dyDescent="0.3">
      <c r="A198" s="760"/>
      <c r="B198" s="760"/>
      <c r="C198" s="717"/>
      <c r="D198" s="40"/>
      <c r="E198" s="753"/>
      <c r="F198" s="3"/>
      <c r="G198" s="3"/>
      <c r="H198" s="3"/>
    </row>
    <row r="199" spans="1:10" ht="17.25" x14ac:dyDescent="0.3">
      <c r="A199" s="718">
        <f>COUNT(A$30:$A198)+1</f>
        <v>11</v>
      </c>
      <c r="B199" s="774" t="s">
        <v>1492</v>
      </c>
      <c r="C199" s="717"/>
      <c r="D199" s="40"/>
      <c r="E199" s="753"/>
      <c r="F199" s="3"/>
      <c r="G199" s="3"/>
      <c r="H199" s="3"/>
    </row>
    <row r="200" spans="1:10" ht="17.25" x14ac:dyDescent="0.3">
      <c r="A200" s="760"/>
      <c r="B200" s="760"/>
      <c r="C200" s="852" t="s">
        <v>1493</v>
      </c>
      <c r="D200" s="40"/>
      <c r="E200" s="753"/>
      <c r="F200" s="3"/>
      <c r="G200" s="3"/>
      <c r="H200" s="3"/>
    </row>
    <row r="201" spans="1:10" ht="17.25" x14ac:dyDescent="0.3">
      <c r="A201" s="760"/>
      <c r="B201" s="760"/>
      <c r="C201" s="850" t="s">
        <v>1289</v>
      </c>
      <c r="D201" s="738" t="s">
        <v>1494</v>
      </c>
      <c r="E201" s="738" t="s">
        <v>1465</v>
      </c>
      <c r="F201" s="739" t="s">
        <v>1423</v>
      </c>
      <c r="G201" s="3"/>
      <c r="H201" s="3"/>
      <c r="I201" s="709" t="s">
        <v>1466</v>
      </c>
    </row>
    <row r="202" spans="1:10" ht="17.25" x14ac:dyDescent="0.3">
      <c r="A202" s="760"/>
      <c r="B202" s="760"/>
      <c r="C202" s="806"/>
      <c r="D202" s="757"/>
      <c r="E202" s="853"/>
      <c r="F202" s="812"/>
      <c r="G202" s="3"/>
      <c r="H202" s="3"/>
      <c r="J202" s="2" t="s">
        <v>1351</v>
      </c>
    </row>
    <row r="203" spans="1:10" ht="17.25" x14ac:dyDescent="0.3">
      <c r="A203" s="760"/>
      <c r="B203" s="760"/>
      <c r="C203" s="806"/>
      <c r="D203" s="757"/>
      <c r="E203" s="853"/>
      <c r="F203" s="812"/>
      <c r="G203" s="3"/>
      <c r="H203" s="3"/>
      <c r="I203" s="2"/>
      <c r="J203" s="2" t="s">
        <v>1354</v>
      </c>
    </row>
    <row r="204" spans="1:10" ht="17.25" x14ac:dyDescent="0.3">
      <c r="A204" s="760"/>
      <c r="B204" s="760"/>
      <c r="C204" s="806"/>
      <c r="D204" s="757"/>
      <c r="E204" s="853"/>
      <c r="F204" s="812"/>
      <c r="G204" s="3"/>
      <c r="H204" s="3"/>
      <c r="I204" s="2"/>
      <c r="J204" s="2" t="s">
        <v>1358</v>
      </c>
    </row>
    <row r="205" spans="1:10" ht="17.25" x14ac:dyDescent="0.3">
      <c r="A205" s="760"/>
      <c r="B205" s="760"/>
      <c r="C205" s="808"/>
      <c r="D205" s="854"/>
      <c r="E205" s="855"/>
      <c r="F205" s="816"/>
      <c r="G205" s="3"/>
      <c r="H205" s="3"/>
      <c r="I205" s="2"/>
      <c r="J205" s="2" t="s">
        <v>1361</v>
      </c>
    </row>
    <row r="206" spans="1:10" ht="17.25" x14ac:dyDescent="0.3">
      <c r="A206" s="760"/>
      <c r="B206" s="760"/>
      <c r="C206" s="717"/>
      <c r="D206" s="40"/>
      <c r="E206" s="753"/>
      <c r="F206" s="3"/>
      <c r="G206" s="3"/>
      <c r="H206" s="3"/>
      <c r="I206" s="2"/>
      <c r="J206" s="2" t="s">
        <v>1363</v>
      </c>
    </row>
    <row r="207" spans="1:10" ht="17.25" x14ac:dyDescent="0.3">
      <c r="A207" s="718">
        <f>COUNT(A$30:$A206)+1</f>
        <v>12</v>
      </c>
      <c r="B207" s="774" t="s">
        <v>1601</v>
      </c>
      <c r="C207" s="717"/>
      <c r="D207" s="40"/>
      <c r="E207" s="753"/>
      <c r="F207" s="3"/>
      <c r="G207" s="3"/>
      <c r="H207" s="3"/>
      <c r="I207" s="2"/>
      <c r="J207" s="2" t="s">
        <v>1364</v>
      </c>
    </row>
    <row r="208" spans="1:10" ht="17.25" x14ac:dyDescent="0.3">
      <c r="A208" s="760"/>
      <c r="B208" s="760"/>
      <c r="C208" s="717"/>
      <c r="D208" s="40"/>
      <c r="E208" s="753"/>
      <c r="F208" s="3"/>
      <c r="G208" s="3"/>
      <c r="H208" s="3"/>
      <c r="I208" s="2"/>
      <c r="J208" s="2" t="s">
        <v>1366</v>
      </c>
    </row>
    <row r="209" spans="1:10" ht="17.25" x14ac:dyDescent="0.3">
      <c r="A209" s="760"/>
      <c r="B209" s="760"/>
      <c r="C209" s="760"/>
      <c r="D209" s="810" t="s">
        <v>1289</v>
      </c>
      <c r="E209" s="746"/>
      <c r="F209" s="739" t="s">
        <v>1423</v>
      </c>
      <c r="G209" s="3"/>
      <c r="H209" s="3"/>
      <c r="I209" s="2"/>
      <c r="J209" s="2" t="s">
        <v>1368</v>
      </c>
    </row>
    <row r="210" spans="1:10" ht="17.25" x14ac:dyDescent="0.3">
      <c r="A210" s="760"/>
      <c r="B210" s="760"/>
      <c r="C210" s="760"/>
      <c r="D210" s="856" t="s">
        <v>633</v>
      </c>
      <c r="E210" s="857"/>
      <c r="F210" s="812"/>
      <c r="G210" s="753" t="s">
        <v>38</v>
      </c>
      <c r="H210" s="3"/>
      <c r="I210" s="2"/>
      <c r="J210" s="2" t="s">
        <v>1373</v>
      </c>
    </row>
    <row r="211" spans="1:10" ht="17.25" x14ac:dyDescent="0.3">
      <c r="A211" s="760"/>
      <c r="B211" s="760"/>
      <c r="C211" s="760"/>
      <c r="D211" s="856" t="s">
        <v>39</v>
      </c>
      <c r="E211" s="858"/>
      <c r="F211" s="812"/>
      <c r="G211" s="753" t="s">
        <v>40</v>
      </c>
      <c r="H211" s="3"/>
      <c r="I211" s="2"/>
      <c r="J211" s="2" t="s">
        <v>1374</v>
      </c>
    </row>
    <row r="212" spans="1:10" ht="17.25" x14ac:dyDescent="0.3">
      <c r="A212" s="760"/>
      <c r="B212" s="760"/>
      <c r="C212" s="760"/>
      <c r="D212" s="856" t="s">
        <v>41</v>
      </c>
      <c r="E212" s="858"/>
      <c r="F212" s="812"/>
      <c r="G212" s="753" t="s">
        <v>42</v>
      </c>
      <c r="H212" s="3"/>
      <c r="I212" s="2"/>
      <c r="J212" s="2" t="s">
        <v>1376</v>
      </c>
    </row>
    <row r="213" spans="1:10" ht="17.25" x14ac:dyDescent="0.3">
      <c r="A213" s="760"/>
      <c r="B213" s="760"/>
      <c r="C213" s="760"/>
      <c r="D213" s="856" t="s">
        <v>43</v>
      </c>
      <c r="E213" s="858"/>
      <c r="F213" s="812"/>
      <c r="G213" s="753" t="s">
        <v>44</v>
      </c>
      <c r="H213" s="3"/>
      <c r="I213" s="2"/>
    </row>
    <row r="214" spans="1:10" ht="17.25" x14ac:dyDescent="0.3">
      <c r="A214" s="760"/>
      <c r="B214" s="760"/>
      <c r="C214" s="760"/>
      <c r="D214" s="856" t="s">
        <v>45</v>
      </c>
      <c r="E214" s="858"/>
      <c r="F214" s="812"/>
      <c r="G214" s="753" t="s">
        <v>46</v>
      </c>
      <c r="H214" s="3"/>
      <c r="I214" s="2"/>
    </row>
    <row r="215" spans="1:10" ht="17.25" x14ac:dyDescent="0.3">
      <c r="A215" s="760"/>
      <c r="B215" s="760"/>
      <c r="C215" s="760"/>
      <c r="D215" s="859" t="s">
        <v>47</v>
      </c>
      <c r="E215" s="860"/>
      <c r="F215" s="816"/>
      <c r="G215" s="753" t="s">
        <v>48</v>
      </c>
      <c r="H215" s="3"/>
      <c r="I215" s="2"/>
    </row>
    <row r="216" spans="1:10" ht="17.25" x14ac:dyDescent="0.3">
      <c r="A216" s="760"/>
      <c r="B216" s="760"/>
      <c r="C216" s="753"/>
      <c r="D216" s="753"/>
      <c r="E216" s="753"/>
      <c r="F216" s="3"/>
      <c r="G216" s="3"/>
      <c r="H216" s="3"/>
      <c r="I216" s="2"/>
    </row>
    <row r="217" spans="1:10" ht="17.25" x14ac:dyDescent="0.3">
      <c r="A217" s="718">
        <f>COUNT(A$30:$A216)+1</f>
        <v>13</v>
      </c>
      <c r="B217" s="719" t="s">
        <v>1495</v>
      </c>
      <c r="C217" s="3"/>
      <c r="D217" s="40"/>
      <c r="E217" s="40"/>
      <c r="F217" s="40"/>
      <c r="G217" s="40"/>
      <c r="H217" s="40"/>
      <c r="I217" s="2"/>
    </row>
    <row r="218" spans="1:10" ht="17.25" x14ac:dyDescent="0.3">
      <c r="A218" s="715"/>
      <c r="B218" s="715"/>
      <c r="C218" s="3"/>
      <c r="D218" s="40"/>
      <c r="E218" s="40"/>
      <c r="F218" s="40"/>
      <c r="G218" s="40"/>
      <c r="H218" s="40"/>
      <c r="I218" s="2"/>
    </row>
    <row r="219" spans="1:10" ht="33" x14ac:dyDescent="0.3">
      <c r="A219" s="714"/>
      <c r="B219" s="714"/>
      <c r="C219" s="714"/>
      <c r="D219" s="861" t="s">
        <v>1496</v>
      </c>
      <c r="E219" s="862" t="s">
        <v>1497</v>
      </c>
      <c r="F219" s="763" t="s">
        <v>1498</v>
      </c>
      <c r="G219" s="40"/>
      <c r="H219" s="40"/>
      <c r="I219" s="2"/>
    </row>
    <row r="220" spans="1:10" ht="17.25" x14ac:dyDescent="0.3">
      <c r="A220" s="714"/>
      <c r="B220" s="714"/>
      <c r="C220" s="714"/>
      <c r="D220" s="863" t="s">
        <v>1499</v>
      </c>
      <c r="E220" s="864"/>
      <c r="F220" s="865"/>
      <c r="G220" s="40"/>
      <c r="H220" s="40"/>
      <c r="I220" s="2"/>
    </row>
    <row r="221" spans="1:10" ht="17.25" x14ac:dyDescent="0.3">
      <c r="A221" s="714"/>
      <c r="B221" s="714"/>
      <c r="C221" s="714"/>
      <c r="D221" s="863" t="s">
        <v>1500</v>
      </c>
      <c r="E221" s="864"/>
      <c r="F221" s="865"/>
      <c r="G221" s="40"/>
      <c r="H221" s="40"/>
      <c r="I221" s="2"/>
    </row>
    <row r="222" spans="1:10" ht="17.25" x14ac:dyDescent="0.3">
      <c r="A222" s="714"/>
      <c r="B222" s="714"/>
      <c r="C222" s="714"/>
      <c r="D222" s="863" t="s">
        <v>1501</v>
      </c>
      <c r="E222" s="864"/>
      <c r="F222" s="865"/>
      <c r="G222" s="40"/>
      <c r="H222" s="40"/>
      <c r="I222" s="2"/>
    </row>
    <row r="223" spans="1:10" ht="17.25" x14ac:dyDescent="0.3">
      <c r="A223" s="714"/>
      <c r="B223" s="714"/>
      <c r="C223" s="714"/>
      <c r="D223" s="866"/>
      <c r="E223" s="867"/>
      <c r="F223" s="868"/>
      <c r="G223" s="40"/>
      <c r="H223" s="40"/>
      <c r="I223" s="2"/>
    </row>
    <row r="224" spans="1:10" ht="17.25" x14ac:dyDescent="0.3">
      <c r="A224" s="769"/>
      <c r="B224" s="769"/>
      <c r="C224" s="40"/>
      <c r="D224" s="40"/>
      <c r="E224" s="453"/>
      <c r="F224" s="453"/>
      <c r="G224" s="453"/>
      <c r="H224" s="453"/>
      <c r="I224" s="2"/>
    </row>
    <row r="225" spans="1:9" ht="17.25" x14ac:dyDescent="0.3">
      <c r="A225" s="718">
        <f>COUNT(A$30:$A224)+1</f>
        <v>14</v>
      </c>
      <c r="B225" s="719" t="s">
        <v>1502</v>
      </c>
      <c r="C225" s="3"/>
      <c r="D225" s="40"/>
      <c r="E225" s="40"/>
      <c r="F225" s="453"/>
      <c r="G225" s="453"/>
      <c r="H225" s="453"/>
      <c r="I225" s="2"/>
    </row>
    <row r="226" spans="1:9" ht="17.25" x14ac:dyDescent="0.3">
      <c r="A226" s="714"/>
      <c r="B226" s="714"/>
      <c r="C226" s="40"/>
      <c r="D226" s="40"/>
      <c r="E226" s="40"/>
      <c r="F226" s="453"/>
      <c r="G226" s="453"/>
      <c r="H226" s="453"/>
      <c r="I226" s="2"/>
    </row>
    <row r="227" spans="1:9" ht="17.25" x14ac:dyDescent="0.3">
      <c r="A227" s="714"/>
      <c r="B227" s="714"/>
      <c r="C227" s="714"/>
      <c r="D227" s="810" t="s">
        <v>1503</v>
      </c>
      <c r="E227" s="618"/>
      <c r="F227" s="802" t="s">
        <v>1504</v>
      </c>
      <c r="G227" s="453"/>
      <c r="H227" s="453"/>
      <c r="I227" s="2"/>
    </row>
    <row r="228" spans="1:9" ht="17.25" x14ac:dyDescent="0.3">
      <c r="A228" s="714"/>
      <c r="B228" s="714"/>
      <c r="C228" s="714"/>
      <c r="D228" s="811" t="s">
        <v>1505</v>
      </c>
      <c r="E228" s="245"/>
      <c r="F228" s="869" t="s">
        <v>1506</v>
      </c>
      <c r="G228" s="453"/>
      <c r="H228" s="453"/>
      <c r="I228" s="2"/>
    </row>
    <row r="229" spans="1:9" ht="17.25" x14ac:dyDescent="0.3">
      <c r="A229" s="714"/>
      <c r="B229" s="714"/>
      <c r="C229" s="714"/>
      <c r="D229" s="811" t="s">
        <v>1507</v>
      </c>
      <c r="E229" s="245"/>
      <c r="F229" s="869" t="s">
        <v>1508</v>
      </c>
      <c r="G229" s="453"/>
      <c r="H229" s="453"/>
      <c r="I229" s="2"/>
    </row>
    <row r="230" spans="1:9" ht="17.25" x14ac:dyDescent="0.3">
      <c r="A230" s="714"/>
      <c r="B230" s="714"/>
      <c r="C230" s="714"/>
      <c r="D230" s="811" t="s">
        <v>1509</v>
      </c>
      <c r="E230" s="245"/>
      <c r="F230" s="869" t="s">
        <v>1510</v>
      </c>
      <c r="G230" s="453"/>
      <c r="H230" s="453"/>
      <c r="I230" s="2"/>
    </row>
    <row r="231" spans="1:9" ht="17.25" x14ac:dyDescent="0.3">
      <c r="A231" s="714"/>
      <c r="B231" s="714"/>
      <c r="C231" s="714"/>
      <c r="D231" s="811" t="s">
        <v>1511</v>
      </c>
      <c r="E231" s="245"/>
      <c r="F231" s="869" t="s">
        <v>1512</v>
      </c>
      <c r="G231" s="453"/>
      <c r="H231" s="453"/>
      <c r="I231" s="2"/>
    </row>
    <row r="232" spans="1:9" ht="17.25" x14ac:dyDescent="0.3">
      <c r="A232" s="714"/>
      <c r="B232" s="714"/>
      <c r="C232" s="714"/>
      <c r="D232" s="870" t="s">
        <v>1513</v>
      </c>
      <c r="E232" s="636"/>
      <c r="F232" s="871" t="s">
        <v>1514</v>
      </c>
      <c r="G232" s="453"/>
      <c r="H232" s="453"/>
      <c r="I232" s="2"/>
    </row>
    <row r="233" spans="1:9" ht="17.25" x14ac:dyDescent="0.3">
      <c r="A233" s="714"/>
      <c r="B233" s="714"/>
      <c r="C233" s="714"/>
      <c r="D233" s="811" t="s">
        <v>1515</v>
      </c>
      <c r="E233" s="245"/>
      <c r="F233" s="872" t="s">
        <v>1516</v>
      </c>
      <c r="G233" s="453"/>
      <c r="H233" s="453"/>
      <c r="I233" s="2"/>
    </row>
    <row r="234" spans="1:9" ht="17.25" x14ac:dyDescent="0.3">
      <c r="A234" s="714"/>
      <c r="B234" s="714"/>
      <c r="C234" s="714"/>
      <c r="D234" s="814" t="s">
        <v>1517</v>
      </c>
      <c r="E234" s="873"/>
      <c r="F234" s="874" t="s">
        <v>1518</v>
      </c>
      <c r="G234" s="453"/>
      <c r="H234" s="453"/>
      <c r="I234" s="2"/>
    </row>
    <row r="235" spans="1:9" ht="17.25" x14ac:dyDescent="0.3">
      <c r="A235" s="875"/>
      <c r="B235" s="875"/>
      <c r="C235" s="875"/>
      <c r="D235" s="876" t="s">
        <v>1519</v>
      </c>
      <c r="E235" s="877"/>
      <c r="F235" s="453"/>
      <c r="G235" s="453"/>
      <c r="H235" s="453"/>
      <c r="I235" s="2"/>
    </row>
    <row r="236" spans="1:9" ht="17.25" x14ac:dyDescent="0.3">
      <c r="A236" s="875"/>
      <c r="B236" s="875"/>
      <c r="C236" s="876"/>
      <c r="D236" s="877"/>
      <c r="E236" s="453"/>
      <c r="F236" s="453"/>
      <c r="G236" s="453"/>
      <c r="H236" s="453"/>
      <c r="I236" s="2"/>
    </row>
    <row r="237" spans="1:9" ht="17.25" x14ac:dyDescent="0.3">
      <c r="A237" s="718">
        <f>COUNT(A$30:$A236)+1</f>
        <v>15</v>
      </c>
      <c r="B237" s="719" t="s">
        <v>1520</v>
      </c>
      <c r="C237" s="3"/>
      <c r="D237" s="876" t="s">
        <v>1521</v>
      </c>
      <c r="E237" s="40"/>
      <c r="F237" s="40"/>
      <c r="G237" s="40"/>
      <c r="H237" s="40"/>
      <c r="I237" s="2"/>
    </row>
    <row r="238" spans="1:9" ht="17.25" x14ac:dyDescent="0.3">
      <c r="A238" s="715"/>
      <c r="B238" s="715"/>
      <c r="C238" s="3"/>
      <c r="D238" s="40"/>
      <c r="E238" s="40"/>
      <c r="F238" s="40"/>
      <c r="G238" s="40"/>
      <c r="H238" s="40"/>
      <c r="I238" s="2"/>
    </row>
    <row r="239" spans="1:9" ht="16.5" customHeight="1" x14ac:dyDescent="0.3">
      <c r="A239" s="714"/>
      <c r="B239" s="714"/>
      <c r="C239" s="714"/>
      <c r="D239" s="878" t="s">
        <v>1522</v>
      </c>
      <c r="E239" s="801"/>
      <c r="F239" s="879" t="s">
        <v>1355</v>
      </c>
      <c r="G239" s="40"/>
      <c r="H239" s="40"/>
      <c r="I239" s="2"/>
    </row>
    <row r="240" spans="1:9" ht="16.5" customHeight="1" x14ac:dyDescent="0.3">
      <c r="A240" s="714"/>
      <c r="B240" s="714"/>
      <c r="C240" s="714"/>
      <c r="D240" s="764" t="s">
        <v>1523</v>
      </c>
      <c r="E240" s="139"/>
      <c r="F240" s="880"/>
      <c r="G240" s="40"/>
      <c r="H240" s="40"/>
      <c r="I240" s="2"/>
    </row>
    <row r="241" spans="1:9" ht="17.25" x14ac:dyDescent="0.3">
      <c r="A241" s="714"/>
      <c r="B241" s="714"/>
      <c r="C241" s="714"/>
      <c r="D241" s="764" t="s">
        <v>1524</v>
      </c>
      <c r="E241" s="139"/>
      <c r="F241" s="881" t="s">
        <v>1423</v>
      </c>
      <c r="G241" s="40"/>
      <c r="H241" s="40"/>
      <c r="I241" s="2"/>
    </row>
    <row r="242" spans="1:9" ht="17.25" x14ac:dyDescent="0.3">
      <c r="A242" s="714"/>
      <c r="B242" s="714"/>
      <c r="C242" s="714"/>
      <c r="D242" s="882"/>
      <c r="E242" s="883"/>
      <c r="F242" s="884"/>
      <c r="G242" s="40"/>
      <c r="H242" s="40"/>
      <c r="I242" s="2"/>
    </row>
    <row r="243" spans="1:9" ht="17.25" x14ac:dyDescent="0.3">
      <c r="A243" s="714"/>
      <c r="B243" s="714"/>
      <c r="C243" s="714"/>
      <c r="D243" s="882"/>
      <c r="E243" s="883"/>
      <c r="F243" s="884"/>
      <c r="G243" s="40"/>
      <c r="H243" s="40"/>
      <c r="I243" s="2"/>
    </row>
    <row r="244" spans="1:9" ht="17.25" x14ac:dyDescent="0.3">
      <c r="A244" s="714"/>
      <c r="B244" s="714"/>
      <c r="C244" s="714"/>
      <c r="D244" s="882"/>
      <c r="E244" s="883"/>
      <c r="F244" s="884"/>
      <c r="G244" s="40"/>
      <c r="H244" s="40"/>
      <c r="I244" s="2"/>
    </row>
    <row r="245" spans="1:9" ht="17.25" x14ac:dyDescent="0.3">
      <c r="A245" s="714"/>
      <c r="B245" s="714"/>
      <c r="C245" s="714"/>
      <c r="D245" s="885"/>
      <c r="E245" s="886"/>
      <c r="F245" s="887"/>
      <c r="G245" s="40"/>
      <c r="H245" s="40"/>
      <c r="I245" s="2"/>
    </row>
    <row r="246" spans="1:9" ht="17.25" x14ac:dyDescent="0.3">
      <c r="A246" s="888"/>
      <c r="B246" s="888"/>
      <c r="C246" s="40"/>
      <c r="D246" s="40"/>
      <c r="E246" s="40"/>
      <c r="F246" s="40"/>
      <c r="G246" s="40"/>
      <c r="H246" s="40"/>
      <c r="I246" s="2"/>
    </row>
    <row r="247" spans="1:9" ht="17.25" x14ac:dyDescent="0.3">
      <c r="A247" s="718">
        <f>COUNT(A$30:$A246)+1</f>
        <v>16</v>
      </c>
      <c r="B247" s="719" t="s">
        <v>1525</v>
      </c>
      <c r="C247" s="40"/>
      <c r="D247" s="40"/>
      <c r="E247" s="40"/>
      <c r="F247" s="40"/>
      <c r="G247" s="40"/>
      <c r="H247" s="40"/>
      <c r="I247" s="2"/>
    </row>
    <row r="248" spans="1:9" ht="17.25" x14ac:dyDescent="0.3">
      <c r="A248" s="718"/>
      <c r="B248" s="719"/>
      <c r="C248" s="40"/>
      <c r="D248" s="40"/>
      <c r="E248" s="40"/>
      <c r="F248" s="40"/>
      <c r="G248" s="40"/>
      <c r="H248" s="40"/>
      <c r="I248" s="2"/>
    </row>
    <row r="249" spans="1:9" ht="17.25" x14ac:dyDescent="0.3">
      <c r="A249" s="730"/>
      <c r="B249" s="730"/>
      <c r="C249" s="468" t="s">
        <v>1526</v>
      </c>
      <c r="D249" s="468"/>
      <c r="E249" s="468"/>
      <c r="F249" s="468"/>
      <c r="G249" s="40"/>
      <c r="H249" s="40"/>
      <c r="I249" s="2"/>
    </row>
    <row r="250" spans="1:9" ht="17.25" x14ac:dyDescent="0.3">
      <c r="A250" s="730"/>
      <c r="B250" s="730"/>
      <c r="C250" s="468" t="s">
        <v>1527</v>
      </c>
      <c r="D250" s="468"/>
      <c r="E250" s="468"/>
      <c r="F250" s="468"/>
      <c r="G250" s="40"/>
      <c r="H250" s="40"/>
      <c r="I250" s="2"/>
    </row>
    <row r="251" spans="1:9" ht="17.25" x14ac:dyDescent="0.3">
      <c r="A251" s="730"/>
      <c r="B251" s="730"/>
      <c r="C251" s="468" t="s">
        <v>1528</v>
      </c>
      <c r="D251" s="468"/>
      <c r="E251" s="468"/>
      <c r="F251" s="468"/>
      <c r="G251" s="40"/>
      <c r="H251" s="40"/>
      <c r="I251" s="2"/>
    </row>
    <row r="252" spans="1:9" ht="17.25" x14ac:dyDescent="0.3">
      <c r="A252" s="730"/>
      <c r="B252" s="730"/>
      <c r="C252" s="40"/>
      <c r="D252" s="40"/>
      <c r="E252" s="40"/>
      <c r="F252" s="40"/>
      <c r="G252" s="40"/>
      <c r="H252" s="40"/>
      <c r="I252" s="2"/>
    </row>
    <row r="253" spans="1:9" ht="17.25" x14ac:dyDescent="0.3">
      <c r="A253" s="730"/>
      <c r="B253" s="730"/>
      <c r="C253" s="40"/>
      <c r="D253" s="40"/>
      <c r="E253" s="40"/>
      <c r="F253" s="40"/>
      <c r="G253" s="40"/>
      <c r="H253" s="40"/>
      <c r="I253" s="2"/>
    </row>
  </sheetData>
  <mergeCells count="1">
    <mergeCell ref="C9:F9"/>
  </mergeCells>
  <dataValidations count="6">
    <dataValidation type="list" allowBlank="1" showInputMessage="1" showErrorMessage="1" sqref="F61 F47 E54:E57">
      <formula1>$N$2:$N$4</formula1>
    </dataValidation>
    <dataValidation type="list" allowBlank="1" showInputMessage="1" showErrorMessage="1" sqref="F239">
      <formula1>$O$2:$P$2</formula1>
    </dataValidation>
    <dataValidation type="list" allowBlank="1" showInputMessage="1" showErrorMessage="1" sqref="F62:F64">
      <formula1>$N$2:$P$2</formula1>
    </dataValidation>
    <dataValidation type="list" allowBlank="1" showInputMessage="1" showErrorMessage="1" sqref="F45">
      <formula1>$O$2:$O$5</formula1>
    </dataValidation>
    <dataValidation type="list" allowBlank="1" showInputMessage="1" showErrorMessage="1" sqref="F39">
      <formula1>$N$5:$N$6</formula1>
    </dataValidation>
    <dataValidation type="list" allowBlank="1" showInputMessage="1" showErrorMessage="1" sqref="G160:H167 G169:H173 G175:H178 G180:H184 G186:H187 E13:E28">
      <formula1>$N$3:$N$4</formula1>
    </dataValidation>
  </dataValidations>
  <hyperlinks>
    <hyperlink ref="J1" location="TARTALOM!A1" display=" &lt; Tartalom"/>
    <hyperlink ref="G66" location="'KK-07-00'!A1" display="KK-07-00"/>
    <hyperlink ref="G97" location="'KK-10-01'!A1" display="KK-10-01"/>
    <hyperlink ref="E104" location="'KK-08'!A1" display="KK-08"/>
    <hyperlink ref="F108" location="'KK-08-01'!A1" display="KK-08-01 "/>
    <hyperlink ref="F109" location="'KK-08-02'!A1" display="KK-08-02 "/>
    <hyperlink ref="F110" location="'KK-08-03'!A1" display="KK-08-03 "/>
    <hyperlink ref="F113" location="'KK-08-01'!A1" display="KK-08-01 "/>
    <hyperlink ref="F114" location="'KK-08-02'!A1" display="KK-08-02 "/>
    <hyperlink ref="F115" location="'KK-08-03'!A1" display="KK-08-03 "/>
    <hyperlink ref="F118" location="'KK-01'!A15" display="KK-01;A15"/>
    <hyperlink ref="G122" location="'KK-01'!G25" display="KK-01;G25"/>
    <hyperlink ref="G123" location="'KK-01'!G35" display="KK-01;G35"/>
    <hyperlink ref="G124" location="'KK-01'!G45" display="KK-01;G45"/>
    <hyperlink ref="G125" location="'KK-01'!G51" display="KK-01;G51"/>
    <hyperlink ref="G126" location="'KK-01'!G55" display="KK-01;G55"/>
    <hyperlink ref="G127" location="'KK-01'!G67" display="KK-01;G67"/>
    <hyperlink ref="G128" location="'KK-01'!G80" display="KK-01;G80"/>
    <hyperlink ref="G129" location="'KK-01'!G94" display="KK-01;G94"/>
    <hyperlink ref="G133" location="'KK-02'!A1" display="KK-02"/>
    <hyperlink ref="G134" location="'KK-03'!A1" display="KK-03"/>
    <hyperlink ref="G135" location="'KK-04'!A1" display="KK-04"/>
    <hyperlink ref="G140" location="'KK-05'!A1" display="KK-05"/>
    <hyperlink ref="G144" location="'KK-05'!A1" display="KK-05"/>
    <hyperlink ref="G147" location="'KK-06'!A1" display="KK-06"/>
    <hyperlink ref="F150" location="'KK-09'!A1" display="KK-09"/>
    <hyperlink ref="F157" location="'KK-09'!A1" display="KK-09"/>
    <hyperlink ref="G210" location="'KK-07-00'!A1" display="KK-07-00"/>
    <hyperlink ref="G211" location="'KK-07-01'!A1" display="KK-07-01"/>
    <hyperlink ref="G212" location="'KK-07-02'!A1" display="KK-07-02 "/>
    <hyperlink ref="G213" location="'KK-07-03'!A1" display="KK-07-03"/>
    <hyperlink ref="G214" location="'KK-07-04'!A1" display="KK-07-04"/>
    <hyperlink ref="G215" location="'KK-07-05'!A1" display="KK-07-05 "/>
  </hyperlinks>
  <pageMargins left="0.70866141732283505" right="0.70866141732283505" top="0.70866141732283505" bottom="0.70866141732283505" header="0.511811023622047" footer="0.511811023622047"/>
  <pageSetup paperSize="9" scale="66" fitToHeight="7" orientation="landscape"/>
  <headerFooter>
    <oddFooter>&amp;L&amp;"Arial Narrow,Normál"&amp;8&amp;F/&amp;A&amp;C &amp;"Arial Narrow,Normál"&amp;8&amp;P/&amp;N&amp;R&amp;"Arial Narrow,Normál"&amp;8DigitAudit/AuditDok</oddFooter>
  </headerFooter>
  <rowBreaks count="1" manualBreakCount="1">
    <brk id="248" max="1048575"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
  <sheetViews>
    <sheetView showGridLines="0" zoomScale="130" workbookViewId="0"/>
  </sheetViews>
  <sheetFormatPr defaultColWidth="7.75" defaultRowHeight="12.75" customHeight="1" x14ac:dyDescent="0.2"/>
  <cols>
    <col min="1" max="1" width="54" style="2" customWidth="1"/>
    <col min="2" max="2" width="12.625" style="2" customWidth="1"/>
    <col min="3" max="5" width="12.5" style="2" customWidth="1"/>
    <col min="6" max="6" width="8.75" style="2" customWidth="1"/>
    <col min="7" max="7" width="7.75" style="2" customWidth="1"/>
    <col min="8" max="16384" width="7.75" style="2"/>
  </cols>
  <sheetData>
    <row r="1" spans="1:7" ht="16.5" x14ac:dyDescent="0.2">
      <c r="A1" s="889" t="s">
        <v>65</v>
      </c>
      <c r="B1" s="890"/>
      <c r="C1" s="890"/>
      <c r="D1" s="891"/>
      <c r="E1" s="891"/>
      <c r="F1" s="54" t="s">
        <v>74</v>
      </c>
    </row>
    <row r="2" spans="1:7" ht="15.75" x14ac:dyDescent="0.25">
      <c r="A2" s="892"/>
      <c r="B2" s="892"/>
      <c r="C2" s="892"/>
      <c r="D2" s="892"/>
      <c r="E2" s="893"/>
      <c r="F2" s="26" t="s">
        <v>75</v>
      </c>
    </row>
    <row r="3" spans="1:7" ht="16.5" x14ac:dyDescent="0.2">
      <c r="A3" s="890" t="s">
        <v>1529</v>
      </c>
      <c r="B3" s="892"/>
      <c r="C3" s="892"/>
      <c r="D3" s="892"/>
      <c r="E3" s="893"/>
      <c r="F3" s="19"/>
    </row>
    <row r="4" spans="1:7" ht="16.5" x14ac:dyDescent="0.3">
      <c r="A4" s="132" t="str">
        <f>CONCATENATE("Ügyfél:   ",Alapa!$C$17)</f>
        <v xml:space="preserve">Ügyfél:   </v>
      </c>
      <c r="B4" s="30" t="s">
        <v>279</v>
      </c>
      <c r="C4" s="94"/>
      <c r="D4" s="712"/>
      <c r="E4" s="139"/>
    </row>
    <row r="5" spans="1:7" ht="16.5" x14ac:dyDescent="0.3">
      <c r="A5" s="132" t="str">
        <f>CONCATENATE("Fordulónap: ",Alapa!$C$12)</f>
        <v xml:space="preserve">Fordulónap: </v>
      </c>
      <c r="B5" s="30" t="s">
        <v>79</v>
      </c>
      <c r="C5" s="34" t="e">
        <f>VLOOKUP(G5,Alapa!$G$2:$H$22,2)</f>
        <v>#N/A</v>
      </c>
      <c r="D5" s="246"/>
      <c r="E5" s="29"/>
      <c r="F5" s="85" t="s">
        <v>80</v>
      </c>
      <c r="G5" s="36">
        <v>1</v>
      </c>
    </row>
    <row r="6" spans="1:7" x14ac:dyDescent="0.2">
      <c r="A6" s="894"/>
      <c r="B6" s="30" t="s">
        <v>81</v>
      </c>
      <c r="C6" s="34" t="str">
        <f>IF(Alapa!$N$2=0," ",Alapa!$N$2)</f>
        <v xml:space="preserve"> </v>
      </c>
      <c r="D6" s="246"/>
      <c r="E6" s="29"/>
    </row>
    <row r="7" spans="1:7" x14ac:dyDescent="0.2">
      <c r="A7" s="5"/>
      <c r="B7" s="5"/>
      <c r="C7" s="5"/>
      <c r="D7" s="5"/>
      <c r="E7" s="5"/>
    </row>
    <row r="8" spans="1:7" x14ac:dyDescent="0.2">
      <c r="A8" s="895"/>
      <c r="B8" s="895"/>
      <c r="C8" s="896"/>
      <c r="D8" s="896"/>
      <c r="E8" s="896"/>
    </row>
    <row r="9" spans="1:7" x14ac:dyDescent="0.2">
      <c r="A9" s="510" t="s">
        <v>1530</v>
      </c>
      <c r="B9" s="897"/>
      <c r="C9" s="5"/>
      <c r="D9" s="5"/>
      <c r="E9" s="5"/>
    </row>
    <row r="10" spans="1:7" x14ac:dyDescent="0.2">
      <c r="A10" s="510" t="s">
        <v>1531</v>
      </c>
      <c r="B10" s="897"/>
      <c r="C10" s="5"/>
      <c r="D10" s="510"/>
      <c r="E10" s="5"/>
    </row>
    <row r="11" spans="1:7" ht="51" customHeight="1" x14ac:dyDescent="0.2">
      <c r="A11" s="562" t="s">
        <v>1532</v>
      </c>
      <c r="B11" s="46" t="s">
        <v>1533</v>
      </c>
      <c r="C11" s="46" t="s">
        <v>1534</v>
      </c>
      <c r="D11" s="46" t="s">
        <v>1535</v>
      </c>
      <c r="E11" s="46" t="s">
        <v>1536</v>
      </c>
    </row>
    <row r="12" spans="1:7" x14ac:dyDescent="0.2">
      <c r="A12" s="898" t="s">
        <v>1537</v>
      </c>
      <c r="B12" s="899" t="s">
        <v>1538</v>
      </c>
      <c r="C12" s="900">
        <v>5</v>
      </c>
      <c r="D12" s="901">
        <f>Alapa!$F$12+C12</f>
        <v>5</v>
      </c>
      <c r="E12" s="899"/>
    </row>
    <row r="13" spans="1:7" x14ac:dyDescent="0.2">
      <c r="A13" s="898" t="s">
        <v>1539</v>
      </c>
      <c r="B13" s="899" t="s">
        <v>1540</v>
      </c>
      <c r="C13" s="900">
        <v>20</v>
      </c>
      <c r="D13" s="901">
        <f>Alapa!$F$12+C13</f>
        <v>20</v>
      </c>
      <c r="E13" s="899"/>
    </row>
    <row r="14" spans="1:7" x14ac:dyDescent="0.2">
      <c r="A14" s="898" t="s">
        <v>1541</v>
      </c>
      <c r="B14" s="899" t="s">
        <v>1540</v>
      </c>
      <c r="C14" s="900">
        <v>20</v>
      </c>
      <c r="D14" s="901">
        <f>Alapa!$F$12+C14</f>
        <v>20</v>
      </c>
      <c r="E14" s="899"/>
    </row>
    <row r="15" spans="1:7" x14ac:dyDescent="0.2">
      <c r="A15" s="898" t="s">
        <v>1542</v>
      </c>
      <c r="B15" s="899" t="s">
        <v>1543</v>
      </c>
      <c r="C15" s="900">
        <v>31</v>
      </c>
      <c r="D15" s="901">
        <f>Alapa!$F$12+C15</f>
        <v>31</v>
      </c>
      <c r="E15" s="899"/>
    </row>
    <row r="16" spans="1:7" x14ac:dyDescent="0.2">
      <c r="A16" s="898" t="s">
        <v>1544</v>
      </c>
      <c r="B16" s="899" t="s">
        <v>1543</v>
      </c>
      <c r="C16" s="900">
        <v>31</v>
      </c>
      <c r="D16" s="901">
        <f>Alapa!$F$12+C16</f>
        <v>31</v>
      </c>
      <c r="E16" s="899"/>
    </row>
    <row r="17" spans="1:5" ht="25.5" x14ac:dyDescent="0.2">
      <c r="A17" s="898" t="s">
        <v>1545</v>
      </c>
      <c r="B17" s="899" t="s">
        <v>1543</v>
      </c>
      <c r="C17" s="900">
        <v>31</v>
      </c>
      <c r="D17" s="901">
        <f>Alapa!$F$12+C17</f>
        <v>31</v>
      </c>
      <c r="E17" s="899"/>
    </row>
    <row r="18" spans="1:5" ht="25.5" x14ac:dyDescent="0.2">
      <c r="A18" s="898" t="s">
        <v>1546</v>
      </c>
      <c r="B18" s="899" t="s">
        <v>1547</v>
      </c>
      <c r="C18" s="900">
        <v>-30</v>
      </c>
      <c r="D18" s="901">
        <f t="shared" ref="D18:D44" si="0">$B$9+C18</f>
        <v>-30</v>
      </c>
      <c r="E18" s="899"/>
    </row>
    <row r="19" spans="1:5" ht="25.5" x14ac:dyDescent="0.2">
      <c r="A19" s="898" t="s">
        <v>1548</v>
      </c>
      <c r="B19" s="899" t="s">
        <v>1547</v>
      </c>
      <c r="C19" s="900">
        <v>-30</v>
      </c>
      <c r="D19" s="901">
        <f t="shared" si="0"/>
        <v>-30</v>
      </c>
      <c r="E19" s="899"/>
    </row>
    <row r="20" spans="1:5" ht="25.5" x14ac:dyDescent="0.2">
      <c r="A20" s="898" t="s">
        <v>1549</v>
      </c>
      <c r="B20" s="899" t="s">
        <v>1550</v>
      </c>
      <c r="C20" s="900">
        <v>-20</v>
      </c>
      <c r="D20" s="901">
        <f t="shared" si="0"/>
        <v>-20</v>
      </c>
      <c r="E20" s="899"/>
    </row>
    <row r="21" spans="1:5" ht="25.5" x14ac:dyDescent="0.2">
      <c r="A21" s="898" t="s">
        <v>1551</v>
      </c>
      <c r="B21" s="899" t="s">
        <v>1550</v>
      </c>
      <c r="C21" s="900">
        <v>-20</v>
      </c>
      <c r="D21" s="901">
        <f t="shared" si="0"/>
        <v>-20</v>
      </c>
      <c r="E21" s="899"/>
    </row>
    <row r="22" spans="1:5" ht="25.5" x14ac:dyDescent="0.2">
      <c r="A22" s="898" t="s">
        <v>1552</v>
      </c>
      <c r="B22" s="899" t="s">
        <v>1550</v>
      </c>
      <c r="C22" s="900">
        <v>-20</v>
      </c>
      <c r="D22" s="901">
        <f t="shared" si="0"/>
        <v>-20</v>
      </c>
      <c r="E22" s="899"/>
    </row>
    <row r="23" spans="1:5" ht="25.5" x14ac:dyDescent="0.2">
      <c r="A23" s="898" t="s">
        <v>1553</v>
      </c>
      <c r="B23" s="899" t="s">
        <v>1554</v>
      </c>
      <c r="C23" s="900">
        <v>-15</v>
      </c>
      <c r="D23" s="901">
        <f t="shared" si="0"/>
        <v>-15</v>
      </c>
      <c r="E23" s="899"/>
    </row>
    <row r="24" spans="1:5" ht="25.5" x14ac:dyDescent="0.2">
      <c r="A24" s="898" t="s">
        <v>1555</v>
      </c>
      <c r="B24" s="899" t="s">
        <v>1554</v>
      </c>
      <c r="C24" s="900">
        <v>-15</v>
      </c>
      <c r="D24" s="901">
        <f t="shared" si="0"/>
        <v>-15</v>
      </c>
      <c r="E24" s="899"/>
    </row>
    <row r="25" spans="1:5" ht="25.5" x14ac:dyDescent="0.2">
      <c r="A25" s="898" t="s">
        <v>1556</v>
      </c>
      <c r="B25" s="899" t="s">
        <v>1554</v>
      </c>
      <c r="C25" s="900">
        <v>-15</v>
      </c>
      <c r="D25" s="901">
        <f t="shared" si="0"/>
        <v>-15</v>
      </c>
      <c r="E25" s="899"/>
    </row>
    <row r="26" spans="1:5" ht="25.5" x14ac:dyDescent="0.2">
      <c r="A26" s="898" t="s">
        <v>1557</v>
      </c>
      <c r="B26" s="899" t="s">
        <v>1554</v>
      </c>
      <c r="C26" s="900">
        <v>-15</v>
      </c>
      <c r="D26" s="901">
        <f t="shared" si="0"/>
        <v>-15</v>
      </c>
      <c r="E26" s="899"/>
    </row>
    <row r="27" spans="1:5" ht="25.5" x14ac:dyDescent="0.2">
      <c r="A27" s="898" t="s">
        <v>1558</v>
      </c>
      <c r="B27" s="899" t="s">
        <v>1554</v>
      </c>
      <c r="C27" s="900">
        <v>-15</v>
      </c>
      <c r="D27" s="901">
        <f t="shared" si="0"/>
        <v>-15</v>
      </c>
      <c r="E27" s="899"/>
    </row>
    <row r="28" spans="1:5" ht="25.5" x14ac:dyDescent="0.2">
      <c r="A28" s="898" t="s">
        <v>1559</v>
      </c>
      <c r="B28" s="899" t="s">
        <v>1554</v>
      </c>
      <c r="C28" s="900">
        <v>-15</v>
      </c>
      <c r="D28" s="901">
        <f t="shared" si="0"/>
        <v>-15</v>
      </c>
      <c r="E28" s="899"/>
    </row>
    <row r="29" spans="1:5" ht="25.5" x14ac:dyDescent="0.2">
      <c r="A29" s="898" t="s">
        <v>1560</v>
      </c>
      <c r="B29" s="899" t="s">
        <v>1554</v>
      </c>
      <c r="C29" s="900">
        <v>-15</v>
      </c>
      <c r="D29" s="901">
        <f t="shared" si="0"/>
        <v>-15</v>
      </c>
      <c r="E29" s="899"/>
    </row>
    <row r="30" spans="1:5" ht="25.5" x14ac:dyDescent="0.2">
      <c r="A30" s="898" t="s">
        <v>1561</v>
      </c>
      <c r="B30" s="899" t="s">
        <v>1554</v>
      </c>
      <c r="C30" s="900">
        <v>-15</v>
      </c>
      <c r="D30" s="901">
        <f t="shared" si="0"/>
        <v>-15</v>
      </c>
      <c r="E30" s="899"/>
    </row>
    <row r="31" spans="1:5" ht="25.5" x14ac:dyDescent="0.2">
      <c r="A31" s="902" t="s">
        <v>1562</v>
      </c>
      <c r="B31" s="899" t="s">
        <v>1554</v>
      </c>
      <c r="C31" s="900">
        <v>-15</v>
      </c>
      <c r="D31" s="901">
        <f t="shared" si="0"/>
        <v>-15</v>
      </c>
      <c r="E31" s="899"/>
    </row>
    <row r="32" spans="1:5" ht="25.5" x14ac:dyDescent="0.2">
      <c r="A32" s="898" t="s">
        <v>1563</v>
      </c>
      <c r="B32" s="899" t="s">
        <v>1554</v>
      </c>
      <c r="C32" s="900">
        <v>-15</v>
      </c>
      <c r="D32" s="901">
        <f t="shared" si="0"/>
        <v>-15</v>
      </c>
      <c r="E32" s="899"/>
    </row>
    <row r="33" spans="1:5" ht="25.5" x14ac:dyDescent="0.2">
      <c r="A33" s="898" t="s">
        <v>1564</v>
      </c>
      <c r="B33" s="899" t="s">
        <v>1554</v>
      </c>
      <c r="C33" s="900">
        <v>-15</v>
      </c>
      <c r="D33" s="901">
        <f t="shared" si="0"/>
        <v>-15</v>
      </c>
      <c r="E33" s="899"/>
    </row>
    <row r="34" spans="1:5" ht="25.5" x14ac:dyDescent="0.2">
      <c r="A34" s="898" t="s">
        <v>1565</v>
      </c>
      <c r="B34" s="899" t="s">
        <v>1566</v>
      </c>
      <c r="C34" s="900">
        <v>-5</v>
      </c>
      <c r="D34" s="901">
        <f t="shared" si="0"/>
        <v>-5</v>
      </c>
      <c r="E34" s="899"/>
    </row>
    <row r="35" spans="1:5" ht="25.5" x14ac:dyDescent="0.2">
      <c r="A35" s="898" t="s">
        <v>1567</v>
      </c>
      <c r="B35" s="899" t="s">
        <v>1566</v>
      </c>
      <c r="C35" s="900">
        <v>-5</v>
      </c>
      <c r="D35" s="901">
        <f t="shared" si="0"/>
        <v>-5</v>
      </c>
      <c r="E35" s="899"/>
    </row>
    <row r="36" spans="1:5" ht="25.5" x14ac:dyDescent="0.2">
      <c r="A36" s="898" t="s">
        <v>1568</v>
      </c>
      <c r="B36" s="899" t="s">
        <v>1566</v>
      </c>
      <c r="C36" s="900">
        <v>-5</v>
      </c>
      <c r="D36" s="901">
        <f t="shared" si="0"/>
        <v>-5</v>
      </c>
      <c r="E36" s="899"/>
    </row>
    <row r="37" spans="1:5" ht="25.5" x14ac:dyDescent="0.2">
      <c r="A37" s="898" t="s">
        <v>1569</v>
      </c>
      <c r="B37" s="899" t="s">
        <v>1566</v>
      </c>
      <c r="C37" s="900">
        <v>-5</v>
      </c>
      <c r="D37" s="901">
        <f t="shared" si="0"/>
        <v>-5</v>
      </c>
      <c r="E37" s="899"/>
    </row>
    <row r="38" spans="1:5" ht="25.5" x14ac:dyDescent="0.2">
      <c r="A38" s="898" t="s">
        <v>1570</v>
      </c>
      <c r="B38" s="899" t="s">
        <v>1566</v>
      </c>
      <c r="C38" s="900">
        <v>-5</v>
      </c>
      <c r="D38" s="901">
        <f t="shared" si="0"/>
        <v>-5</v>
      </c>
      <c r="E38" s="899"/>
    </row>
    <row r="39" spans="1:5" ht="25.5" x14ac:dyDescent="0.2">
      <c r="A39" s="898" t="s">
        <v>1571</v>
      </c>
      <c r="B39" s="899" t="s">
        <v>1566</v>
      </c>
      <c r="C39" s="900">
        <v>-5</v>
      </c>
      <c r="D39" s="901">
        <f t="shared" si="0"/>
        <v>-5</v>
      </c>
      <c r="E39" s="899"/>
    </row>
    <row r="40" spans="1:5" ht="25.5" x14ac:dyDescent="0.2">
      <c r="A40" s="898" t="s">
        <v>1572</v>
      </c>
      <c r="B40" s="899" t="s">
        <v>1566</v>
      </c>
      <c r="C40" s="900">
        <v>-5</v>
      </c>
      <c r="D40" s="901">
        <f t="shared" si="0"/>
        <v>-5</v>
      </c>
      <c r="E40" s="899"/>
    </row>
    <row r="41" spans="1:5" ht="25.5" x14ac:dyDescent="0.2">
      <c r="A41" s="898" t="s">
        <v>1573</v>
      </c>
      <c r="B41" s="899" t="s">
        <v>1574</v>
      </c>
      <c r="C41" s="900">
        <v>-3</v>
      </c>
      <c r="D41" s="901">
        <f t="shared" si="0"/>
        <v>-3</v>
      </c>
      <c r="E41" s="899"/>
    </row>
    <row r="42" spans="1:5" ht="25.5" x14ac:dyDescent="0.2">
      <c r="A42" s="898" t="s">
        <v>1575</v>
      </c>
      <c r="B42" s="899" t="s">
        <v>1574</v>
      </c>
      <c r="C42" s="900">
        <v>-3</v>
      </c>
      <c r="D42" s="901">
        <f t="shared" si="0"/>
        <v>-3</v>
      </c>
      <c r="E42" s="899"/>
    </row>
    <row r="43" spans="1:5" ht="25.5" x14ac:dyDescent="0.2">
      <c r="A43" s="898" t="s">
        <v>1576</v>
      </c>
      <c r="B43" s="899" t="s">
        <v>1574</v>
      </c>
      <c r="C43" s="900">
        <v>-3</v>
      </c>
      <c r="D43" s="901">
        <f t="shared" si="0"/>
        <v>-3</v>
      </c>
      <c r="E43" s="899"/>
    </row>
    <row r="44" spans="1:5" ht="25.5" x14ac:dyDescent="0.2">
      <c r="A44" s="898" t="s">
        <v>1577</v>
      </c>
      <c r="B44" s="899" t="s">
        <v>1578</v>
      </c>
      <c r="C44" s="900">
        <v>0</v>
      </c>
      <c r="D44" s="901">
        <f t="shared" si="0"/>
        <v>0</v>
      </c>
      <c r="E44" s="899"/>
    </row>
    <row r="45" spans="1:5" ht="25.5" x14ac:dyDescent="0.2">
      <c r="A45" s="898" t="s">
        <v>1579</v>
      </c>
      <c r="B45" s="899" t="s">
        <v>1580</v>
      </c>
      <c r="C45" s="900">
        <v>0</v>
      </c>
      <c r="D45" s="901">
        <f>$B$10+C45</f>
        <v>0</v>
      </c>
      <c r="E45" s="899"/>
    </row>
    <row r="46" spans="1:5" ht="25.5" x14ac:dyDescent="0.2">
      <c r="A46" s="898" t="s">
        <v>1581</v>
      </c>
      <c r="B46" s="899" t="s">
        <v>1580</v>
      </c>
      <c r="C46" s="900">
        <v>5</v>
      </c>
      <c r="D46" s="901">
        <f>$B$10+C46</f>
        <v>5</v>
      </c>
      <c r="E46" s="899"/>
    </row>
  </sheetData>
  <hyperlinks>
    <hyperlink ref="F1" location="TARTALOM!A1" display=" &lt; Tartalom"/>
  </hyperlinks>
  <pageMargins left="0.74803149606299202" right="0.74803149606299202" top="0.511811023622047" bottom="0.98425196850393704" header="0.511811023622047" footer="0.511811023622047"/>
  <pageSetup paperSize="9" scale="71" orientation="portrait"/>
  <headerFooter>
    <oddFooter>&amp;L&amp;"Arial Narrow,Normál"&amp;8&amp;F/&amp;A&amp;C&amp;"Arial Narrow,Normál"&amp;8&amp;P/&amp;N&amp;R&amp;"Arial Narrow,Normál"&amp;8DigitAudit/AuditDok</oddFooter>
  </headerFooter>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0"/>
  <sheetViews>
    <sheetView workbookViewId="0"/>
  </sheetViews>
  <sheetFormatPr defaultColWidth="9" defaultRowHeight="14.25" customHeight="1" x14ac:dyDescent="0.2"/>
  <cols>
    <col min="1" max="1" width="8.625" style="905" customWidth="1"/>
    <col min="2" max="2" width="36.875" style="905" customWidth="1"/>
    <col min="3" max="3" width="8.625" style="905" customWidth="1"/>
    <col min="4" max="4" width="15" style="905" customWidth="1"/>
    <col min="5" max="5" width="14.125" style="905" customWidth="1"/>
    <col min="6" max="18" width="8.625" style="905" customWidth="1"/>
    <col min="19" max="26" width="9" style="905" customWidth="1"/>
    <col min="27" max="16384" width="9" style="905"/>
  </cols>
  <sheetData>
    <row r="1" spans="1:26" ht="16.5" x14ac:dyDescent="0.3">
      <c r="A1" s="903"/>
      <c r="B1" s="904"/>
      <c r="C1" s="903"/>
      <c r="D1" s="903"/>
      <c r="E1" s="903"/>
      <c r="F1" s="903"/>
      <c r="G1" s="903"/>
      <c r="H1" s="903"/>
      <c r="I1" s="903"/>
      <c r="J1" s="903"/>
      <c r="K1" s="903"/>
      <c r="L1" s="903"/>
      <c r="M1" s="903"/>
      <c r="N1" s="903"/>
      <c r="O1" s="903"/>
      <c r="P1" s="903"/>
      <c r="Q1" s="903"/>
      <c r="R1" s="903"/>
      <c r="S1" s="903"/>
      <c r="T1" s="903"/>
      <c r="U1" s="903"/>
      <c r="V1" s="903"/>
      <c r="W1" s="903"/>
      <c r="X1" s="903"/>
      <c r="Y1" s="903"/>
      <c r="Z1" s="903"/>
    </row>
    <row r="2" spans="1:26" ht="15" customHeight="1" x14ac:dyDescent="0.2">
      <c r="A2" s="903"/>
      <c r="B2" s="903"/>
      <c r="C2" s="903"/>
      <c r="D2" s="903"/>
      <c r="E2" s="903"/>
      <c r="F2" s="903"/>
      <c r="G2" s="903"/>
      <c r="H2" s="903"/>
      <c r="I2" s="903"/>
      <c r="J2" s="903"/>
      <c r="K2" s="903"/>
      <c r="L2" s="903"/>
      <c r="M2" s="903"/>
      <c r="N2" s="903"/>
      <c r="O2" s="903"/>
      <c r="P2" s="903"/>
      <c r="Q2" s="903"/>
      <c r="R2" s="903"/>
      <c r="S2" s="903"/>
      <c r="T2" s="903"/>
      <c r="U2" s="903"/>
      <c r="V2" s="903"/>
      <c r="W2" s="903"/>
      <c r="X2" s="903"/>
      <c r="Y2" s="903"/>
      <c r="Z2" s="903"/>
    </row>
    <row r="3" spans="1:26" ht="15" customHeight="1" x14ac:dyDescent="0.2">
      <c r="A3" s="903"/>
      <c r="B3" s="903"/>
      <c r="C3" s="903"/>
      <c r="D3" s="903"/>
      <c r="E3" s="903"/>
      <c r="F3" s="903"/>
      <c r="G3" s="903"/>
      <c r="H3" s="903"/>
      <c r="I3" s="903"/>
      <c r="J3" s="903"/>
      <c r="K3" s="903"/>
      <c r="L3" s="903"/>
      <c r="M3" s="903"/>
      <c r="N3" s="903"/>
      <c r="O3" s="903"/>
      <c r="P3" s="903"/>
      <c r="Q3" s="903"/>
      <c r="R3" s="903"/>
      <c r="S3" s="903"/>
      <c r="T3" s="903"/>
      <c r="U3" s="903"/>
      <c r="V3" s="903"/>
      <c r="W3" s="903"/>
      <c r="X3" s="903"/>
      <c r="Y3" s="903"/>
      <c r="Z3" s="903"/>
    </row>
    <row r="4" spans="1:26" ht="15" customHeight="1" x14ac:dyDescent="0.2">
      <c r="A4" s="903"/>
      <c r="B4" s="903"/>
      <c r="C4" s="903"/>
      <c r="D4" s="903"/>
      <c r="E4" s="903"/>
      <c r="F4" s="903"/>
      <c r="G4" s="903"/>
      <c r="H4" s="903"/>
      <c r="I4" s="903"/>
      <c r="J4" s="903"/>
      <c r="K4" s="903"/>
      <c r="L4" s="903"/>
      <c r="M4" s="903"/>
      <c r="N4" s="903"/>
      <c r="O4" s="903"/>
      <c r="P4" s="903"/>
      <c r="Q4" s="903"/>
      <c r="R4" s="903"/>
      <c r="S4" s="903"/>
      <c r="T4" s="903"/>
      <c r="U4" s="903"/>
      <c r="V4" s="903"/>
      <c r="W4" s="903"/>
      <c r="X4" s="903"/>
      <c r="Y4" s="903"/>
      <c r="Z4" s="903"/>
    </row>
    <row r="5" spans="1:26" ht="15" customHeight="1" x14ac:dyDescent="0.2">
      <c r="A5" s="903"/>
      <c r="B5" s="903"/>
      <c r="C5" s="903"/>
      <c r="D5" s="903"/>
      <c r="E5" s="903"/>
      <c r="F5" s="903"/>
      <c r="G5" s="903"/>
      <c r="H5" s="903"/>
      <c r="I5" s="903"/>
      <c r="J5" s="903"/>
      <c r="K5" s="903"/>
      <c r="L5" s="903"/>
      <c r="M5" s="903"/>
      <c r="N5" s="903"/>
      <c r="O5" s="903"/>
      <c r="P5" s="903"/>
      <c r="Q5" s="903"/>
      <c r="R5" s="903"/>
      <c r="S5" s="903"/>
      <c r="T5" s="903"/>
      <c r="U5" s="903"/>
      <c r="V5" s="903"/>
      <c r="W5" s="903"/>
      <c r="X5" s="903"/>
      <c r="Y5" s="903"/>
      <c r="Z5" s="903"/>
    </row>
    <row r="6" spans="1:26" ht="15" customHeight="1" x14ac:dyDescent="0.2">
      <c r="A6" s="903"/>
      <c r="B6" s="903"/>
      <c r="C6" s="903"/>
      <c r="D6" s="903"/>
      <c r="E6" s="903"/>
      <c r="F6" s="903"/>
      <c r="G6" s="903"/>
      <c r="H6" s="903"/>
      <c r="I6" s="903"/>
      <c r="J6" s="903"/>
      <c r="K6" s="903"/>
      <c r="L6" s="903"/>
      <c r="M6" s="903"/>
      <c r="N6" s="903"/>
      <c r="O6" s="903"/>
      <c r="P6" s="903"/>
      <c r="Q6" s="903"/>
      <c r="R6" s="903"/>
      <c r="S6" s="903"/>
      <c r="T6" s="903"/>
      <c r="U6" s="903"/>
      <c r="V6" s="903"/>
      <c r="W6" s="903"/>
      <c r="X6" s="903"/>
      <c r="Y6" s="903"/>
      <c r="Z6" s="903"/>
    </row>
    <row r="7" spans="1:26" ht="15" customHeight="1" x14ac:dyDescent="0.2">
      <c r="A7" s="903"/>
      <c r="B7" s="903"/>
      <c r="C7" s="903"/>
      <c r="D7" s="903"/>
      <c r="E7" s="903"/>
      <c r="F7" s="903"/>
      <c r="G7" s="903"/>
      <c r="H7" s="903"/>
      <c r="I7" s="903"/>
      <c r="J7" s="903"/>
      <c r="K7" s="903"/>
      <c r="L7" s="903"/>
      <c r="M7" s="903"/>
      <c r="N7" s="903"/>
      <c r="O7" s="903"/>
      <c r="P7" s="903"/>
      <c r="Q7" s="903"/>
      <c r="R7" s="903"/>
      <c r="S7" s="903"/>
      <c r="T7" s="903"/>
      <c r="U7" s="903"/>
      <c r="V7" s="903"/>
      <c r="W7" s="903"/>
      <c r="X7" s="903"/>
      <c r="Y7" s="903"/>
      <c r="Z7" s="903"/>
    </row>
    <row r="8" spans="1:26" x14ac:dyDescent="0.2">
      <c r="A8" s="903"/>
      <c r="B8" s="903"/>
      <c r="C8" s="903"/>
      <c r="D8" s="903"/>
      <c r="E8" s="903"/>
      <c r="F8" s="903"/>
      <c r="G8" s="903"/>
      <c r="H8" s="903"/>
      <c r="I8" s="903"/>
      <c r="J8" s="903"/>
      <c r="K8" s="903"/>
      <c r="L8" s="903"/>
      <c r="M8" s="903"/>
      <c r="N8" s="903"/>
      <c r="O8" s="903"/>
      <c r="P8" s="903"/>
      <c r="Q8" s="903"/>
      <c r="R8" s="903"/>
      <c r="S8" s="903"/>
      <c r="T8" s="903"/>
      <c r="U8" s="903"/>
      <c r="V8" s="903"/>
      <c r="W8" s="903"/>
      <c r="X8" s="903"/>
      <c r="Y8" s="903"/>
      <c r="Z8" s="903"/>
    </row>
    <row r="9" spans="1:26" x14ac:dyDescent="0.2">
      <c r="A9" s="903"/>
      <c r="B9" s="903"/>
      <c r="C9" s="903"/>
      <c r="D9" s="903"/>
      <c r="E9" s="903"/>
      <c r="F9" s="903"/>
      <c r="G9" s="903"/>
      <c r="H9" s="903"/>
      <c r="I9" s="903"/>
      <c r="J9" s="903"/>
      <c r="K9" s="903"/>
      <c r="L9" s="903"/>
      <c r="M9" s="903"/>
      <c r="N9" s="903"/>
      <c r="O9" s="903"/>
      <c r="P9" s="903"/>
      <c r="Q9" s="903"/>
      <c r="R9" s="903"/>
      <c r="S9" s="903"/>
      <c r="T9" s="903"/>
      <c r="U9" s="903"/>
      <c r="V9" s="903"/>
      <c r="W9" s="903"/>
      <c r="X9" s="903"/>
      <c r="Y9" s="903"/>
      <c r="Z9" s="903"/>
    </row>
    <row r="10" spans="1:26" x14ac:dyDescent="0.2">
      <c r="A10" s="903"/>
      <c r="B10" s="903"/>
      <c r="C10" s="903"/>
      <c r="D10" s="903"/>
      <c r="E10" s="903"/>
      <c r="F10" s="903"/>
      <c r="G10" s="903"/>
      <c r="H10" s="903"/>
      <c r="I10" s="903"/>
      <c r="J10" s="903"/>
      <c r="K10" s="903"/>
      <c r="L10" s="903"/>
      <c r="M10" s="903"/>
      <c r="N10" s="903"/>
      <c r="O10" s="903"/>
      <c r="P10" s="903"/>
      <c r="Q10" s="903"/>
      <c r="R10" s="903"/>
      <c r="S10" s="903"/>
      <c r="T10" s="903"/>
      <c r="U10" s="903"/>
      <c r="V10" s="903"/>
      <c r="W10" s="903"/>
      <c r="X10" s="903"/>
      <c r="Y10" s="903"/>
      <c r="Z10" s="903"/>
    </row>
    <row r="11" spans="1:26" x14ac:dyDescent="0.2">
      <c r="A11" s="903"/>
      <c r="B11" s="903"/>
      <c r="C11" s="903"/>
      <c r="D11" s="903"/>
      <c r="E11" s="903"/>
      <c r="F11" s="903"/>
      <c r="G11" s="903"/>
      <c r="H11" s="903"/>
      <c r="I11" s="903"/>
      <c r="J11" s="903"/>
      <c r="K11" s="903"/>
      <c r="L11" s="903"/>
      <c r="M11" s="903"/>
      <c r="N11" s="903"/>
      <c r="O11" s="903"/>
      <c r="P11" s="903"/>
      <c r="Q11" s="903"/>
      <c r="R11" s="903"/>
      <c r="S11" s="903"/>
      <c r="T11" s="903"/>
      <c r="U11" s="903"/>
      <c r="V11" s="903"/>
      <c r="W11" s="903"/>
      <c r="X11" s="903"/>
      <c r="Y11" s="903"/>
      <c r="Z11" s="903"/>
    </row>
    <row r="12" spans="1:26" x14ac:dyDescent="0.2">
      <c r="A12" s="903"/>
      <c r="B12" s="903"/>
      <c r="C12" s="903"/>
      <c r="D12" s="903"/>
      <c r="E12" s="903"/>
      <c r="F12" s="903"/>
      <c r="G12" s="903"/>
      <c r="H12" s="903"/>
      <c r="I12" s="903"/>
      <c r="J12" s="903"/>
      <c r="K12" s="903"/>
      <c r="L12" s="903"/>
      <c r="M12" s="903"/>
      <c r="N12" s="903"/>
      <c r="O12" s="903"/>
      <c r="P12" s="903"/>
      <c r="Q12" s="903"/>
      <c r="R12" s="903"/>
      <c r="S12" s="903"/>
      <c r="T12" s="903"/>
      <c r="U12" s="903"/>
      <c r="V12" s="903"/>
      <c r="W12" s="903"/>
      <c r="X12" s="903"/>
      <c r="Y12" s="903"/>
      <c r="Z12" s="903"/>
    </row>
    <row r="13" spans="1:26" x14ac:dyDescent="0.2">
      <c r="A13" s="903"/>
      <c r="B13" s="903"/>
      <c r="C13" s="903"/>
      <c r="D13" s="903"/>
      <c r="E13" s="903"/>
      <c r="F13" s="903"/>
      <c r="G13" s="903"/>
      <c r="H13" s="903"/>
      <c r="I13" s="903"/>
      <c r="J13" s="903"/>
      <c r="K13" s="903"/>
      <c r="L13" s="903"/>
      <c r="M13" s="903"/>
      <c r="N13" s="903"/>
      <c r="O13" s="903"/>
      <c r="P13" s="903"/>
      <c r="Q13" s="903"/>
      <c r="R13" s="903"/>
      <c r="S13" s="903"/>
      <c r="T13" s="903"/>
      <c r="U13" s="903"/>
      <c r="V13" s="903"/>
      <c r="W13" s="903"/>
      <c r="X13" s="903"/>
      <c r="Y13" s="903"/>
      <c r="Z13" s="903"/>
    </row>
    <row r="14" spans="1:26" x14ac:dyDescent="0.2">
      <c r="A14" s="903"/>
      <c r="B14" s="903"/>
      <c r="C14" s="903"/>
      <c r="D14" s="903"/>
      <c r="E14" s="903"/>
      <c r="F14" s="903"/>
      <c r="G14" s="903"/>
      <c r="H14" s="903"/>
      <c r="I14" s="903"/>
      <c r="J14" s="903"/>
      <c r="K14" s="903"/>
      <c r="L14" s="903"/>
      <c r="M14" s="903"/>
      <c r="N14" s="903"/>
      <c r="O14" s="903"/>
      <c r="P14" s="903"/>
      <c r="Q14" s="903"/>
      <c r="R14" s="903"/>
      <c r="S14" s="903"/>
      <c r="T14" s="903"/>
      <c r="U14" s="903"/>
      <c r="V14" s="903"/>
      <c r="W14" s="903"/>
      <c r="X14" s="903"/>
      <c r="Y14" s="903"/>
      <c r="Z14" s="903"/>
    </row>
    <row r="15" spans="1:26" x14ac:dyDescent="0.2">
      <c r="A15" s="903"/>
      <c r="B15" s="903"/>
      <c r="C15" s="903"/>
      <c r="D15" s="903"/>
      <c r="E15" s="903"/>
      <c r="F15" s="903"/>
      <c r="G15" s="903"/>
      <c r="H15" s="903"/>
      <c r="I15" s="903"/>
      <c r="J15" s="903"/>
      <c r="K15" s="903"/>
      <c r="L15" s="903"/>
      <c r="M15" s="903"/>
      <c r="N15" s="903"/>
      <c r="O15" s="903"/>
      <c r="P15" s="903"/>
      <c r="Q15" s="903"/>
      <c r="R15" s="903"/>
      <c r="S15" s="903"/>
      <c r="T15" s="903"/>
      <c r="U15" s="903"/>
      <c r="V15" s="903"/>
      <c r="W15" s="903"/>
      <c r="X15" s="903"/>
      <c r="Y15" s="903"/>
      <c r="Z15" s="903"/>
    </row>
    <row r="16" spans="1:26" x14ac:dyDescent="0.2">
      <c r="A16" s="903"/>
      <c r="B16" s="903"/>
      <c r="C16" s="903"/>
      <c r="D16" s="903"/>
      <c r="E16" s="903"/>
      <c r="F16" s="903"/>
      <c r="G16" s="903"/>
      <c r="H16" s="903"/>
      <c r="I16" s="903"/>
      <c r="J16" s="903"/>
      <c r="K16" s="903"/>
      <c r="L16" s="903"/>
      <c r="M16" s="903"/>
      <c r="N16" s="903"/>
      <c r="O16" s="903"/>
      <c r="P16" s="903"/>
      <c r="Q16" s="903"/>
      <c r="R16" s="903"/>
      <c r="S16" s="903"/>
      <c r="T16" s="903"/>
      <c r="U16" s="903"/>
      <c r="V16" s="903"/>
      <c r="W16" s="903"/>
      <c r="X16" s="903"/>
      <c r="Y16" s="903"/>
      <c r="Z16" s="903"/>
    </row>
    <row r="17" spans="1:26" x14ac:dyDescent="0.2">
      <c r="A17" s="903"/>
      <c r="B17" s="903"/>
      <c r="C17" s="903"/>
      <c r="D17" s="903"/>
      <c r="E17" s="903"/>
      <c r="F17" s="903"/>
      <c r="G17" s="903"/>
      <c r="H17" s="903"/>
      <c r="I17" s="903"/>
      <c r="J17" s="903"/>
      <c r="K17" s="903"/>
      <c r="L17" s="903"/>
      <c r="M17" s="903"/>
      <c r="N17" s="903"/>
      <c r="O17" s="903"/>
      <c r="P17" s="903"/>
      <c r="Q17" s="903"/>
      <c r="R17" s="903"/>
      <c r="S17" s="903"/>
      <c r="T17" s="903"/>
      <c r="U17" s="903"/>
      <c r="V17" s="903"/>
      <c r="W17" s="903"/>
      <c r="X17" s="903"/>
      <c r="Y17" s="903"/>
      <c r="Z17" s="903"/>
    </row>
    <row r="18" spans="1:26" x14ac:dyDescent="0.2">
      <c r="A18" s="903"/>
      <c r="B18" s="903"/>
      <c r="C18" s="903"/>
      <c r="D18" s="903"/>
      <c r="E18" s="903"/>
      <c r="F18" s="903"/>
      <c r="G18" s="903"/>
      <c r="H18" s="903"/>
      <c r="I18" s="903"/>
      <c r="J18" s="903"/>
      <c r="K18" s="903"/>
      <c r="L18" s="903"/>
      <c r="M18" s="903"/>
      <c r="N18" s="903"/>
      <c r="O18" s="903"/>
      <c r="P18" s="903"/>
      <c r="Q18" s="903"/>
      <c r="R18" s="903"/>
      <c r="S18" s="903"/>
      <c r="T18" s="903"/>
      <c r="U18" s="903"/>
      <c r="V18" s="903"/>
      <c r="W18" s="903"/>
      <c r="X18" s="903"/>
      <c r="Y18" s="903"/>
      <c r="Z18" s="903"/>
    </row>
    <row r="19" spans="1:26" x14ac:dyDescent="0.2">
      <c r="A19" s="903"/>
      <c r="B19" s="903"/>
      <c r="C19" s="903"/>
      <c r="D19" s="903"/>
      <c r="E19" s="903"/>
      <c r="F19" s="903"/>
      <c r="G19" s="903"/>
      <c r="H19" s="903"/>
      <c r="I19" s="903"/>
      <c r="J19" s="903"/>
      <c r="K19" s="903"/>
      <c r="L19" s="903"/>
      <c r="M19" s="903"/>
      <c r="N19" s="903"/>
      <c r="O19" s="903"/>
      <c r="P19" s="903"/>
      <c r="Q19" s="903"/>
      <c r="R19" s="903"/>
      <c r="S19" s="903"/>
      <c r="T19" s="903"/>
      <c r="U19" s="903"/>
      <c r="V19" s="903"/>
      <c r="W19" s="903"/>
      <c r="X19" s="903"/>
      <c r="Y19" s="903"/>
      <c r="Z19" s="903"/>
    </row>
    <row r="20" spans="1:26" x14ac:dyDescent="0.2">
      <c r="A20" s="903"/>
      <c r="B20" s="903"/>
      <c r="C20" s="903"/>
      <c r="D20" s="903"/>
      <c r="E20" s="903"/>
      <c r="F20" s="903"/>
      <c r="G20" s="903"/>
      <c r="H20" s="903"/>
      <c r="I20" s="903"/>
      <c r="J20" s="903"/>
      <c r="K20" s="903"/>
      <c r="L20" s="903"/>
      <c r="M20" s="903"/>
      <c r="N20" s="903"/>
      <c r="O20" s="903"/>
      <c r="P20" s="903"/>
      <c r="Q20" s="903"/>
      <c r="R20" s="903"/>
      <c r="S20" s="903"/>
      <c r="T20" s="903"/>
      <c r="U20" s="903"/>
      <c r="V20" s="903"/>
      <c r="W20" s="903"/>
      <c r="X20" s="903"/>
      <c r="Y20" s="903"/>
      <c r="Z20" s="903"/>
    </row>
    <row r="21" spans="1:26" x14ac:dyDescent="0.2">
      <c r="A21" s="903"/>
      <c r="B21" s="903"/>
      <c r="C21" s="903"/>
      <c r="D21" s="903"/>
      <c r="E21" s="903"/>
      <c r="F21" s="903"/>
      <c r="G21" s="903"/>
      <c r="H21" s="903"/>
      <c r="I21" s="903"/>
      <c r="J21" s="903"/>
      <c r="K21" s="903"/>
      <c r="L21" s="903"/>
      <c r="M21" s="903"/>
      <c r="N21" s="903"/>
      <c r="O21" s="903"/>
      <c r="P21" s="903"/>
      <c r="Q21" s="903"/>
      <c r="R21" s="903"/>
      <c r="S21" s="903"/>
      <c r="T21" s="903"/>
      <c r="U21" s="903"/>
      <c r="V21" s="903"/>
      <c r="W21" s="903"/>
      <c r="X21" s="903"/>
      <c r="Y21" s="903"/>
      <c r="Z21" s="903"/>
    </row>
    <row r="22" spans="1:26" x14ac:dyDescent="0.2">
      <c r="A22" s="903"/>
      <c r="B22" s="903"/>
      <c r="C22" s="903"/>
      <c r="D22" s="903"/>
      <c r="E22" s="903"/>
      <c r="F22" s="903"/>
      <c r="G22" s="903"/>
      <c r="H22" s="903"/>
      <c r="I22" s="903"/>
      <c r="J22" s="903"/>
      <c r="K22" s="903"/>
      <c r="L22" s="903"/>
      <c r="M22" s="903"/>
      <c r="N22" s="903"/>
      <c r="O22" s="903"/>
      <c r="P22" s="903"/>
      <c r="Q22" s="903"/>
      <c r="R22" s="903"/>
      <c r="S22" s="903"/>
      <c r="T22" s="903"/>
      <c r="U22" s="903"/>
      <c r="V22" s="903"/>
      <c r="W22" s="903"/>
      <c r="X22" s="903"/>
      <c r="Y22" s="903"/>
      <c r="Z22" s="903"/>
    </row>
    <row r="23" spans="1:26" x14ac:dyDescent="0.2">
      <c r="A23" s="903"/>
      <c r="B23" s="903"/>
      <c r="C23" s="903"/>
      <c r="D23" s="903"/>
      <c r="E23" s="903"/>
      <c r="F23" s="903"/>
      <c r="G23" s="903"/>
      <c r="H23" s="903"/>
      <c r="I23" s="903"/>
      <c r="J23" s="903"/>
      <c r="K23" s="903"/>
      <c r="L23" s="903"/>
      <c r="M23" s="903"/>
      <c r="N23" s="903"/>
      <c r="O23" s="903"/>
      <c r="P23" s="903"/>
      <c r="Q23" s="903"/>
      <c r="R23" s="903"/>
      <c r="S23" s="903"/>
      <c r="T23" s="903"/>
      <c r="U23" s="903"/>
      <c r="V23" s="903"/>
      <c r="W23" s="903"/>
      <c r="X23" s="903"/>
      <c r="Y23" s="903"/>
      <c r="Z23" s="903"/>
    </row>
    <row r="24" spans="1:26" x14ac:dyDescent="0.2">
      <c r="A24" s="903"/>
      <c r="B24" s="903"/>
      <c r="C24" s="903"/>
      <c r="D24" s="903"/>
      <c r="E24" s="903"/>
      <c r="F24" s="903"/>
      <c r="G24" s="903"/>
      <c r="H24" s="903"/>
      <c r="I24" s="903"/>
      <c r="J24" s="903"/>
      <c r="K24" s="903"/>
      <c r="L24" s="903"/>
      <c r="M24" s="903"/>
      <c r="N24" s="903"/>
      <c r="O24" s="903"/>
      <c r="P24" s="903"/>
      <c r="Q24" s="903"/>
      <c r="R24" s="903"/>
      <c r="S24" s="903"/>
      <c r="T24" s="903"/>
      <c r="U24" s="903"/>
      <c r="V24" s="903"/>
      <c r="W24" s="903"/>
      <c r="X24" s="903"/>
      <c r="Y24" s="903"/>
      <c r="Z24" s="903"/>
    </row>
    <row r="25" spans="1:26" x14ac:dyDescent="0.2">
      <c r="A25" s="903"/>
      <c r="B25" s="903"/>
      <c r="C25" s="903"/>
      <c r="D25" s="903"/>
      <c r="E25" s="903"/>
      <c r="F25" s="903"/>
      <c r="G25" s="903"/>
      <c r="H25" s="903"/>
      <c r="I25" s="903"/>
      <c r="J25" s="903"/>
      <c r="K25" s="903"/>
      <c r="L25" s="903"/>
      <c r="M25" s="903"/>
      <c r="N25" s="903"/>
      <c r="O25" s="903"/>
      <c r="P25" s="903"/>
      <c r="Q25" s="903"/>
      <c r="R25" s="903"/>
      <c r="S25" s="903"/>
      <c r="T25" s="903"/>
      <c r="U25" s="903"/>
      <c r="V25" s="903"/>
      <c r="W25" s="903"/>
      <c r="X25" s="903"/>
      <c r="Y25" s="903"/>
      <c r="Z25" s="903"/>
    </row>
    <row r="26" spans="1:26" x14ac:dyDescent="0.2">
      <c r="A26" s="903"/>
      <c r="B26" s="903"/>
      <c r="C26" s="903"/>
      <c r="D26" s="903"/>
      <c r="E26" s="903"/>
      <c r="F26" s="903"/>
      <c r="G26" s="903"/>
      <c r="H26" s="903"/>
      <c r="I26" s="903"/>
      <c r="J26" s="903"/>
      <c r="K26" s="903"/>
      <c r="L26" s="903"/>
      <c r="M26" s="903"/>
      <c r="N26" s="903"/>
      <c r="O26" s="903"/>
      <c r="P26" s="903"/>
      <c r="Q26" s="903"/>
      <c r="R26" s="903"/>
      <c r="S26" s="903"/>
      <c r="T26" s="903"/>
      <c r="U26" s="903"/>
      <c r="V26" s="903"/>
      <c r="W26" s="903"/>
      <c r="X26" s="903"/>
      <c r="Y26" s="903"/>
      <c r="Z26" s="903"/>
    </row>
    <row r="27" spans="1:26" x14ac:dyDescent="0.2">
      <c r="A27" s="903"/>
      <c r="B27" s="903"/>
      <c r="C27" s="903"/>
      <c r="D27" s="903"/>
      <c r="E27" s="903"/>
      <c r="F27" s="903"/>
      <c r="G27" s="903"/>
      <c r="H27" s="903"/>
      <c r="I27" s="903"/>
      <c r="J27" s="903"/>
      <c r="K27" s="903"/>
      <c r="L27" s="903"/>
      <c r="M27" s="903"/>
      <c r="N27" s="903"/>
      <c r="O27" s="903"/>
      <c r="P27" s="903"/>
      <c r="Q27" s="903"/>
      <c r="R27" s="903"/>
      <c r="S27" s="903"/>
      <c r="T27" s="903"/>
      <c r="U27" s="903"/>
      <c r="V27" s="903"/>
      <c r="W27" s="903"/>
      <c r="X27" s="903"/>
      <c r="Y27" s="903"/>
      <c r="Z27" s="903"/>
    </row>
    <row r="28" spans="1:26" x14ac:dyDescent="0.2">
      <c r="A28" s="903"/>
      <c r="B28" s="903"/>
      <c r="C28" s="903"/>
      <c r="D28" s="903"/>
      <c r="E28" s="903"/>
      <c r="F28" s="903"/>
      <c r="G28" s="903"/>
      <c r="H28" s="903"/>
      <c r="I28" s="903"/>
      <c r="J28" s="903"/>
      <c r="K28" s="903"/>
      <c r="L28" s="903"/>
      <c r="M28" s="903"/>
      <c r="N28" s="903"/>
      <c r="O28" s="903"/>
      <c r="P28" s="903"/>
      <c r="Q28" s="903"/>
      <c r="R28" s="903"/>
      <c r="S28" s="903"/>
      <c r="T28" s="903"/>
      <c r="U28" s="903"/>
      <c r="V28" s="903"/>
      <c r="W28" s="903"/>
      <c r="X28" s="903"/>
      <c r="Y28" s="903"/>
      <c r="Z28" s="903"/>
    </row>
    <row r="29" spans="1:26" x14ac:dyDescent="0.2">
      <c r="A29" s="903"/>
      <c r="B29" s="903"/>
      <c r="C29" s="903"/>
      <c r="D29" s="903"/>
      <c r="E29" s="903"/>
      <c r="F29" s="903"/>
      <c r="G29" s="903"/>
      <c r="H29" s="903"/>
      <c r="I29" s="903"/>
      <c r="J29" s="903"/>
      <c r="K29" s="903"/>
      <c r="L29" s="903"/>
      <c r="M29" s="903"/>
      <c r="N29" s="903"/>
      <c r="O29" s="903"/>
      <c r="P29" s="903"/>
      <c r="Q29" s="903"/>
      <c r="R29" s="903"/>
      <c r="S29" s="903"/>
      <c r="T29" s="903"/>
      <c r="U29" s="903"/>
      <c r="V29" s="903"/>
      <c r="W29" s="903"/>
      <c r="X29" s="903"/>
      <c r="Y29" s="903"/>
      <c r="Z29" s="903"/>
    </row>
    <row r="30" spans="1:26" x14ac:dyDescent="0.2">
      <c r="A30" s="903"/>
      <c r="B30" s="903"/>
      <c r="C30" s="903"/>
      <c r="D30" s="903"/>
      <c r="E30" s="903"/>
      <c r="F30" s="903"/>
      <c r="G30" s="903"/>
      <c r="H30" s="903"/>
      <c r="I30" s="903"/>
      <c r="J30" s="903"/>
      <c r="K30" s="903"/>
      <c r="L30" s="903"/>
      <c r="M30" s="903"/>
      <c r="N30" s="903"/>
      <c r="O30" s="903"/>
      <c r="P30" s="903"/>
      <c r="Q30" s="903"/>
      <c r="R30" s="903"/>
      <c r="S30" s="903"/>
      <c r="T30" s="903"/>
      <c r="U30" s="903"/>
      <c r="V30" s="903"/>
      <c r="W30" s="903"/>
      <c r="X30" s="903"/>
      <c r="Y30" s="903"/>
      <c r="Z30" s="903"/>
    </row>
    <row r="31" spans="1:26" x14ac:dyDescent="0.2">
      <c r="A31" s="903"/>
      <c r="B31" s="903"/>
      <c r="C31" s="903"/>
      <c r="D31" s="903"/>
      <c r="E31" s="903"/>
      <c r="F31" s="903"/>
      <c r="G31" s="903"/>
      <c r="H31" s="903"/>
      <c r="I31" s="903"/>
      <c r="J31" s="903"/>
      <c r="K31" s="903"/>
      <c r="L31" s="903"/>
      <c r="M31" s="903"/>
      <c r="N31" s="903"/>
      <c r="O31" s="903"/>
      <c r="P31" s="903"/>
      <c r="Q31" s="903"/>
      <c r="R31" s="903"/>
      <c r="S31" s="903"/>
      <c r="T31" s="903"/>
      <c r="U31" s="903"/>
      <c r="V31" s="903"/>
      <c r="W31" s="903"/>
      <c r="X31" s="903"/>
      <c r="Y31" s="903"/>
      <c r="Z31" s="903"/>
    </row>
    <row r="32" spans="1:26" x14ac:dyDescent="0.2">
      <c r="A32" s="903"/>
      <c r="B32" s="903"/>
      <c r="C32" s="903"/>
      <c r="D32" s="903"/>
      <c r="E32" s="903"/>
      <c r="F32" s="903"/>
      <c r="G32" s="903"/>
      <c r="H32" s="903"/>
      <c r="I32" s="903"/>
      <c r="J32" s="903"/>
      <c r="K32" s="903"/>
      <c r="L32" s="903"/>
      <c r="M32" s="903"/>
      <c r="N32" s="903"/>
      <c r="O32" s="903"/>
      <c r="P32" s="903"/>
      <c r="Q32" s="903"/>
      <c r="R32" s="903"/>
      <c r="S32" s="903"/>
      <c r="T32" s="903"/>
      <c r="U32" s="903"/>
      <c r="V32" s="903"/>
      <c r="W32" s="903"/>
      <c r="X32" s="903"/>
      <c r="Y32" s="903"/>
      <c r="Z32" s="903"/>
    </row>
    <row r="33" spans="1:26" x14ac:dyDescent="0.2">
      <c r="A33" s="903"/>
      <c r="B33" s="903"/>
      <c r="C33" s="903"/>
      <c r="D33" s="903"/>
      <c r="E33" s="903"/>
      <c r="F33" s="903"/>
      <c r="G33" s="903"/>
      <c r="H33" s="903"/>
      <c r="I33" s="903"/>
      <c r="J33" s="903"/>
      <c r="K33" s="903"/>
      <c r="L33" s="903"/>
      <c r="M33" s="903"/>
      <c r="N33" s="903"/>
      <c r="O33" s="903"/>
      <c r="P33" s="903"/>
      <c r="Q33" s="903"/>
      <c r="R33" s="903"/>
      <c r="S33" s="903"/>
      <c r="T33" s="903"/>
      <c r="U33" s="903"/>
      <c r="V33" s="903"/>
      <c r="W33" s="903"/>
      <c r="X33" s="903"/>
      <c r="Y33" s="903"/>
      <c r="Z33" s="903"/>
    </row>
    <row r="34" spans="1:26" x14ac:dyDescent="0.2">
      <c r="A34" s="903"/>
      <c r="B34" s="903"/>
      <c r="C34" s="903"/>
      <c r="D34" s="903"/>
      <c r="E34" s="903"/>
      <c r="F34" s="903"/>
      <c r="G34" s="903"/>
      <c r="H34" s="903"/>
      <c r="I34" s="903"/>
      <c r="J34" s="903"/>
      <c r="K34" s="903"/>
      <c r="L34" s="903"/>
      <c r="M34" s="903"/>
      <c r="N34" s="903"/>
      <c r="O34" s="903"/>
      <c r="P34" s="903"/>
      <c r="Q34" s="903"/>
      <c r="R34" s="903"/>
      <c r="S34" s="903"/>
      <c r="T34" s="903"/>
      <c r="U34" s="903"/>
      <c r="V34" s="903"/>
      <c r="W34" s="903"/>
      <c r="X34" s="903"/>
      <c r="Y34" s="903"/>
      <c r="Z34" s="903"/>
    </row>
    <row r="35" spans="1:26" x14ac:dyDescent="0.2">
      <c r="A35" s="903"/>
      <c r="B35" s="903"/>
      <c r="C35" s="903"/>
      <c r="D35" s="903"/>
      <c r="E35" s="903"/>
      <c r="F35" s="903"/>
      <c r="G35" s="903"/>
      <c r="H35" s="903"/>
      <c r="I35" s="903"/>
      <c r="J35" s="903"/>
      <c r="K35" s="903"/>
      <c r="L35" s="903"/>
      <c r="M35" s="903"/>
      <c r="N35" s="903"/>
      <c r="O35" s="903"/>
      <c r="P35" s="903"/>
      <c r="Q35" s="903"/>
      <c r="R35" s="903"/>
      <c r="S35" s="903"/>
      <c r="T35" s="903"/>
      <c r="U35" s="903"/>
      <c r="V35" s="903"/>
      <c r="W35" s="903"/>
      <c r="X35" s="903"/>
      <c r="Y35" s="903"/>
      <c r="Z35" s="903"/>
    </row>
    <row r="36" spans="1:26" x14ac:dyDescent="0.2">
      <c r="A36" s="903"/>
      <c r="B36" s="903"/>
      <c r="C36" s="903"/>
      <c r="D36" s="903"/>
      <c r="E36" s="903"/>
      <c r="F36" s="903"/>
      <c r="G36" s="903"/>
      <c r="H36" s="903"/>
      <c r="I36" s="903"/>
      <c r="J36" s="903"/>
      <c r="K36" s="903"/>
      <c r="L36" s="903"/>
      <c r="M36" s="903"/>
      <c r="N36" s="903"/>
      <c r="O36" s="903"/>
      <c r="P36" s="903"/>
      <c r="Q36" s="903"/>
      <c r="R36" s="903"/>
      <c r="S36" s="903"/>
      <c r="T36" s="903"/>
      <c r="U36" s="903"/>
      <c r="V36" s="903"/>
      <c r="W36" s="903"/>
      <c r="X36" s="903"/>
      <c r="Y36" s="903"/>
      <c r="Z36" s="903"/>
    </row>
    <row r="37" spans="1:26" x14ac:dyDescent="0.2">
      <c r="A37" s="903"/>
      <c r="B37" s="903"/>
      <c r="C37" s="903"/>
      <c r="D37" s="903"/>
      <c r="E37" s="903"/>
      <c r="F37" s="903"/>
      <c r="G37" s="903"/>
      <c r="H37" s="903"/>
      <c r="I37" s="903"/>
      <c r="J37" s="903"/>
      <c r="K37" s="903"/>
      <c r="L37" s="903"/>
      <c r="M37" s="903"/>
      <c r="N37" s="903"/>
      <c r="O37" s="903"/>
      <c r="P37" s="903"/>
      <c r="Q37" s="903"/>
      <c r="R37" s="903"/>
      <c r="S37" s="903"/>
      <c r="T37" s="903"/>
      <c r="U37" s="903"/>
      <c r="V37" s="903"/>
      <c r="W37" s="903"/>
      <c r="X37" s="903"/>
      <c r="Y37" s="903"/>
      <c r="Z37" s="903"/>
    </row>
    <row r="38" spans="1:26" x14ac:dyDescent="0.2">
      <c r="A38" s="903"/>
      <c r="B38" s="903"/>
      <c r="C38" s="903"/>
      <c r="D38" s="903"/>
      <c r="E38" s="903"/>
      <c r="F38" s="903"/>
      <c r="G38" s="903"/>
      <c r="H38" s="903"/>
      <c r="I38" s="903"/>
      <c r="J38" s="903"/>
      <c r="K38" s="903"/>
      <c r="L38" s="903"/>
      <c r="M38" s="903"/>
      <c r="N38" s="903"/>
      <c r="O38" s="903"/>
      <c r="P38" s="903"/>
      <c r="Q38" s="903"/>
      <c r="R38" s="903"/>
      <c r="S38" s="903"/>
      <c r="T38" s="903"/>
      <c r="U38" s="903"/>
      <c r="V38" s="903"/>
      <c r="W38" s="903"/>
      <c r="X38" s="903"/>
      <c r="Y38" s="903"/>
      <c r="Z38" s="903"/>
    </row>
    <row r="39" spans="1:26" x14ac:dyDescent="0.2">
      <c r="A39" s="903"/>
      <c r="B39" s="903"/>
      <c r="C39" s="903"/>
      <c r="D39" s="903"/>
      <c r="E39" s="903"/>
      <c r="F39" s="903"/>
      <c r="G39" s="903"/>
      <c r="H39" s="903"/>
      <c r="I39" s="903"/>
      <c r="J39" s="903"/>
      <c r="K39" s="903"/>
      <c r="L39" s="903"/>
      <c r="M39" s="903"/>
      <c r="N39" s="903"/>
      <c r="O39" s="903"/>
      <c r="P39" s="903"/>
      <c r="Q39" s="903"/>
      <c r="R39" s="903"/>
      <c r="S39" s="903"/>
      <c r="T39" s="903"/>
      <c r="U39" s="903"/>
      <c r="V39" s="903"/>
      <c r="W39" s="903"/>
      <c r="X39" s="903"/>
      <c r="Y39" s="903"/>
      <c r="Z39" s="903"/>
    </row>
    <row r="40" spans="1:26" x14ac:dyDescent="0.2">
      <c r="A40" s="903"/>
      <c r="B40" s="903"/>
      <c r="C40" s="903"/>
      <c r="D40" s="903"/>
      <c r="E40" s="903"/>
      <c r="F40" s="903"/>
      <c r="G40" s="903"/>
      <c r="H40" s="903"/>
      <c r="I40" s="903"/>
      <c r="J40" s="903"/>
      <c r="K40" s="903"/>
      <c r="L40" s="903"/>
      <c r="M40" s="903"/>
      <c r="N40" s="903"/>
      <c r="O40" s="903"/>
      <c r="P40" s="903"/>
      <c r="Q40" s="903"/>
      <c r="R40" s="903"/>
      <c r="S40" s="903"/>
      <c r="T40" s="903"/>
      <c r="U40" s="903"/>
      <c r="V40" s="903"/>
      <c r="W40" s="903"/>
      <c r="X40" s="903"/>
      <c r="Y40" s="903"/>
      <c r="Z40" s="903"/>
    </row>
    <row r="41" spans="1:26" x14ac:dyDescent="0.2">
      <c r="A41" s="903"/>
      <c r="B41" s="903"/>
      <c r="C41" s="903"/>
      <c r="D41" s="903"/>
      <c r="E41" s="903"/>
      <c r="F41" s="903"/>
      <c r="G41" s="903"/>
      <c r="H41" s="903"/>
      <c r="I41" s="903"/>
      <c r="J41" s="903"/>
      <c r="K41" s="903"/>
      <c r="L41" s="903"/>
      <c r="M41" s="903"/>
      <c r="N41" s="903"/>
      <c r="O41" s="903"/>
      <c r="P41" s="903"/>
      <c r="Q41" s="903"/>
      <c r="R41" s="903"/>
      <c r="S41" s="903"/>
      <c r="T41" s="903"/>
      <c r="U41" s="903"/>
      <c r="V41" s="903"/>
      <c r="W41" s="903"/>
      <c r="X41" s="903"/>
      <c r="Y41" s="903"/>
      <c r="Z41" s="903"/>
    </row>
    <row r="42" spans="1:26" x14ac:dyDescent="0.2">
      <c r="A42" s="903"/>
      <c r="B42" s="903"/>
      <c r="C42" s="903"/>
      <c r="D42" s="903"/>
      <c r="E42" s="903"/>
      <c r="F42" s="903"/>
      <c r="G42" s="903"/>
      <c r="H42" s="903"/>
      <c r="I42" s="903"/>
      <c r="J42" s="903"/>
      <c r="K42" s="903"/>
      <c r="L42" s="903"/>
      <c r="M42" s="903"/>
      <c r="N42" s="903"/>
      <c r="O42" s="903"/>
      <c r="P42" s="903"/>
      <c r="Q42" s="903"/>
      <c r="R42" s="903"/>
      <c r="S42" s="903"/>
      <c r="T42" s="903"/>
      <c r="U42" s="903"/>
      <c r="V42" s="903"/>
      <c r="W42" s="903"/>
      <c r="X42" s="903"/>
      <c r="Y42" s="903"/>
      <c r="Z42" s="903"/>
    </row>
    <row r="43" spans="1:26" x14ac:dyDescent="0.2">
      <c r="A43" s="903"/>
      <c r="B43" s="903"/>
      <c r="C43" s="903"/>
      <c r="D43" s="903"/>
      <c r="E43" s="903"/>
      <c r="F43" s="903"/>
      <c r="G43" s="903"/>
      <c r="H43" s="903"/>
      <c r="I43" s="903"/>
      <c r="J43" s="903"/>
      <c r="K43" s="903"/>
      <c r="L43" s="903"/>
      <c r="M43" s="903"/>
      <c r="N43" s="903"/>
      <c r="O43" s="903"/>
      <c r="P43" s="903"/>
      <c r="Q43" s="903"/>
      <c r="R43" s="903"/>
      <c r="S43" s="903"/>
      <c r="T43" s="903"/>
      <c r="U43" s="903"/>
      <c r="V43" s="903"/>
      <c r="W43" s="903"/>
      <c r="X43" s="903"/>
      <c r="Y43" s="903"/>
      <c r="Z43" s="903"/>
    </row>
    <row r="44" spans="1:26" x14ac:dyDescent="0.2">
      <c r="A44" s="903"/>
      <c r="B44" s="903"/>
      <c r="C44" s="903"/>
      <c r="D44" s="903"/>
      <c r="E44" s="903"/>
      <c r="F44" s="903"/>
      <c r="G44" s="903"/>
      <c r="H44" s="903"/>
      <c r="I44" s="903"/>
      <c r="J44" s="903"/>
      <c r="K44" s="903"/>
      <c r="L44" s="903"/>
      <c r="M44" s="903"/>
      <c r="N44" s="903"/>
      <c r="O44" s="903"/>
      <c r="P44" s="903"/>
      <c r="Q44" s="903"/>
      <c r="R44" s="903"/>
      <c r="S44" s="903"/>
      <c r="T44" s="903"/>
      <c r="U44" s="903"/>
      <c r="V44" s="903"/>
      <c r="W44" s="903"/>
      <c r="X44" s="903"/>
      <c r="Y44" s="903"/>
      <c r="Z44" s="903"/>
    </row>
    <row r="45" spans="1:26" x14ac:dyDescent="0.2">
      <c r="A45" s="903"/>
      <c r="B45" s="903"/>
      <c r="C45" s="903"/>
      <c r="D45" s="903"/>
      <c r="E45" s="903"/>
      <c r="F45" s="903"/>
      <c r="G45" s="903"/>
      <c r="H45" s="903"/>
      <c r="I45" s="903"/>
      <c r="J45" s="903"/>
      <c r="K45" s="903"/>
      <c r="L45" s="903"/>
      <c r="M45" s="903"/>
      <c r="N45" s="903"/>
      <c r="O45" s="903"/>
      <c r="P45" s="903"/>
      <c r="Q45" s="903"/>
      <c r="R45" s="903"/>
      <c r="S45" s="903"/>
      <c r="T45" s="903"/>
      <c r="U45" s="903"/>
      <c r="V45" s="903"/>
      <c r="W45" s="903"/>
      <c r="X45" s="903"/>
      <c r="Y45" s="903"/>
      <c r="Z45" s="903"/>
    </row>
    <row r="46" spans="1:26" x14ac:dyDescent="0.2">
      <c r="A46" s="903"/>
      <c r="B46" s="903"/>
      <c r="C46" s="903"/>
      <c r="D46" s="903"/>
      <c r="E46" s="903"/>
      <c r="F46" s="903"/>
      <c r="G46" s="903"/>
      <c r="H46" s="903"/>
      <c r="I46" s="903"/>
      <c r="J46" s="903"/>
      <c r="K46" s="903"/>
      <c r="L46" s="903"/>
      <c r="M46" s="903"/>
      <c r="N46" s="903"/>
      <c r="O46" s="903"/>
      <c r="P46" s="903"/>
      <c r="Q46" s="903"/>
      <c r="R46" s="903"/>
      <c r="S46" s="903"/>
      <c r="T46" s="903"/>
      <c r="U46" s="903"/>
      <c r="V46" s="903"/>
      <c r="W46" s="903"/>
      <c r="X46" s="903"/>
      <c r="Y46" s="903"/>
      <c r="Z46" s="903"/>
    </row>
    <row r="47" spans="1:26" x14ac:dyDescent="0.2">
      <c r="A47" s="903"/>
      <c r="B47" s="903"/>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row>
    <row r="48" spans="1:26" x14ac:dyDescent="0.2">
      <c r="A48" s="903"/>
      <c r="B48" s="903"/>
      <c r="C48" s="903"/>
      <c r="D48" s="903"/>
      <c r="E48" s="903"/>
      <c r="F48" s="903"/>
      <c r="G48" s="903"/>
      <c r="H48" s="903"/>
      <c r="I48" s="903"/>
      <c r="J48" s="903"/>
      <c r="K48" s="903"/>
      <c r="L48" s="903"/>
      <c r="M48" s="903"/>
      <c r="N48" s="903"/>
      <c r="O48" s="903"/>
      <c r="P48" s="903"/>
      <c r="Q48" s="903"/>
      <c r="R48" s="903"/>
      <c r="S48" s="903"/>
      <c r="T48" s="903"/>
      <c r="U48" s="903"/>
      <c r="V48" s="903"/>
      <c r="W48" s="903"/>
      <c r="X48" s="903"/>
      <c r="Y48" s="903"/>
      <c r="Z48" s="903"/>
    </row>
    <row r="49" spans="1:26" x14ac:dyDescent="0.2">
      <c r="A49" s="903"/>
      <c r="B49" s="903"/>
      <c r="C49" s="903"/>
      <c r="D49" s="903"/>
      <c r="E49" s="903"/>
      <c r="F49" s="903"/>
      <c r="G49" s="903"/>
      <c r="H49" s="903"/>
      <c r="I49" s="903"/>
      <c r="J49" s="903"/>
      <c r="K49" s="903"/>
      <c r="L49" s="903"/>
      <c r="M49" s="903"/>
      <c r="N49" s="903"/>
      <c r="O49" s="903"/>
      <c r="P49" s="903"/>
      <c r="Q49" s="903"/>
      <c r="R49" s="903"/>
      <c r="S49" s="903"/>
      <c r="T49" s="903"/>
      <c r="U49" s="903"/>
      <c r="V49" s="903"/>
      <c r="W49" s="903"/>
      <c r="X49" s="903"/>
      <c r="Y49" s="903"/>
      <c r="Z49" s="903"/>
    </row>
    <row r="50" spans="1:26" x14ac:dyDescent="0.2">
      <c r="A50" s="903"/>
      <c r="B50" s="903"/>
      <c r="C50" s="903"/>
      <c r="D50" s="903"/>
      <c r="E50" s="903"/>
      <c r="F50" s="903"/>
      <c r="G50" s="903"/>
      <c r="H50" s="903"/>
      <c r="I50" s="903"/>
      <c r="J50" s="903"/>
      <c r="K50" s="903"/>
      <c r="L50" s="903"/>
      <c r="M50" s="903"/>
      <c r="N50" s="903"/>
      <c r="O50" s="903"/>
      <c r="P50" s="903"/>
      <c r="Q50" s="903"/>
      <c r="R50" s="903"/>
      <c r="S50" s="903"/>
      <c r="T50" s="903"/>
      <c r="U50" s="903"/>
      <c r="V50" s="903"/>
      <c r="W50" s="903"/>
      <c r="X50" s="903"/>
      <c r="Y50" s="903"/>
      <c r="Z50" s="903"/>
    </row>
    <row r="51" spans="1:26" x14ac:dyDescent="0.2">
      <c r="A51" s="903"/>
      <c r="B51" s="903"/>
      <c r="C51" s="903"/>
      <c r="D51" s="903"/>
      <c r="E51" s="903"/>
      <c r="F51" s="903"/>
      <c r="G51" s="903"/>
      <c r="H51" s="903"/>
      <c r="I51" s="903"/>
      <c r="J51" s="903"/>
      <c r="K51" s="903"/>
      <c r="L51" s="903"/>
      <c r="M51" s="903"/>
      <c r="N51" s="903"/>
      <c r="O51" s="903"/>
      <c r="P51" s="903"/>
      <c r="Q51" s="903"/>
      <c r="R51" s="903"/>
      <c r="S51" s="903"/>
      <c r="T51" s="903"/>
      <c r="U51" s="903"/>
      <c r="V51" s="903"/>
      <c r="W51" s="903"/>
      <c r="X51" s="903"/>
      <c r="Y51" s="903"/>
      <c r="Z51" s="903"/>
    </row>
    <row r="52" spans="1:26" x14ac:dyDescent="0.2">
      <c r="A52" s="903"/>
      <c r="B52" s="903"/>
      <c r="C52" s="903"/>
      <c r="D52" s="903"/>
      <c r="E52" s="903"/>
      <c r="F52" s="903"/>
      <c r="G52" s="903"/>
      <c r="H52" s="903"/>
      <c r="I52" s="903"/>
      <c r="J52" s="903"/>
      <c r="K52" s="903"/>
      <c r="L52" s="903"/>
      <c r="M52" s="903"/>
      <c r="N52" s="903"/>
      <c r="O52" s="903"/>
      <c r="P52" s="903"/>
      <c r="Q52" s="903"/>
      <c r="R52" s="903"/>
      <c r="S52" s="903"/>
      <c r="T52" s="903"/>
      <c r="U52" s="903"/>
      <c r="V52" s="903"/>
      <c r="W52" s="903"/>
      <c r="X52" s="903"/>
      <c r="Y52" s="903"/>
      <c r="Z52" s="903"/>
    </row>
    <row r="53" spans="1:26" x14ac:dyDescent="0.2">
      <c r="A53" s="903"/>
      <c r="B53" s="903"/>
      <c r="C53" s="903"/>
      <c r="D53" s="903"/>
      <c r="E53" s="903"/>
      <c r="F53" s="903"/>
      <c r="G53" s="903"/>
      <c r="H53" s="903"/>
      <c r="I53" s="903"/>
      <c r="J53" s="903"/>
      <c r="K53" s="903"/>
      <c r="L53" s="903"/>
      <c r="M53" s="903"/>
      <c r="N53" s="903"/>
      <c r="O53" s="903"/>
      <c r="P53" s="903"/>
      <c r="Q53" s="903"/>
      <c r="R53" s="903"/>
      <c r="S53" s="903"/>
      <c r="T53" s="903"/>
      <c r="U53" s="903"/>
      <c r="V53" s="903"/>
      <c r="W53" s="903"/>
      <c r="X53" s="903"/>
      <c r="Y53" s="903"/>
      <c r="Z53" s="903"/>
    </row>
    <row r="54" spans="1:26" x14ac:dyDescent="0.2">
      <c r="A54" s="903"/>
      <c r="B54" s="903"/>
      <c r="C54" s="903"/>
      <c r="D54" s="903"/>
      <c r="E54" s="903"/>
      <c r="F54" s="903"/>
      <c r="G54" s="903"/>
      <c r="H54" s="903"/>
      <c r="I54" s="903"/>
      <c r="J54" s="903"/>
      <c r="K54" s="903"/>
      <c r="L54" s="903"/>
      <c r="M54" s="903"/>
      <c r="N54" s="903"/>
      <c r="O54" s="903"/>
      <c r="P54" s="903"/>
      <c r="Q54" s="903"/>
      <c r="R54" s="903"/>
      <c r="S54" s="903"/>
      <c r="T54" s="903"/>
      <c r="U54" s="903"/>
      <c r="V54" s="903"/>
      <c r="W54" s="903"/>
      <c r="X54" s="903"/>
      <c r="Y54" s="903"/>
      <c r="Z54" s="903"/>
    </row>
    <row r="55" spans="1:26" x14ac:dyDescent="0.2">
      <c r="A55" s="903"/>
      <c r="B55" s="903"/>
      <c r="C55" s="903"/>
      <c r="D55" s="903"/>
      <c r="E55" s="903"/>
      <c r="F55" s="903"/>
      <c r="G55" s="903"/>
      <c r="H55" s="903"/>
      <c r="I55" s="903"/>
      <c r="J55" s="903"/>
      <c r="K55" s="903"/>
      <c r="L55" s="903"/>
      <c r="M55" s="903"/>
      <c r="N55" s="903"/>
      <c r="O55" s="903"/>
      <c r="P55" s="903"/>
      <c r="Q55" s="903"/>
      <c r="R55" s="903"/>
      <c r="S55" s="903"/>
      <c r="T55" s="903"/>
      <c r="U55" s="903"/>
      <c r="V55" s="903"/>
      <c r="W55" s="903"/>
      <c r="X55" s="903"/>
      <c r="Y55" s="903"/>
      <c r="Z55" s="903"/>
    </row>
    <row r="56" spans="1:26" x14ac:dyDescent="0.2">
      <c r="A56" s="903"/>
      <c r="B56" s="903"/>
      <c r="C56" s="903"/>
      <c r="D56" s="903"/>
      <c r="E56" s="903"/>
      <c r="F56" s="903"/>
      <c r="G56" s="903"/>
      <c r="H56" s="903"/>
      <c r="I56" s="903"/>
      <c r="J56" s="903"/>
      <c r="K56" s="903"/>
      <c r="L56" s="903"/>
      <c r="M56" s="903"/>
      <c r="N56" s="903"/>
      <c r="O56" s="903"/>
      <c r="P56" s="903"/>
      <c r="Q56" s="903"/>
      <c r="R56" s="903"/>
      <c r="S56" s="903"/>
      <c r="T56" s="903"/>
      <c r="U56" s="903"/>
      <c r="V56" s="903"/>
      <c r="W56" s="903"/>
      <c r="X56" s="903"/>
      <c r="Y56" s="903"/>
      <c r="Z56" s="903"/>
    </row>
    <row r="57" spans="1:26" x14ac:dyDescent="0.2">
      <c r="A57" s="903"/>
      <c r="B57" s="903"/>
      <c r="C57" s="903"/>
      <c r="D57" s="903"/>
      <c r="E57" s="903"/>
      <c r="F57" s="903"/>
      <c r="G57" s="903"/>
      <c r="H57" s="903"/>
      <c r="I57" s="903"/>
      <c r="J57" s="903"/>
      <c r="K57" s="903"/>
      <c r="L57" s="903"/>
      <c r="M57" s="903"/>
      <c r="N57" s="903"/>
      <c r="O57" s="903"/>
      <c r="P57" s="903"/>
      <c r="Q57" s="903"/>
      <c r="R57" s="903"/>
      <c r="S57" s="903"/>
      <c r="T57" s="903"/>
      <c r="U57" s="903"/>
      <c r="V57" s="903"/>
      <c r="W57" s="903"/>
      <c r="X57" s="903"/>
      <c r="Y57" s="903"/>
      <c r="Z57" s="903"/>
    </row>
    <row r="58" spans="1:26" x14ac:dyDescent="0.2">
      <c r="A58" s="903"/>
      <c r="B58" s="903"/>
      <c r="C58" s="903"/>
      <c r="D58" s="903"/>
      <c r="E58" s="903"/>
      <c r="F58" s="903"/>
      <c r="G58" s="903"/>
      <c r="H58" s="903"/>
      <c r="I58" s="903"/>
      <c r="J58" s="903"/>
      <c r="K58" s="903"/>
      <c r="L58" s="903"/>
      <c r="M58" s="903"/>
      <c r="N58" s="903"/>
      <c r="O58" s="903"/>
      <c r="P58" s="903"/>
      <c r="Q58" s="903"/>
      <c r="R58" s="903"/>
      <c r="S58" s="903"/>
      <c r="T58" s="903"/>
      <c r="U58" s="903"/>
      <c r="V58" s="903"/>
      <c r="W58" s="903"/>
      <c r="X58" s="903"/>
      <c r="Y58" s="903"/>
      <c r="Z58" s="903"/>
    </row>
    <row r="59" spans="1:26" x14ac:dyDescent="0.2">
      <c r="A59" s="903"/>
      <c r="B59" s="903"/>
      <c r="C59" s="903"/>
      <c r="D59" s="903"/>
      <c r="E59" s="903"/>
      <c r="F59" s="903"/>
      <c r="G59" s="903"/>
      <c r="H59" s="903"/>
      <c r="I59" s="903"/>
      <c r="J59" s="903"/>
      <c r="K59" s="903"/>
      <c r="L59" s="903"/>
      <c r="M59" s="903"/>
      <c r="N59" s="903"/>
      <c r="O59" s="903"/>
      <c r="P59" s="903"/>
      <c r="Q59" s="903"/>
      <c r="R59" s="903"/>
      <c r="S59" s="903"/>
      <c r="T59" s="903"/>
      <c r="U59" s="903"/>
      <c r="V59" s="903"/>
      <c r="W59" s="903"/>
      <c r="X59" s="903"/>
      <c r="Y59" s="903"/>
      <c r="Z59" s="903"/>
    </row>
    <row r="60" spans="1:26" x14ac:dyDescent="0.2">
      <c r="A60" s="903"/>
      <c r="B60" s="903"/>
      <c r="C60" s="903"/>
      <c r="D60" s="903"/>
      <c r="E60" s="903"/>
      <c r="F60" s="903"/>
      <c r="G60" s="903"/>
      <c r="H60" s="903"/>
      <c r="I60" s="903"/>
      <c r="J60" s="903"/>
      <c r="K60" s="903"/>
      <c r="L60" s="903"/>
      <c r="M60" s="903"/>
      <c r="N60" s="903"/>
      <c r="O60" s="903"/>
      <c r="P60" s="903"/>
      <c r="Q60" s="903"/>
      <c r="R60" s="903"/>
      <c r="S60" s="903"/>
      <c r="T60" s="903"/>
      <c r="U60" s="903"/>
      <c r="V60" s="903"/>
      <c r="W60" s="903"/>
      <c r="X60" s="903"/>
      <c r="Y60" s="903"/>
      <c r="Z60" s="903"/>
    </row>
    <row r="61" spans="1:26" x14ac:dyDescent="0.2">
      <c r="A61" s="903"/>
      <c r="B61" s="903"/>
      <c r="C61" s="903"/>
      <c r="D61" s="903"/>
      <c r="E61" s="903"/>
      <c r="F61" s="903"/>
      <c r="G61" s="903"/>
      <c r="H61" s="903"/>
      <c r="I61" s="903"/>
      <c r="J61" s="903"/>
      <c r="K61" s="903"/>
      <c r="L61" s="903"/>
      <c r="M61" s="903"/>
      <c r="N61" s="903"/>
      <c r="O61" s="903"/>
      <c r="P61" s="903"/>
      <c r="Q61" s="903"/>
      <c r="R61" s="903"/>
      <c r="S61" s="903"/>
      <c r="T61" s="903"/>
      <c r="U61" s="903"/>
      <c r="V61" s="903"/>
      <c r="W61" s="903"/>
      <c r="X61" s="903"/>
      <c r="Y61" s="903"/>
      <c r="Z61" s="903"/>
    </row>
    <row r="62" spans="1:26" x14ac:dyDescent="0.2">
      <c r="A62" s="903"/>
      <c r="B62" s="903"/>
      <c r="C62" s="903"/>
      <c r="D62" s="903"/>
      <c r="E62" s="903"/>
      <c r="F62" s="903"/>
      <c r="G62" s="903"/>
      <c r="H62" s="903"/>
      <c r="I62" s="903"/>
      <c r="J62" s="903"/>
      <c r="K62" s="903"/>
      <c r="L62" s="903"/>
      <c r="M62" s="903"/>
      <c r="N62" s="903"/>
      <c r="O62" s="903"/>
      <c r="P62" s="903"/>
      <c r="Q62" s="903"/>
      <c r="R62" s="903"/>
      <c r="S62" s="903"/>
      <c r="T62" s="903"/>
      <c r="U62" s="903"/>
      <c r="V62" s="903"/>
      <c r="W62" s="903"/>
      <c r="X62" s="903"/>
      <c r="Y62" s="903"/>
      <c r="Z62" s="903"/>
    </row>
    <row r="63" spans="1:26" x14ac:dyDescent="0.2">
      <c r="A63" s="903"/>
      <c r="B63" s="903"/>
      <c r="C63" s="903"/>
      <c r="D63" s="903"/>
      <c r="E63" s="903"/>
      <c r="F63" s="903"/>
      <c r="G63" s="903"/>
      <c r="H63" s="903"/>
      <c r="I63" s="903"/>
      <c r="J63" s="903"/>
      <c r="K63" s="903"/>
      <c r="L63" s="903"/>
      <c r="M63" s="903"/>
      <c r="N63" s="903"/>
      <c r="O63" s="903"/>
      <c r="P63" s="903"/>
      <c r="Q63" s="903"/>
      <c r="R63" s="903"/>
      <c r="S63" s="903"/>
      <c r="T63" s="903"/>
      <c r="U63" s="903"/>
      <c r="V63" s="903"/>
      <c r="W63" s="903"/>
      <c r="X63" s="903"/>
      <c r="Y63" s="903"/>
      <c r="Z63" s="903"/>
    </row>
    <row r="64" spans="1:26" x14ac:dyDescent="0.2">
      <c r="A64" s="903"/>
      <c r="B64" s="903"/>
      <c r="C64" s="903"/>
      <c r="D64" s="903"/>
      <c r="E64" s="903"/>
      <c r="F64" s="903"/>
      <c r="G64" s="903"/>
      <c r="H64" s="903"/>
      <c r="I64" s="903"/>
      <c r="J64" s="903"/>
      <c r="K64" s="903"/>
      <c r="L64" s="903"/>
      <c r="M64" s="903"/>
      <c r="N64" s="903"/>
      <c r="O64" s="903"/>
      <c r="P64" s="903"/>
      <c r="Q64" s="903"/>
      <c r="R64" s="903"/>
      <c r="S64" s="903"/>
      <c r="T64" s="903"/>
      <c r="U64" s="903"/>
      <c r="V64" s="903"/>
      <c r="W64" s="903"/>
      <c r="X64" s="903"/>
      <c r="Y64" s="903"/>
      <c r="Z64" s="903"/>
    </row>
    <row r="65" spans="1:26" x14ac:dyDescent="0.2">
      <c r="A65" s="903"/>
      <c r="B65" s="903"/>
      <c r="C65" s="903"/>
      <c r="D65" s="903"/>
      <c r="E65" s="903"/>
      <c r="F65" s="903"/>
      <c r="G65" s="903"/>
      <c r="H65" s="903"/>
      <c r="I65" s="903"/>
      <c r="J65" s="903"/>
      <c r="K65" s="903"/>
      <c r="L65" s="903"/>
      <c r="M65" s="903"/>
      <c r="N65" s="903"/>
      <c r="O65" s="903"/>
      <c r="P65" s="903"/>
      <c r="Q65" s="903"/>
      <c r="R65" s="903"/>
      <c r="S65" s="903"/>
      <c r="T65" s="903"/>
      <c r="U65" s="903"/>
      <c r="V65" s="903"/>
      <c r="W65" s="903"/>
      <c r="X65" s="903"/>
      <c r="Y65" s="903"/>
      <c r="Z65" s="903"/>
    </row>
    <row r="66" spans="1:26" x14ac:dyDescent="0.2">
      <c r="A66" s="903"/>
      <c r="B66" s="903"/>
      <c r="C66" s="903"/>
      <c r="D66" s="903"/>
      <c r="E66" s="903"/>
      <c r="F66" s="903"/>
      <c r="G66" s="903"/>
      <c r="H66" s="903"/>
      <c r="I66" s="903"/>
      <c r="J66" s="903"/>
      <c r="K66" s="903"/>
      <c r="L66" s="903"/>
      <c r="M66" s="903"/>
      <c r="N66" s="903"/>
      <c r="O66" s="903"/>
      <c r="P66" s="903"/>
      <c r="Q66" s="903"/>
      <c r="R66" s="903"/>
      <c r="S66" s="903"/>
      <c r="T66" s="903"/>
      <c r="U66" s="903"/>
      <c r="V66" s="903"/>
      <c r="W66" s="903"/>
      <c r="X66" s="903"/>
      <c r="Y66" s="903"/>
      <c r="Z66" s="903"/>
    </row>
    <row r="67" spans="1:26" x14ac:dyDescent="0.2">
      <c r="A67" s="903"/>
      <c r="B67" s="903"/>
      <c r="C67" s="903"/>
      <c r="D67" s="903"/>
      <c r="E67" s="903"/>
      <c r="F67" s="903"/>
      <c r="G67" s="903"/>
      <c r="H67" s="903"/>
      <c r="I67" s="903"/>
      <c r="J67" s="903"/>
      <c r="K67" s="903"/>
      <c r="L67" s="903"/>
      <c r="M67" s="903"/>
      <c r="N67" s="903"/>
      <c r="O67" s="903"/>
      <c r="P67" s="903"/>
      <c r="Q67" s="903"/>
      <c r="R67" s="903"/>
      <c r="S67" s="903"/>
      <c r="T67" s="903"/>
      <c r="U67" s="903"/>
      <c r="V67" s="903"/>
      <c r="W67" s="903"/>
      <c r="X67" s="903"/>
      <c r="Y67" s="903"/>
      <c r="Z67" s="903"/>
    </row>
    <row r="68" spans="1:26" x14ac:dyDescent="0.2">
      <c r="A68" s="903"/>
      <c r="B68" s="903"/>
      <c r="C68" s="903"/>
      <c r="D68" s="903"/>
      <c r="E68" s="903"/>
      <c r="F68" s="903"/>
      <c r="G68" s="903"/>
      <c r="H68" s="903"/>
      <c r="I68" s="903"/>
      <c r="J68" s="903"/>
      <c r="K68" s="903"/>
      <c r="L68" s="903"/>
      <c r="M68" s="903"/>
      <c r="N68" s="903"/>
      <c r="O68" s="903"/>
      <c r="P68" s="903"/>
      <c r="Q68" s="903"/>
      <c r="R68" s="903"/>
      <c r="S68" s="903"/>
      <c r="T68" s="903"/>
      <c r="U68" s="903"/>
      <c r="V68" s="903"/>
      <c r="W68" s="903"/>
      <c r="X68" s="903"/>
      <c r="Y68" s="903"/>
      <c r="Z68" s="903"/>
    </row>
    <row r="69" spans="1:26" x14ac:dyDescent="0.2">
      <c r="A69" s="903"/>
      <c r="B69" s="903"/>
      <c r="C69" s="903"/>
      <c r="D69" s="903"/>
      <c r="E69" s="903"/>
      <c r="F69" s="903"/>
      <c r="G69" s="903"/>
      <c r="H69" s="903"/>
      <c r="I69" s="903"/>
      <c r="J69" s="903"/>
      <c r="K69" s="903"/>
      <c r="L69" s="903"/>
      <c r="M69" s="903"/>
      <c r="N69" s="903"/>
      <c r="O69" s="903"/>
      <c r="P69" s="903"/>
      <c r="Q69" s="903"/>
      <c r="R69" s="903"/>
      <c r="S69" s="903"/>
      <c r="T69" s="903"/>
      <c r="U69" s="903"/>
      <c r="V69" s="903"/>
      <c r="W69" s="903"/>
      <c r="X69" s="903"/>
      <c r="Y69" s="903"/>
      <c r="Z69" s="903"/>
    </row>
    <row r="70" spans="1:26" x14ac:dyDescent="0.2">
      <c r="A70" s="903"/>
      <c r="B70" s="903"/>
      <c r="C70" s="903"/>
      <c r="D70" s="903"/>
      <c r="E70" s="903"/>
      <c r="F70" s="903"/>
      <c r="G70" s="903"/>
      <c r="H70" s="903"/>
      <c r="I70" s="903"/>
      <c r="J70" s="903"/>
      <c r="K70" s="903"/>
      <c r="L70" s="903"/>
      <c r="M70" s="903"/>
      <c r="N70" s="903"/>
      <c r="O70" s="903"/>
      <c r="P70" s="903"/>
      <c r="Q70" s="903"/>
      <c r="R70" s="903"/>
      <c r="S70" s="903"/>
      <c r="T70" s="903"/>
      <c r="U70" s="903"/>
      <c r="V70" s="903"/>
      <c r="W70" s="903"/>
      <c r="X70" s="903"/>
      <c r="Y70" s="903"/>
      <c r="Z70" s="903"/>
    </row>
    <row r="71" spans="1:26" x14ac:dyDescent="0.2">
      <c r="A71" s="903"/>
      <c r="B71" s="903"/>
      <c r="C71" s="903"/>
      <c r="D71" s="903"/>
      <c r="E71" s="903"/>
      <c r="F71" s="903"/>
      <c r="G71" s="903"/>
      <c r="H71" s="903"/>
      <c r="I71" s="903"/>
      <c r="J71" s="903"/>
      <c r="K71" s="903"/>
      <c r="L71" s="903"/>
      <c r="M71" s="903"/>
      <c r="N71" s="903"/>
      <c r="O71" s="903"/>
      <c r="P71" s="903"/>
      <c r="Q71" s="903"/>
      <c r="R71" s="903"/>
      <c r="S71" s="903"/>
      <c r="T71" s="903"/>
      <c r="U71" s="903"/>
      <c r="V71" s="903"/>
      <c r="W71" s="903"/>
      <c r="X71" s="903"/>
      <c r="Y71" s="903"/>
      <c r="Z71" s="903"/>
    </row>
    <row r="72" spans="1:26" x14ac:dyDescent="0.2">
      <c r="A72" s="903"/>
      <c r="B72" s="903"/>
      <c r="C72" s="903"/>
      <c r="D72" s="903"/>
      <c r="E72" s="903"/>
      <c r="F72" s="903"/>
      <c r="G72" s="903"/>
      <c r="H72" s="903"/>
      <c r="I72" s="903"/>
      <c r="J72" s="903"/>
      <c r="K72" s="903"/>
      <c r="L72" s="903"/>
      <c r="M72" s="903"/>
      <c r="N72" s="903"/>
      <c r="O72" s="903"/>
      <c r="P72" s="903"/>
      <c r="Q72" s="903"/>
      <c r="R72" s="903"/>
      <c r="S72" s="903"/>
      <c r="T72" s="903"/>
      <c r="U72" s="903"/>
      <c r="V72" s="903"/>
      <c r="W72" s="903"/>
      <c r="X72" s="903"/>
      <c r="Y72" s="903"/>
      <c r="Z72" s="903"/>
    </row>
    <row r="73" spans="1:26" x14ac:dyDescent="0.2">
      <c r="A73" s="903"/>
      <c r="B73" s="903"/>
      <c r="C73" s="903"/>
      <c r="D73" s="903"/>
      <c r="E73" s="903"/>
      <c r="F73" s="903"/>
      <c r="G73" s="903"/>
      <c r="H73" s="903"/>
      <c r="I73" s="903"/>
      <c r="J73" s="903"/>
      <c r="K73" s="903"/>
      <c r="L73" s="903"/>
      <c r="M73" s="903"/>
      <c r="N73" s="903"/>
      <c r="O73" s="903"/>
      <c r="P73" s="903"/>
      <c r="Q73" s="903"/>
      <c r="R73" s="903"/>
      <c r="S73" s="903"/>
      <c r="T73" s="903"/>
      <c r="U73" s="903"/>
      <c r="V73" s="903"/>
      <c r="W73" s="903"/>
      <c r="X73" s="903"/>
      <c r="Y73" s="903"/>
      <c r="Z73" s="903"/>
    </row>
    <row r="74" spans="1:26" x14ac:dyDescent="0.2">
      <c r="A74" s="903"/>
      <c r="B74" s="903"/>
      <c r="C74" s="903"/>
      <c r="D74" s="903"/>
      <c r="E74" s="903"/>
      <c r="F74" s="903"/>
      <c r="G74" s="903"/>
      <c r="H74" s="903"/>
      <c r="I74" s="903"/>
      <c r="J74" s="903"/>
      <c r="K74" s="903"/>
      <c r="L74" s="903"/>
      <c r="M74" s="903"/>
      <c r="N74" s="903"/>
      <c r="O74" s="903"/>
      <c r="P74" s="903"/>
      <c r="Q74" s="903"/>
      <c r="R74" s="903"/>
      <c r="S74" s="903"/>
      <c r="T74" s="903"/>
      <c r="U74" s="903"/>
      <c r="V74" s="903"/>
      <c r="W74" s="903"/>
      <c r="X74" s="903"/>
      <c r="Y74" s="903"/>
      <c r="Z74" s="903"/>
    </row>
    <row r="75" spans="1:26" x14ac:dyDescent="0.2">
      <c r="A75" s="903"/>
      <c r="B75" s="903"/>
      <c r="C75" s="903"/>
      <c r="D75" s="903"/>
      <c r="E75" s="903"/>
      <c r="F75" s="903"/>
      <c r="G75" s="903"/>
      <c r="H75" s="903"/>
      <c r="I75" s="903"/>
      <c r="J75" s="903"/>
      <c r="K75" s="903"/>
      <c r="L75" s="903"/>
      <c r="M75" s="903"/>
      <c r="N75" s="903"/>
      <c r="O75" s="903"/>
      <c r="P75" s="903"/>
      <c r="Q75" s="903"/>
      <c r="R75" s="903"/>
      <c r="S75" s="903"/>
      <c r="T75" s="903"/>
      <c r="U75" s="903"/>
      <c r="V75" s="903"/>
      <c r="W75" s="903"/>
      <c r="X75" s="903"/>
      <c r="Y75" s="903"/>
      <c r="Z75" s="903"/>
    </row>
    <row r="76" spans="1:26" x14ac:dyDescent="0.2">
      <c r="A76" s="903"/>
      <c r="B76" s="903"/>
      <c r="C76" s="903"/>
      <c r="D76" s="903"/>
      <c r="E76" s="903"/>
      <c r="F76" s="903"/>
      <c r="G76" s="903"/>
      <c r="H76" s="903"/>
      <c r="I76" s="903"/>
      <c r="J76" s="903"/>
      <c r="K76" s="903"/>
      <c r="L76" s="903"/>
      <c r="M76" s="903"/>
      <c r="N76" s="903"/>
      <c r="O76" s="903"/>
      <c r="P76" s="903"/>
      <c r="Q76" s="903"/>
      <c r="R76" s="903"/>
      <c r="S76" s="903"/>
      <c r="T76" s="903"/>
      <c r="U76" s="903"/>
      <c r="V76" s="903"/>
      <c r="W76" s="903"/>
      <c r="X76" s="903"/>
      <c r="Y76" s="903"/>
      <c r="Z76" s="903"/>
    </row>
    <row r="77" spans="1:26" x14ac:dyDescent="0.2">
      <c r="A77" s="903"/>
      <c r="B77" s="903"/>
      <c r="C77" s="903"/>
      <c r="D77" s="903"/>
      <c r="E77" s="903"/>
      <c r="F77" s="903"/>
      <c r="G77" s="903"/>
      <c r="H77" s="903"/>
      <c r="I77" s="903"/>
      <c r="J77" s="903"/>
      <c r="K77" s="903"/>
      <c r="L77" s="903"/>
      <c r="M77" s="903"/>
      <c r="N77" s="903"/>
      <c r="O77" s="903"/>
      <c r="P77" s="903"/>
      <c r="Q77" s="903"/>
      <c r="R77" s="903"/>
      <c r="S77" s="903"/>
      <c r="T77" s="903"/>
      <c r="U77" s="903"/>
      <c r="V77" s="903"/>
      <c r="W77" s="903"/>
      <c r="X77" s="903"/>
      <c r="Y77" s="903"/>
      <c r="Z77" s="903"/>
    </row>
    <row r="78" spans="1:26" x14ac:dyDescent="0.2">
      <c r="A78" s="903"/>
      <c r="B78" s="903"/>
      <c r="C78" s="903"/>
      <c r="D78" s="903"/>
      <c r="E78" s="903"/>
      <c r="F78" s="903"/>
      <c r="G78" s="903"/>
      <c r="H78" s="903"/>
      <c r="I78" s="903"/>
      <c r="J78" s="903"/>
      <c r="K78" s="903"/>
      <c r="L78" s="903"/>
      <c r="M78" s="903"/>
      <c r="N78" s="903"/>
      <c r="O78" s="903"/>
      <c r="P78" s="903"/>
      <c r="Q78" s="903"/>
      <c r="R78" s="903"/>
      <c r="S78" s="903"/>
      <c r="T78" s="903"/>
      <c r="U78" s="903"/>
      <c r="V78" s="903"/>
      <c r="W78" s="903"/>
      <c r="X78" s="903"/>
      <c r="Y78" s="903"/>
      <c r="Z78" s="903"/>
    </row>
    <row r="79" spans="1:26" x14ac:dyDescent="0.2">
      <c r="A79" s="903"/>
      <c r="B79" s="903"/>
      <c r="C79" s="903"/>
      <c r="D79" s="903"/>
      <c r="E79" s="903"/>
      <c r="F79" s="903"/>
      <c r="G79" s="903"/>
      <c r="H79" s="903"/>
      <c r="I79" s="903"/>
      <c r="J79" s="903"/>
      <c r="K79" s="903"/>
      <c r="L79" s="903"/>
      <c r="M79" s="903"/>
      <c r="N79" s="903"/>
      <c r="O79" s="903"/>
      <c r="P79" s="903"/>
      <c r="Q79" s="903"/>
      <c r="R79" s="903"/>
      <c r="S79" s="903"/>
      <c r="T79" s="903"/>
      <c r="U79" s="903"/>
      <c r="V79" s="903"/>
      <c r="W79" s="903"/>
      <c r="X79" s="903"/>
      <c r="Y79" s="903"/>
      <c r="Z79" s="903"/>
    </row>
    <row r="80" spans="1:26" x14ac:dyDescent="0.2">
      <c r="A80" s="903"/>
      <c r="B80" s="903"/>
      <c r="C80" s="903"/>
      <c r="D80" s="903"/>
      <c r="E80" s="903"/>
      <c r="F80" s="903"/>
      <c r="G80" s="903"/>
      <c r="H80" s="903"/>
      <c r="I80" s="903"/>
      <c r="J80" s="903"/>
      <c r="K80" s="903"/>
      <c r="L80" s="903"/>
      <c r="M80" s="903"/>
      <c r="N80" s="903"/>
      <c r="O80" s="903"/>
      <c r="P80" s="903"/>
      <c r="Q80" s="903"/>
      <c r="R80" s="903"/>
      <c r="S80" s="903"/>
      <c r="T80" s="903"/>
      <c r="U80" s="903"/>
      <c r="V80" s="903"/>
      <c r="W80" s="903"/>
      <c r="X80" s="903"/>
      <c r="Y80" s="903"/>
      <c r="Z80" s="903"/>
    </row>
    <row r="81" spans="1:26" x14ac:dyDescent="0.2">
      <c r="A81" s="903"/>
      <c r="B81" s="903"/>
      <c r="C81" s="903"/>
      <c r="D81" s="903"/>
      <c r="E81" s="903"/>
      <c r="F81" s="903"/>
      <c r="G81" s="903"/>
      <c r="H81" s="903"/>
      <c r="I81" s="903"/>
      <c r="J81" s="903"/>
      <c r="K81" s="903"/>
      <c r="L81" s="903"/>
      <c r="M81" s="903"/>
      <c r="N81" s="903"/>
      <c r="O81" s="903"/>
      <c r="P81" s="903"/>
      <c r="Q81" s="903"/>
      <c r="R81" s="903"/>
      <c r="S81" s="903"/>
      <c r="T81" s="903"/>
      <c r="U81" s="903"/>
      <c r="V81" s="903"/>
      <c r="W81" s="903"/>
      <c r="X81" s="903"/>
      <c r="Y81" s="903"/>
      <c r="Z81" s="903"/>
    </row>
    <row r="82" spans="1:26" x14ac:dyDescent="0.2">
      <c r="A82" s="903"/>
      <c r="B82" s="903"/>
      <c r="C82" s="903"/>
      <c r="D82" s="903"/>
      <c r="E82" s="903"/>
      <c r="F82" s="903"/>
      <c r="G82" s="903"/>
      <c r="H82" s="903"/>
      <c r="I82" s="903"/>
      <c r="J82" s="903"/>
      <c r="K82" s="903"/>
      <c r="L82" s="903"/>
      <c r="M82" s="903"/>
      <c r="N82" s="903"/>
      <c r="O82" s="903"/>
      <c r="P82" s="903"/>
      <c r="Q82" s="903"/>
      <c r="R82" s="903"/>
      <c r="S82" s="903"/>
      <c r="T82" s="903"/>
      <c r="U82" s="903"/>
      <c r="V82" s="903"/>
      <c r="W82" s="903"/>
      <c r="X82" s="903"/>
      <c r="Y82" s="903"/>
      <c r="Z82" s="903"/>
    </row>
    <row r="83" spans="1:26" x14ac:dyDescent="0.2">
      <c r="A83" s="903"/>
      <c r="B83" s="903"/>
      <c r="C83" s="903"/>
      <c r="D83" s="903"/>
      <c r="E83" s="903"/>
      <c r="F83" s="903"/>
      <c r="G83" s="903"/>
      <c r="H83" s="903"/>
      <c r="I83" s="903"/>
      <c r="J83" s="903"/>
      <c r="K83" s="903"/>
      <c r="L83" s="903"/>
      <c r="M83" s="903"/>
      <c r="N83" s="903"/>
      <c r="O83" s="903"/>
      <c r="P83" s="903"/>
      <c r="Q83" s="903"/>
      <c r="R83" s="903"/>
      <c r="S83" s="903"/>
      <c r="T83" s="903"/>
      <c r="U83" s="903"/>
      <c r="V83" s="903"/>
      <c r="W83" s="903"/>
      <c r="X83" s="903"/>
      <c r="Y83" s="903"/>
      <c r="Z83" s="903"/>
    </row>
    <row r="84" spans="1:26" x14ac:dyDescent="0.2">
      <c r="A84" s="903"/>
      <c r="B84" s="903"/>
      <c r="C84" s="903"/>
      <c r="D84" s="903"/>
      <c r="E84" s="903"/>
      <c r="F84" s="903"/>
      <c r="G84" s="903"/>
      <c r="H84" s="903"/>
      <c r="I84" s="903"/>
      <c r="J84" s="903"/>
      <c r="K84" s="903"/>
      <c r="L84" s="903"/>
      <c r="M84" s="903"/>
      <c r="N84" s="903"/>
      <c r="O84" s="903"/>
      <c r="P84" s="903"/>
      <c r="Q84" s="903"/>
      <c r="R84" s="903"/>
      <c r="S84" s="903"/>
      <c r="T84" s="903"/>
      <c r="U84" s="903"/>
      <c r="V84" s="903"/>
      <c r="W84" s="903"/>
      <c r="X84" s="903"/>
      <c r="Y84" s="903"/>
      <c r="Z84" s="903"/>
    </row>
    <row r="85" spans="1:26" x14ac:dyDescent="0.2">
      <c r="A85" s="903"/>
      <c r="B85" s="903"/>
      <c r="C85" s="903"/>
      <c r="D85" s="903"/>
      <c r="E85" s="903"/>
      <c r="F85" s="903"/>
      <c r="G85" s="903"/>
      <c r="H85" s="903"/>
      <c r="I85" s="903"/>
      <c r="J85" s="903"/>
      <c r="K85" s="903"/>
      <c r="L85" s="903"/>
      <c r="M85" s="903"/>
      <c r="N85" s="903"/>
      <c r="O85" s="903"/>
      <c r="P85" s="903"/>
      <c r="Q85" s="903"/>
      <c r="R85" s="903"/>
      <c r="S85" s="903"/>
      <c r="T85" s="903"/>
      <c r="U85" s="903"/>
      <c r="V85" s="903"/>
      <c r="W85" s="903"/>
      <c r="X85" s="903"/>
      <c r="Y85" s="903"/>
      <c r="Z85" s="903"/>
    </row>
    <row r="86" spans="1:26" x14ac:dyDescent="0.2">
      <c r="A86" s="903"/>
      <c r="B86" s="903"/>
      <c r="C86" s="903"/>
      <c r="D86" s="903"/>
      <c r="E86" s="903"/>
      <c r="F86" s="903"/>
      <c r="G86" s="903"/>
      <c r="H86" s="903"/>
      <c r="I86" s="903"/>
      <c r="J86" s="903"/>
      <c r="K86" s="903"/>
      <c r="L86" s="903"/>
      <c r="M86" s="903"/>
      <c r="N86" s="903"/>
      <c r="O86" s="903"/>
      <c r="P86" s="903"/>
      <c r="Q86" s="903"/>
      <c r="R86" s="903"/>
      <c r="S86" s="903"/>
      <c r="T86" s="903"/>
      <c r="U86" s="903"/>
      <c r="V86" s="903"/>
      <c r="W86" s="903"/>
      <c r="X86" s="903"/>
      <c r="Y86" s="903"/>
      <c r="Z86" s="903"/>
    </row>
    <row r="87" spans="1:26" x14ac:dyDescent="0.2">
      <c r="A87" s="903"/>
      <c r="B87" s="903"/>
      <c r="C87" s="903"/>
      <c r="D87" s="903"/>
      <c r="E87" s="903"/>
      <c r="F87" s="903"/>
      <c r="G87" s="903"/>
      <c r="H87" s="903"/>
      <c r="I87" s="903"/>
      <c r="J87" s="903"/>
      <c r="K87" s="903"/>
      <c r="L87" s="903"/>
      <c r="M87" s="903"/>
      <c r="N87" s="903"/>
      <c r="O87" s="903"/>
      <c r="P87" s="903"/>
      <c r="Q87" s="903"/>
      <c r="R87" s="903"/>
      <c r="S87" s="903"/>
      <c r="T87" s="903"/>
      <c r="U87" s="903"/>
      <c r="V87" s="903"/>
      <c r="W87" s="903"/>
      <c r="X87" s="903"/>
      <c r="Y87" s="903"/>
      <c r="Z87" s="903"/>
    </row>
    <row r="88" spans="1:26" x14ac:dyDescent="0.2">
      <c r="A88" s="903"/>
      <c r="B88" s="903"/>
      <c r="C88" s="903"/>
      <c r="D88" s="903"/>
      <c r="E88" s="903"/>
      <c r="F88" s="903"/>
      <c r="G88" s="903"/>
      <c r="H88" s="903"/>
      <c r="I88" s="903"/>
      <c r="J88" s="903"/>
      <c r="K88" s="903"/>
      <c r="L88" s="903"/>
      <c r="M88" s="903"/>
      <c r="N88" s="903"/>
      <c r="O88" s="903"/>
      <c r="P88" s="903"/>
      <c r="Q88" s="903"/>
      <c r="R88" s="903"/>
      <c r="S88" s="903"/>
      <c r="T88" s="903"/>
      <c r="U88" s="903"/>
      <c r="V88" s="903"/>
      <c r="W88" s="903"/>
      <c r="X88" s="903"/>
      <c r="Y88" s="903"/>
      <c r="Z88" s="903"/>
    </row>
    <row r="89" spans="1:26" x14ac:dyDescent="0.2">
      <c r="A89" s="903"/>
      <c r="B89" s="903"/>
      <c r="C89" s="903"/>
      <c r="D89" s="903"/>
      <c r="E89" s="903"/>
      <c r="F89" s="903"/>
      <c r="G89" s="903"/>
      <c r="H89" s="903"/>
      <c r="I89" s="903"/>
      <c r="J89" s="903"/>
      <c r="K89" s="903"/>
      <c r="L89" s="903"/>
      <c r="M89" s="903"/>
      <c r="N89" s="903"/>
      <c r="O89" s="903"/>
      <c r="P89" s="903"/>
      <c r="Q89" s="903"/>
      <c r="R89" s="903"/>
      <c r="S89" s="903"/>
      <c r="T89" s="903"/>
      <c r="U89" s="903"/>
      <c r="V89" s="903"/>
      <c r="W89" s="903"/>
      <c r="X89" s="903"/>
      <c r="Y89" s="903"/>
      <c r="Z89" s="903"/>
    </row>
    <row r="90" spans="1:26" x14ac:dyDescent="0.2">
      <c r="A90" s="903"/>
      <c r="B90" s="903"/>
      <c r="C90" s="903"/>
      <c r="D90" s="903"/>
      <c r="E90" s="903"/>
      <c r="F90" s="903"/>
      <c r="G90" s="903"/>
      <c r="H90" s="903"/>
      <c r="I90" s="903"/>
      <c r="J90" s="903"/>
      <c r="K90" s="903"/>
      <c r="L90" s="903"/>
      <c r="M90" s="903"/>
      <c r="N90" s="903"/>
      <c r="O90" s="903"/>
      <c r="P90" s="903"/>
      <c r="Q90" s="903"/>
      <c r="R90" s="903"/>
      <c r="S90" s="903"/>
      <c r="T90" s="903"/>
      <c r="U90" s="903"/>
      <c r="V90" s="903"/>
      <c r="W90" s="903"/>
      <c r="X90" s="903"/>
      <c r="Y90" s="903"/>
      <c r="Z90" s="903"/>
    </row>
    <row r="91" spans="1:26" x14ac:dyDescent="0.2">
      <c r="A91" s="903"/>
      <c r="B91" s="903"/>
      <c r="C91" s="903"/>
      <c r="D91" s="903"/>
      <c r="E91" s="903"/>
      <c r="F91" s="903"/>
      <c r="G91" s="903"/>
      <c r="H91" s="903"/>
      <c r="I91" s="903"/>
      <c r="J91" s="903"/>
      <c r="K91" s="903"/>
      <c r="L91" s="903"/>
      <c r="M91" s="903"/>
      <c r="N91" s="903"/>
      <c r="O91" s="903"/>
      <c r="P91" s="903"/>
      <c r="Q91" s="903"/>
      <c r="R91" s="903"/>
      <c r="S91" s="903"/>
      <c r="T91" s="903"/>
      <c r="U91" s="903"/>
      <c r="V91" s="903"/>
      <c r="W91" s="903"/>
      <c r="X91" s="903"/>
      <c r="Y91" s="903"/>
      <c r="Z91" s="903"/>
    </row>
    <row r="92" spans="1:26" x14ac:dyDescent="0.2">
      <c r="A92" s="903"/>
      <c r="B92" s="903"/>
      <c r="C92" s="903"/>
      <c r="D92" s="903"/>
      <c r="E92" s="903"/>
      <c r="F92" s="903"/>
      <c r="G92" s="903"/>
      <c r="H92" s="903"/>
      <c r="I92" s="903"/>
      <c r="J92" s="903"/>
      <c r="K92" s="903"/>
      <c r="L92" s="903"/>
      <c r="M92" s="903"/>
      <c r="N92" s="903"/>
      <c r="O92" s="903"/>
      <c r="P92" s="903"/>
      <c r="Q92" s="903"/>
      <c r="R92" s="903"/>
      <c r="S92" s="903"/>
      <c r="T92" s="903"/>
      <c r="U92" s="903"/>
      <c r="V92" s="903"/>
      <c r="W92" s="903"/>
      <c r="X92" s="903"/>
      <c r="Y92" s="903"/>
      <c r="Z92" s="903"/>
    </row>
    <row r="93" spans="1:26" x14ac:dyDescent="0.2">
      <c r="A93" s="903"/>
      <c r="B93" s="903"/>
      <c r="C93" s="903"/>
      <c r="D93" s="903"/>
      <c r="E93" s="903"/>
      <c r="F93" s="903"/>
      <c r="G93" s="903"/>
      <c r="H93" s="903"/>
      <c r="I93" s="903"/>
      <c r="J93" s="903"/>
      <c r="K93" s="903"/>
      <c r="L93" s="903"/>
      <c r="M93" s="903"/>
      <c r="N93" s="903"/>
      <c r="O93" s="903"/>
      <c r="P93" s="903"/>
      <c r="Q93" s="903"/>
      <c r="R93" s="903"/>
      <c r="S93" s="903"/>
      <c r="T93" s="903"/>
      <c r="U93" s="903"/>
      <c r="V93" s="903"/>
      <c r="W93" s="903"/>
      <c r="X93" s="903"/>
      <c r="Y93" s="903"/>
      <c r="Z93" s="903"/>
    </row>
    <row r="94" spans="1:26" x14ac:dyDescent="0.2">
      <c r="A94" s="903"/>
      <c r="B94"/>
      <c r="C94" s="911" t="s">
        <v>1582</v>
      </c>
      <c r="D94" s="911" t="s">
        <v>1583</v>
      </c>
      <c r="E94" s="911" t="s">
        <v>1584</v>
      </c>
      <c r="F94" s="911" t="s">
        <v>1582</v>
      </c>
      <c r="G94" s="923" t="s">
        <v>1605</v>
      </c>
      <c r="H94" s="903"/>
      <c r="I94" s="903"/>
      <c r="J94" s="903"/>
      <c r="K94" s="903"/>
      <c r="L94" s="903"/>
      <c r="M94" s="903"/>
      <c r="N94" s="903"/>
      <c r="O94" s="903"/>
      <c r="P94" s="903"/>
      <c r="Q94" s="903"/>
      <c r="R94" s="903"/>
      <c r="S94" s="903"/>
      <c r="T94" s="903"/>
      <c r="U94" s="903"/>
      <c r="V94" s="903"/>
      <c r="W94" s="903"/>
      <c r="X94" s="903"/>
      <c r="Y94" s="903"/>
      <c r="Z94" s="903"/>
    </row>
    <row r="95" spans="1:26" x14ac:dyDescent="0.2">
      <c r="A95" s="903"/>
      <c r="B95"/>
      <c r="C95" s="912" t="s">
        <v>1585</v>
      </c>
      <c r="D95" s="912"/>
      <c r="E95" s="912" t="s">
        <v>1586</v>
      </c>
      <c r="F95" s="912" t="s">
        <v>1587</v>
      </c>
      <c r="G95" s="912" t="s">
        <v>1606</v>
      </c>
      <c r="H95" s="903"/>
      <c r="I95" s="903"/>
      <c r="J95" s="903"/>
      <c r="K95" s="903"/>
      <c r="L95" s="903"/>
      <c r="M95" s="903"/>
      <c r="N95" s="903"/>
      <c r="O95" s="903"/>
      <c r="P95" s="903"/>
      <c r="Q95" s="903"/>
      <c r="R95" s="903"/>
      <c r="S95" s="903"/>
      <c r="T95" s="903"/>
      <c r="U95" s="903"/>
      <c r="V95" s="903"/>
      <c r="W95" s="903"/>
      <c r="X95" s="903"/>
      <c r="Y95" s="903"/>
      <c r="Z95" s="903"/>
    </row>
    <row r="96" spans="1:26" x14ac:dyDescent="0.2">
      <c r="A96" s="903"/>
      <c r="B96" t="s">
        <v>1588</v>
      </c>
      <c r="C96" s="913" t="str">
        <f>IF('KK-08-02'!$F$21="",'KK-08-01'!F21,'KK-08-02'!F21)</f>
        <v/>
      </c>
      <c r="D96" s="912"/>
      <c r="E96" s="912" t="str">
        <f>'KK-09'!K12</f>
        <v>ALACSONY</v>
      </c>
      <c r="F96" s="913" t="str">
        <f>'KK-08-03'!F21</f>
        <v/>
      </c>
      <c r="G96" s="923" t="str">
        <f ca="1">IF(F12&lt;TODAY(),IF(C96&lt;=F96,"TERV &lt;= TÉNY, Az eljárások hatókörét nem kell újraértékelni.","TERV &gt; TÉNY, Az eljárások hatókörét újra kell értékelni."),"")</f>
        <v>TERV &lt;= TÉNY, Az eljárások hatókörét nem kell újraértékelni.</v>
      </c>
      <c r="H96" s="903"/>
      <c r="I96" s="903"/>
      <c r="J96" s="903"/>
      <c r="K96" s="903"/>
      <c r="L96" s="903"/>
      <c r="M96" s="903"/>
      <c r="N96" s="903"/>
      <c r="O96" s="903"/>
      <c r="P96" s="903"/>
      <c r="Q96" s="903"/>
      <c r="R96" s="903"/>
      <c r="S96" s="903"/>
      <c r="T96" s="903"/>
      <c r="U96" s="903"/>
      <c r="V96" s="903"/>
      <c r="W96" s="903"/>
      <c r="X96" s="903"/>
      <c r="Y96" s="903"/>
      <c r="Z96" s="903"/>
    </row>
    <row r="97" spans="1:26" x14ac:dyDescent="0.2">
      <c r="A97" s="903"/>
      <c r="B97" t="s">
        <v>1589</v>
      </c>
      <c r="C97" s="913" t="str">
        <f>IF('KK-08-02'!$F$21="",'KK-08-01'!F22,'KK-08-02'!F22)</f>
        <v/>
      </c>
      <c r="D97" s="912"/>
      <c r="E97" s="912"/>
      <c r="F97" s="913" t="str">
        <f>'KK-08-03'!F22</f>
        <v/>
      </c>
      <c r="G97" s="923"/>
      <c r="H97" s="903"/>
      <c r="I97" s="903"/>
      <c r="J97" s="903"/>
      <c r="K97" s="903"/>
      <c r="L97" s="903"/>
      <c r="M97" s="903"/>
      <c r="N97" s="903"/>
      <c r="O97" s="903"/>
      <c r="P97" s="903"/>
      <c r="Q97" s="903"/>
      <c r="R97" s="903"/>
      <c r="S97" s="903"/>
      <c r="T97" s="903"/>
      <c r="U97" s="903"/>
      <c r="V97" s="903"/>
      <c r="W97" s="903"/>
      <c r="X97" s="903"/>
      <c r="Y97" s="903"/>
      <c r="Z97" s="903"/>
    </row>
    <row r="98" spans="1:26" x14ac:dyDescent="0.2">
      <c r="A98" s="903"/>
      <c r="B98"/>
      <c r="C98" s="912"/>
      <c r="D98" s="912"/>
      <c r="E98" s="912"/>
      <c r="F98" s="912"/>
      <c r="G98" s="911"/>
      <c r="H98" s="903"/>
      <c r="I98" s="903"/>
      <c r="J98" s="903"/>
      <c r="K98" s="903"/>
      <c r="L98" s="903"/>
      <c r="M98" s="903"/>
      <c r="N98" s="903"/>
      <c r="O98" s="903"/>
      <c r="P98" s="903"/>
      <c r="Q98" s="903"/>
      <c r="R98" s="903"/>
      <c r="S98" s="903"/>
      <c r="T98" s="903"/>
      <c r="U98" s="903"/>
      <c r="V98" s="903"/>
      <c r="W98" s="903"/>
      <c r="X98" s="903"/>
      <c r="Y98" s="903"/>
      <c r="Z98" s="903"/>
    </row>
    <row r="99" spans="1:26" x14ac:dyDescent="0.2">
      <c r="A99" s="903"/>
      <c r="B99" s="910" t="s">
        <v>1206</v>
      </c>
      <c r="C99" s="911"/>
      <c r="D99" s="911"/>
      <c r="E99" s="911" t="s">
        <v>1590</v>
      </c>
      <c r="F99" s="911"/>
      <c r="G99" s="911"/>
      <c r="H99" s="903"/>
      <c r="I99" s="903"/>
      <c r="J99" s="903"/>
      <c r="K99" s="903"/>
      <c r="L99" s="903"/>
      <c r="M99" s="903"/>
      <c r="N99" s="903"/>
      <c r="O99" s="903"/>
      <c r="P99" s="903"/>
      <c r="Q99" s="903"/>
      <c r="R99" s="903"/>
      <c r="S99" s="903"/>
      <c r="T99" s="903"/>
      <c r="U99" s="903"/>
      <c r="V99" s="903"/>
      <c r="W99" s="903"/>
      <c r="X99" s="903"/>
      <c r="Y99" s="903"/>
      <c r="Z99" s="903"/>
    </row>
    <row r="100" spans="1:26" x14ac:dyDescent="0.2">
      <c r="A100" s="903"/>
      <c r="B100" t="s">
        <v>1210</v>
      </c>
      <c r="C100" s="914" t="str">
        <f>IF('KK-08-02'!$F$21="",'KK-08-01'!F26,'KK-08-02'!F26)</f>
        <v/>
      </c>
      <c r="D100" s="911" t="str">
        <f>IF('KK-09'!D25=0,"NÉ",IF('KK-09'!G94=1,"Jelentős","Nem jelentős"))</f>
        <v>NÉ</v>
      </c>
      <c r="E100" s="911" t="str">
        <f>'KK-09'!J94</f>
        <v>NÉ</v>
      </c>
      <c r="F100" s="914" t="str">
        <f>'KK-08-03'!F26</f>
        <v/>
      </c>
      <c r="G100" s="911"/>
      <c r="H100" s="903"/>
      <c r="I100" s="903"/>
      <c r="J100" s="903"/>
      <c r="K100" s="903"/>
      <c r="L100" s="903"/>
      <c r="M100" s="903"/>
      <c r="N100" s="903"/>
      <c r="O100" s="903"/>
      <c r="P100" s="903"/>
      <c r="Q100" s="903"/>
      <c r="R100" s="903"/>
      <c r="S100" s="903"/>
      <c r="T100" s="903"/>
      <c r="U100" s="903"/>
      <c r="V100" s="903"/>
      <c r="W100" s="903"/>
      <c r="X100" s="903"/>
      <c r="Y100" s="903"/>
      <c r="Z100" s="903"/>
    </row>
    <row r="101" spans="1:26" x14ac:dyDescent="0.2">
      <c r="A101" s="903"/>
      <c r="B101" t="s">
        <v>1211</v>
      </c>
      <c r="C101" s="914" t="str">
        <f>IF('KK-08-02'!$F$21="",'KK-08-01'!F27,'KK-08-02'!F27)</f>
        <v/>
      </c>
      <c r="D101" s="911" t="str">
        <f>IF('KK-09'!D26=0,"NÉ",IF('KK-09'!G95=1,"Jelentős","Nem jelentős"))</f>
        <v>NÉ</v>
      </c>
      <c r="E101" s="911" t="str">
        <f>'KK-09'!J95</f>
        <v>NÉ</v>
      </c>
      <c r="F101" s="914" t="str">
        <f>'KK-08-03'!F27</f>
        <v/>
      </c>
      <c r="G101" s="911"/>
      <c r="H101" s="903"/>
      <c r="I101" s="903"/>
      <c r="J101" s="903"/>
      <c r="K101" s="903"/>
      <c r="L101" s="903"/>
      <c r="M101" s="903"/>
      <c r="N101" s="903"/>
      <c r="O101" s="903"/>
      <c r="P101" s="903"/>
      <c r="Q101" s="903"/>
      <c r="R101" s="903"/>
      <c r="S101" s="903"/>
      <c r="T101" s="903"/>
      <c r="U101" s="903"/>
      <c r="V101" s="903"/>
      <c r="W101" s="903"/>
      <c r="X101" s="903"/>
      <c r="Y101" s="903"/>
      <c r="Z101" s="903"/>
    </row>
    <row r="102" spans="1:26" x14ac:dyDescent="0.2">
      <c r="A102" s="903"/>
      <c r="B102" t="s">
        <v>1212</v>
      </c>
      <c r="C102" s="914" t="str">
        <f>IF('KK-08-02'!$F$21="",'KK-08-01'!F28,'KK-08-02'!F28)</f>
        <v/>
      </c>
      <c r="D102" s="911" t="str">
        <f>IF('KK-09'!D27=0,"NÉ",IF('KK-09'!G96=1,"Jelentős","Nem jelentős"))</f>
        <v>NÉ</v>
      </c>
      <c r="E102" s="911" t="str">
        <f>'KK-09'!J96</f>
        <v>NÉ</v>
      </c>
      <c r="F102" s="914" t="str">
        <f>'KK-08-03'!F28</f>
        <v/>
      </c>
      <c r="G102" s="911"/>
      <c r="H102" s="903"/>
      <c r="I102" s="903"/>
      <c r="J102" s="903"/>
      <c r="K102" s="903"/>
      <c r="L102" s="903"/>
      <c r="M102" s="903"/>
      <c r="N102" s="903"/>
      <c r="O102" s="903"/>
      <c r="P102" s="903"/>
      <c r="Q102" s="903"/>
      <c r="R102" s="903"/>
      <c r="S102" s="903"/>
      <c r="T102" s="903"/>
      <c r="U102" s="903"/>
      <c r="V102" s="903"/>
      <c r="W102" s="903"/>
      <c r="X102" s="903"/>
      <c r="Y102" s="903"/>
      <c r="Z102" s="903"/>
    </row>
    <row r="103" spans="1:26" x14ac:dyDescent="0.2">
      <c r="A103" s="903"/>
      <c r="B103" t="s">
        <v>1591</v>
      </c>
      <c r="C103" s="914" t="str">
        <f>IF('KK-08-02'!$F$21="",'KK-08-01'!F29,'KK-08-02'!F29)</f>
        <v/>
      </c>
      <c r="D103" s="911" t="str">
        <f>IF('KK-09'!D28=0,"NÉ",IF('KK-09'!G97=1,"Jelentős","Nem jelentős"))</f>
        <v>NÉ</v>
      </c>
      <c r="E103" s="911" t="str">
        <f>'KK-09'!J97</f>
        <v>NÉ</v>
      </c>
      <c r="F103" s="914" t="str">
        <f>'KK-08-03'!F29</f>
        <v/>
      </c>
      <c r="G103" s="911"/>
      <c r="H103" s="903"/>
      <c r="I103" s="903"/>
      <c r="J103" s="903"/>
      <c r="K103" s="903"/>
      <c r="L103" s="903"/>
      <c r="M103" s="903"/>
      <c r="N103" s="903"/>
      <c r="O103" s="903"/>
      <c r="P103" s="903"/>
      <c r="Q103" s="903"/>
      <c r="R103" s="903"/>
      <c r="S103" s="903"/>
      <c r="T103" s="903"/>
      <c r="U103" s="903"/>
      <c r="V103" s="903"/>
      <c r="W103" s="903"/>
      <c r="X103" s="903"/>
      <c r="Y103" s="903"/>
      <c r="Z103" s="903"/>
    </row>
    <row r="104" spans="1:26" x14ac:dyDescent="0.2">
      <c r="A104" s="903"/>
      <c r="B104" t="s">
        <v>1214</v>
      </c>
      <c r="C104" s="914" t="str">
        <f>IF('KK-08-02'!$F$21="",'KK-08-01'!F30,'KK-08-02'!F30)</f>
        <v/>
      </c>
      <c r="D104" s="911" t="str">
        <f>IF('KK-09'!D29=0,"NÉ",IF('KK-09'!G98=1,"Jelentős","Nem jelentős"))</f>
        <v>NÉ</v>
      </c>
      <c r="E104" s="911" t="str">
        <f>'KK-09'!J98</f>
        <v>NÉ</v>
      </c>
      <c r="F104" s="914" t="str">
        <f>'KK-08-03'!F30</f>
        <v/>
      </c>
      <c r="G104" s="911"/>
      <c r="H104" s="903"/>
      <c r="I104" s="903"/>
      <c r="J104" s="903"/>
      <c r="K104" s="903"/>
      <c r="L104" s="903"/>
      <c r="M104" s="903"/>
      <c r="N104" s="903"/>
      <c r="O104" s="903"/>
      <c r="P104" s="903"/>
      <c r="Q104" s="903"/>
      <c r="R104" s="903"/>
      <c r="S104" s="903"/>
      <c r="T104" s="903"/>
      <c r="U104" s="903"/>
      <c r="V104" s="903"/>
      <c r="W104" s="903"/>
      <c r="X104" s="903"/>
      <c r="Y104" s="903"/>
      <c r="Z104" s="903"/>
    </row>
    <row r="105" spans="1:26" x14ac:dyDescent="0.2">
      <c r="A105" s="903"/>
      <c r="B105" t="s">
        <v>1215</v>
      </c>
      <c r="C105" s="914" t="str">
        <f>IF('KK-08-02'!$F$21="",'KK-08-01'!F31,'KK-08-02'!F31)</f>
        <v/>
      </c>
      <c r="D105" s="911" t="str">
        <f>IF('KK-09'!D30=0,"NÉ",IF('KK-09'!G99=1,"Jelentős","Nem jelentős"))</f>
        <v>NÉ</v>
      </c>
      <c r="E105" s="911" t="str">
        <f>'KK-09'!J99</f>
        <v>NÉ</v>
      </c>
      <c r="F105" s="914" t="str">
        <f>'KK-08-03'!F31</f>
        <v/>
      </c>
      <c r="G105" s="911"/>
      <c r="H105" s="903"/>
      <c r="I105" s="903"/>
      <c r="J105" s="903"/>
      <c r="K105" s="903"/>
      <c r="L105" s="903"/>
      <c r="M105" s="903"/>
      <c r="N105" s="903"/>
      <c r="O105" s="903"/>
      <c r="P105" s="903"/>
      <c r="Q105" s="903"/>
      <c r="R105" s="903"/>
      <c r="S105" s="903"/>
      <c r="T105" s="903"/>
      <c r="U105" s="903"/>
      <c r="V105" s="903"/>
      <c r="W105" s="903"/>
      <c r="X105" s="903"/>
      <c r="Y105" s="903"/>
      <c r="Z105" s="903"/>
    </row>
    <row r="106" spans="1:26" x14ac:dyDescent="0.2">
      <c r="A106" s="903"/>
      <c r="B106" t="s">
        <v>1217</v>
      </c>
      <c r="C106" s="914" t="str">
        <f>IF('KK-08-02'!$F$21="",'KK-08-01'!F32,'KK-08-02'!F32)</f>
        <v/>
      </c>
      <c r="D106" s="911" t="str">
        <f>IF('KK-09'!D31=0,"NÉ",IF('KK-09'!G100=1,"Jelentős","Nem jelentős"))</f>
        <v>NÉ</v>
      </c>
      <c r="E106" s="911" t="str">
        <f>'KK-09'!J100</f>
        <v>NÉ</v>
      </c>
      <c r="F106" s="914" t="str">
        <f>'KK-08-03'!F32</f>
        <v/>
      </c>
      <c r="G106" s="911"/>
      <c r="H106" s="903"/>
      <c r="I106" s="903"/>
      <c r="J106" s="903"/>
      <c r="K106" s="903"/>
      <c r="L106" s="903"/>
      <c r="M106" s="903"/>
      <c r="N106" s="903"/>
      <c r="O106" s="903"/>
      <c r="P106" s="903"/>
      <c r="Q106" s="903"/>
      <c r="R106" s="903"/>
      <c r="S106" s="903"/>
      <c r="T106" s="903"/>
      <c r="U106" s="903"/>
      <c r="V106" s="903"/>
      <c r="W106" s="903"/>
      <c r="X106" s="903"/>
      <c r="Y106" s="903"/>
      <c r="Z106" s="903"/>
    </row>
    <row r="107" spans="1:26" x14ac:dyDescent="0.2">
      <c r="A107" s="903"/>
      <c r="B107" t="s">
        <v>1219</v>
      </c>
      <c r="C107" s="914" t="str">
        <f>IF('KK-08-02'!$F$21="",'KK-08-01'!F33,'KK-08-02'!F33)</f>
        <v/>
      </c>
      <c r="D107" s="911" t="str">
        <f>IF('KK-09'!D32=0,"NÉ",IF('KK-09'!G101=1,"Jelentős","Nem jelentős"))</f>
        <v>NÉ</v>
      </c>
      <c r="E107" s="911" t="str">
        <f>'KK-09'!J101</f>
        <v>NÉ</v>
      </c>
      <c r="F107" s="914" t="str">
        <f>'KK-08-03'!F33</f>
        <v/>
      </c>
      <c r="G107" s="911"/>
      <c r="H107" s="903"/>
      <c r="I107" s="903"/>
      <c r="J107" s="903"/>
      <c r="K107" s="903"/>
      <c r="L107" s="903"/>
      <c r="M107" s="903"/>
      <c r="N107" s="903"/>
      <c r="O107" s="903"/>
      <c r="P107" s="903"/>
      <c r="Q107" s="903"/>
      <c r="R107" s="903"/>
      <c r="S107" s="903"/>
      <c r="T107" s="903"/>
      <c r="U107" s="903"/>
      <c r="V107" s="903"/>
      <c r="W107" s="903"/>
      <c r="X107" s="903"/>
      <c r="Y107" s="903"/>
      <c r="Z107" s="903"/>
    </row>
    <row r="108" spans="1:26" x14ac:dyDescent="0.2">
      <c r="A108" s="903"/>
      <c r="B108" t="s">
        <v>1181</v>
      </c>
      <c r="C108" s="914" t="str">
        <f>IF('KK-08-02'!$F$21="",'KK-08-01'!F34,'KK-08-02'!F34)</f>
        <v/>
      </c>
      <c r="D108" s="911" t="str">
        <f>IF('KK-09'!D34=0,"NÉ",IF('KK-09'!G102=1,"Jelentős","Nem jelentős"))</f>
        <v>NÉ</v>
      </c>
      <c r="E108" s="911" t="str">
        <f>'KK-09'!J102</f>
        <v>NÉ</v>
      </c>
      <c r="F108" s="914" t="str">
        <f>'KK-08-03'!F34</f>
        <v/>
      </c>
      <c r="G108" s="911"/>
      <c r="H108" s="903"/>
      <c r="I108" s="903"/>
      <c r="J108" s="903"/>
      <c r="K108" s="903"/>
      <c r="L108" s="903"/>
      <c r="M108" s="903"/>
      <c r="N108" s="903"/>
      <c r="O108" s="903"/>
      <c r="P108" s="903"/>
      <c r="Q108" s="903"/>
      <c r="R108" s="903"/>
      <c r="S108" s="903"/>
      <c r="T108" s="903"/>
      <c r="U108" s="903"/>
      <c r="V108" s="903"/>
      <c r="W108" s="903"/>
      <c r="X108" s="903"/>
      <c r="Y108" s="903"/>
      <c r="Z108" s="903"/>
    </row>
    <row r="109" spans="1:26" x14ac:dyDescent="0.2">
      <c r="A109" s="903"/>
      <c r="B109" t="s">
        <v>1223</v>
      </c>
      <c r="C109" s="914" t="str">
        <f>IF('KK-08-02'!$F$21="",'KK-08-01'!F35,'KK-08-02'!F35)</f>
        <v/>
      </c>
      <c r="D109" s="911" t="str">
        <f>IF('KK-09'!D35=0,"NÉ",IF('KK-09'!G103=1,"Jelentős","Nem jelentős"))</f>
        <v>NÉ</v>
      </c>
      <c r="E109" s="911" t="str">
        <f>'KK-09'!J103</f>
        <v>NÉ</v>
      </c>
      <c r="F109" s="914" t="str">
        <f>'KK-08-03'!F35</f>
        <v/>
      </c>
      <c r="G109" s="911"/>
      <c r="H109" s="903"/>
      <c r="I109" s="903"/>
      <c r="J109" s="903"/>
      <c r="K109" s="903"/>
      <c r="L109" s="903"/>
      <c r="M109" s="903"/>
      <c r="N109" s="903"/>
      <c r="O109" s="903"/>
      <c r="P109" s="903"/>
      <c r="Q109" s="903"/>
      <c r="R109" s="903"/>
      <c r="S109" s="903"/>
      <c r="T109" s="903"/>
      <c r="U109" s="903"/>
      <c r="V109" s="903"/>
      <c r="W109" s="903"/>
      <c r="X109" s="903"/>
      <c r="Y109" s="903"/>
      <c r="Z109" s="903"/>
    </row>
    <row r="110" spans="1:26" x14ac:dyDescent="0.2">
      <c r="A110" s="903"/>
      <c r="B110" t="s">
        <v>1592</v>
      </c>
      <c r="C110" s="914" t="str">
        <f>IF('KK-08-02'!$F$21="",'KK-08-01'!F36,'KK-08-02'!F36)</f>
        <v/>
      </c>
      <c r="D110" s="911" t="str">
        <f>IF('KK-09'!D36=0,"NÉ",IF('KK-09'!G104=1,"Jelentős","Nem jelentős"))</f>
        <v>NÉ</v>
      </c>
      <c r="E110" s="911" t="str">
        <f>'KK-09'!J104</f>
        <v>NÉ</v>
      </c>
      <c r="F110" s="914" t="str">
        <f>'KK-08-03'!F36</f>
        <v/>
      </c>
      <c r="G110" s="911"/>
      <c r="H110" s="903"/>
      <c r="I110" s="903"/>
      <c r="J110" s="903"/>
      <c r="K110" s="903"/>
      <c r="L110" s="903"/>
      <c r="M110" s="903"/>
      <c r="N110" s="903"/>
      <c r="O110" s="903"/>
      <c r="P110" s="903"/>
      <c r="Q110" s="903"/>
      <c r="R110" s="903"/>
      <c r="S110" s="903"/>
      <c r="T110" s="903"/>
      <c r="U110" s="903"/>
      <c r="V110" s="903"/>
      <c r="W110" s="903"/>
      <c r="X110" s="903"/>
      <c r="Y110" s="903"/>
      <c r="Z110" s="903"/>
    </row>
    <row r="111" spans="1:26" x14ac:dyDescent="0.2">
      <c r="A111" s="903"/>
      <c r="B111" t="s">
        <v>1227</v>
      </c>
      <c r="C111" s="914" t="str">
        <f>IF('KK-08-02'!$F$21="",'KK-08-01'!F37,'KK-08-02'!F37)</f>
        <v/>
      </c>
      <c r="D111" s="911" t="str">
        <f>IF('KK-09'!D37=0,"NÉ",IF('KK-09'!G105=1,"Jelentős","Nem jelentős"))</f>
        <v>NÉ</v>
      </c>
      <c r="E111" s="911" t="str">
        <f>'KK-09'!J105</f>
        <v>NÉ</v>
      </c>
      <c r="F111" s="914" t="str">
        <f>'KK-08-03'!F37</f>
        <v/>
      </c>
      <c r="G111" s="911"/>
      <c r="H111" s="903"/>
      <c r="I111" s="903"/>
      <c r="J111" s="903"/>
      <c r="K111" s="903"/>
      <c r="L111" s="903"/>
      <c r="M111" s="903"/>
      <c r="N111" s="903"/>
      <c r="O111" s="903"/>
      <c r="P111" s="903"/>
      <c r="Q111" s="903"/>
      <c r="R111" s="903"/>
      <c r="S111" s="903"/>
      <c r="T111" s="903"/>
      <c r="U111" s="903"/>
      <c r="V111" s="903"/>
      <c r="W111" s="903"/>
      <c r="X111" s="903"/>
      <c r="Y111" s="903"/>
      <c r="Z111" s="903"/>
    </row>
    <row r="112" spans="1:26" x14ac:dyDescent="0.2">
      <c r="A112" s="903"/>
      <c r="B112" t="s">
        <v>1228</v>
      </c>
      <c r="C112" s="914" t="str">
        <f>IF('KK-08-02'!$F$21="",'KK-08-01'!F38,'KK-08-02'!F38)</f>
        <v/>
      </c>
      <c r="D112" s="911" t="str">
        <f>IF('KK-09'!D38=0,"NÉ",IF('KK-09'!G106=1,"Jelentős","Nem jelentős"))</f>
        <v>NÉ</v>
      </c>
      <c r="E112" s="911" t="str">
        <f>'KK-09'!J106</f>
        <v>NÉ</v>
      </c>
      <c r="F112" s="914" t="str">
        <f>'KK-08-03'!F38</f>
        <v/>
      </c>
      <c r="G112" s="911"/>
      <c r="H112" s="903"/>
      <c r="I112" s="903"/>
      <c r="J112" s="903"/>
      <c r="K112" s="903"/>
      <c r="L112" s="903"/>
      <c r="M112" s="903"/>
      <c r="N112" s="903"/>
      <c r="O112" s="903"/>
      <c r="P112" s="903"/>
      <c r="Q112" s="903"/>
      <c r="R112" s="903"/>
      <c r="S112" s="903"/>
      <c r="T112" s="903"/>
      <c r="U112" s="903"/>
      <c r="V112" s="903"/>
      <c r="W112" s="903"/>
      <c r="X112" s="903"/>
      <c r="Y112" s="903"/>
      <c r="Z112" s="903"/>
    </row>
    <row r="113" spans="1:26" x14ac:dyDescent="0.2">
      <c r="A113" s="903"/>
      <c r="B113" t="s">
        <v>1176</v>
      </c>
      <c r="C113" s="914" t="str">
        <f>IF('KK-08-02'!$F$21="",'KK-08-01'!F42,'KK-08-02'!F42)</f>
        <v/>
      </c>
      <c r="D113" s="911" t="str">
        <f>IF('KK-09'!D40=0,"NÉ",IF('KK-09'!G107=1,"Jelentős","Nem jelentős"))</f>
        <v>NÉ</v>
      </c>
      <c r="E113" s="911" t="str">
        <f>'KK-09'!J107</f>
        <v>NÉ</v>
      </c>
      <c r="F113" s="914" t="str">
        <f>'KK-08-03'!F42</f>
        <v/>
      </c>
      <c r="G113" s="911"/>
      <c r="H113" s="903"/>
      <c r="I113" s="903"/>
      <c r="J113" s="903"/>
      <c r="K113" s="903"/>
      <c r="L113" s="903"/>
      <c r="M113" s="903"/>
      <c r="N113" s="903"/>
      <c r="O113" s="903"/>
      <c r="P113" s="903"/>
      <c r="Q113" s="903"/>
      <c r="R113" s="903"/>
      <c r="S113" s="903"/>
      <c r="T113" s="903"/>
      <c r="U113" s="903"/>
      <c r="V113" s="903"/>
      <c r="W113" s="903"/>
      <c r="X113" s="903"/>
      <c r="Y113" s="903"/>
      <c r="Z113" s="903"/>
    </row>
    <row r="114" spans="1:26" x14ac:dyDescent="0.2">
      <c r="A114" s="903"/>
      <c r="B114" t="s">
        <v>1593</v>
      </c>
      <c r="C114" s="914" t="str">
        <f>IF('KK-08-02'!$F$21="",'KK-08-01'!F43,'KK-08-02'!F43)</f>
        <v/>
      </c>
      <c r="D114" s="911" t="str">
        <f>IF('KK-09'!D41=0,"NÉ",IF('KK-09'!G108=1,"Jelentős","Nem jelentős"))</f>
        <v>NÉ</v>
      </c>
      <c r="E114" s="911" t="str">
        <f>'KK-09'!J108</f>
        <v>NÉ</v>
      </c>
      <c r="F114" s="914" t="str">
        <f>'KK-08-03'!F43</f>
        <v/>
      </c>
      <c r="G114" s="911"/>
      <c r="H114" s="903"/>
      <c r="I114" s="903"/>
      <c r="J114" s="903"/>
      <c r="K114" s="903"/>
      <c r="L114" s="903"/>
      <c r="M114" s="903"/>
      <c r="N114" s="903"/>
      <c r="O114" s="903"/>
      <c r="P114" s="903"/>
      <c r="Q114" s="903"/>
      <c r="R114" s="903"/>
      <c r="S114" s="903"/>
      <c r="T114" s="903"/>
      <c r="U114" s="903"/>
      <c r="V114" s="903"/>
      <c r="W114" s="903"/>
      <c r="X114" s="903"/>
      <c r="Y114" s="903"/>
      <c r="Z114" s="903"/>
    </row>
    <row r="115" spans="1:26" x14ac:dyDescent="0.2">
      <c r="A115" s="903"/>
      <c r="B115" t="s">
        <v>1594</v>
      </c>
      <c r="C115" s="914" t="str">
        <f>IF('KK-08-02'!$F$21="",'KK-08-01'!F44,'KK-08-02'!F44)</f>
        <v/>
      </c>
      <c r="D115" s="911" t="str">
        <f>IF('KK-09'!D42=0,"NÉ",IF('KK-09'!G109=1,"Jelentős","Nem jelentős"))</f>
        <v>NÉ</v>
      </c>
      <c r="E115" s="911" t="str">
        <f>'KK-09'!J109</f>
        <v>NÉ</v>
      </c>
      <c r="F115" s="914" t="str">
        <f>'KK-08-03'!F44</f>
        <v/>
      </c>
      <c r="G115" s="911"/>
      <c r="H115" s="903"/>
      <c r="I115" s="903"/>
      <c r="J115" s="903"/>
      <c r="K115" s="903"/>
      <c r="L115" s="903"/>
      <c r="M115" s="903"/>
      <c r="N115" s="903"/>
      <c r="O115" s="903"/>
      <c r="P115" s="903"/>
      <c r="Q115" s="903"/>
      <c r="R115" s="903"/>
      <c r="S115" s="903"/>
      <c r="T115" s="903"/>
      <c r="U115" s="903"/>
      <c r="V115" s="903"/>
      <c r="W115" s="903"/>
      <c r="X115" s="903"/>
      <c r="Y115" s="903"/>
      <c r="Z115" s="903"/>
    </row>
    <row r="116" spans="1:26" x14ac:dyDescent="0.2">
      <c r="A116" s="903"/>
      <c r="B116" t="s">
        <v>1595</v>
      </c>
      <c r="C116" s="914" t="str">
        <f>IF('KK-08-02'!$F$21="",'KK-08-01'!F45,'KK-08-02'!F45)</f>
        <v/>
      </c>
      <c r="D116" s="911" t="str">
        <f>IF('KK-09'!D43=0,"NÉ",IF('KK-09'!G110=1,"Jelentős","Nem jelentős"))</f>
        <v>NÉ</v>
      </c>
      <c r="E116" s="911" t="str">
        <f>'KK-09'!J110</f>
        <v>NÉ</v>
      </c>
      <c r="F116" s="914" t="str">
        <f>'KK-08-03'!F45</f>
        <v/>
      </c>
      <c r="G116" s="911"/>
      <c r="H116" s="903"/>
      <c r="I116" s="903"/>
      <c r="J116" s="903"/>
      <c r="K116" s="903"/>
      <c r="L116" s="903"/>
      <c r="M116" s="903"/>
      <c r="N116" s="903"/>
      <c r="O116" s="903"/>
      <c r="P116" s="903"/>
      <c r="Q116" s="903"/>
      <c r="R116" s="903"/>
      <c r="S116" s="903"/>
      <c r="T116" s="903"/>
      <c r="U116" s="903"/>
      <c r="V116" s="903"/>
      <c r="W116" s="903"/>
      <c r="X116" s="903"/>
      <c r="Y116" s="903"/>
      <c r="Z116" s="903"/>
    </row>
    <row r="117" spans="1:26" x14ac:dyDescent="0.2">
      <c r="A117" s="903"/>
      <c r="B117"/>
      <c r="C117" s="914"/>
      <c r="D117" s="912"/>
      <c r="E117" s="912"/>
      <c r="F117" s="914"/>
      <c r="G117" s="911"/>
      <c r="H117" s="903"/>
      <c r="I117" s="903"/>
      <c r="J117" s="903"/>
      <c r="K117" s="903"/>
      <c r="L117" s="903"/>
      <c r="M117" s="903"/>
      <c r="N117" s="903"/>
      <c r="O117" s="903"/>
      <c r="P117" s="903"/>
      <c r="Q117" s="903"/>
      <c r="R117" s="903"/>
      <c r="S117" s="903"/>
      <c r="T117" s="903"/>
      <c r="U117" s="903"/>
      <c r="V117" s="903"/>
      <c r="W117" s="903"/>
      <c r="X117" s="903"/>
      <c r="Y117" s="903"/>
      <c r="Z117" s="903"/>
    </row>
    <row r="118" spans="1:26" x14ac:dyDescent="0.2">
      <c r="A118" s="903"/>
      <c r="B118" t="s">
        <v>1237</v>
      </c>
      <c r="C118" s="914" t="str">
        <f>IF('KK-08-02'!$F$21="",'KK-08-01'!F49,'KK-08-02'!F49)</f>
        <v/>
      </c>
      <c r="D118" s="911" t="str">
        <f>IF('KK-09'!D45=0,"NÉ",IF('KK-09'!G111=1,"Jelentős","Nem jelentős"))</f>
        <v>NÉ</v>
      </c>
      <c r="E118" s="911" t="str">
        <f>'KK-09'!J111</f>
        <v>NÉ</v>
      </c>
      <c r="F118" s="914" t="str">
        <f>'KK-08-03'!F49</f>
        <v/>
      </c>
      <c r="G118" s="911"/>
      <c r="H118" s="903"/>
      <c r="I118" s="903"/>
      <c r="J118" s="903"/>
      <c r="K118" s="903"/>
      <c r="L118" s="903"/>
      <c r="M118" s="903"/>
      <c r="N118" s="903"/>
      <c r="O118" s="903"/>
      <c r="P118" s="903"/>
      <c r="Q118" s="903"/>
      <c r="R118" s="903"/>
      <c r="S118" s="903"/>
      <c r="T118" s="903"/>
      <c r="U118" s="903"/>
      <c r="V118" s="903"/>
      <c r="W118" s="903"/>
      <c r="X118" s="903"/>
      <c r="Y118" s="903"/>
      <c r="Z118" s="903"/>
    </row>
    <row r="119" spans="1:26" x14ac:dyDescent="0.2">
      <c r="A119" s="903"/>
      <c r="B119" t="s">
        <v>1238</v>
      </c>
      <c r="C119" s="914" t="str">
        <f>IF('KK-08-02'!$F$21="",'KK-08-01'!F50,'KK-08-02'!F50)</f>
        <v/>
      </c>
      <c r="D119" s="911" t="str">
        <f>IF('KK-09'!D46=0,"NÉ",IF('KK-09'!G112=1,"Jelentős","Nem jelentős"))</f>
        <v>NÉ</v>
      </c>
      <c r="E119" s="911" t="str">
        <f>'KK-09'!J112</f>
        <v>NÉ</v>
      </c>
      <c r="F119" s="914" t="str">
        <f>'KK-08-03'!F50</f>
        <v/>
      </c>
      <c r="G119" s="911"/>
      <c r="H119" s="903"/>
      <c r="I119" s="903"/>
      <c r="J119" s="903"/>
      <c r="K119" s="903"/>
      <c r="L119" s="903"/>
      <c r="M119" s="903"/>
      <c r="N119" s="903"/>
      <c r="O119" s="903"/>
      <c r="P119" s="903"/>
      <c r="Q119" s="903"/>
      <c r="R119" s="903"/>
      <c r="S119" s="903"/>
      <c r="T119" s="903"/>
      <c r="U119" s="903"/>
      <c r="V119" s="903"/>
      <c r="W119" s="903"/>
      <c r="X119" s="903"/>
      <c r="Y119" s="903"/>
      <c r="Z119" s="903"/>
    </row>
    <row r="120" spans="1:26" x14ac:dyDescent="0.2">
      <c r="A120" s="903"/>
      <c r="B120" t="s">
        <v>1596</v>
      </c>
      <c r="C120" s="914" t="str">
        <f>IF('KK-08-02'!$F$21="",'KK-08-01'!F51,'KK-08-02'!F51)</f>
        <v/>
      </c>
      <c r="D120" s="911" t="str">
        <f>IF('KK-09'!D47=0,"NÉ",IF('KK-09'!G113=1,"Jelentős","Nem jelentős"))</f>
        <v>NÉ</v>
      </c>
      <c r="E120" s="911" t="str">
        <f>'KK-09'!J113</f>
        <v>NÉ</v>
      </c>
      <c r="F120" s="914" t="str">
        <f>'KK-08-03'!F51</f>
        <v/>
      </c>
      <c r="G120" s="911"/>
      <c r="H120" s="903"/>
      <c r="I120" s="903"/>
      <c r="J120" s="903"/>
      <c r="K120" s="903"/>
      <c r="L120" s="903"/>
      <c r="M120" s="903"/>
      <c r="N120" s="903"/>
      <c r="O120" s="903"/>
      <c r="P120" s="903"/>
      <c r="Q120" s="903"/>
      <c r="R120" s="903"/>
      <c r="S120" s="903"/>
      <c r="T120" s="903"/>
      <c r="U120" s="903"/>
      <c r="V120" s="903"/>
      <c r="W120" s="903"/>
      <c r="X120" s="903"/>
      <c r="Y120" s="903"/>
      <c r="Z120" s="903"/>
    </row>
    <row r="121" spans="1:26" x14ac:dyDescent="0.2">
      <c r="A121" s="903"/>
      <c r="B121" t="s">
        <v>1597</v>
      </c>
      <c r="C121" s="914" t="str">
        <f>IF('KK-08-02'!$F$21="",'KK-08-01'!F52,'KK-08-02'!F52)</f>
        <v/>
      </c>
      <c r="D121" s="911" t="str">
        <f>IF('KK-09'!D48=0,"NÉ",IF('KK-09'!G114=1,"Jelentős","Nem jelentős"))</f>
        <v>NÉ</v>
      </c>
      <c r="E121" s="911" t="str">
        <f>'KK-09'!J114</f>
        <v>NÉ</v>
      </c>
      <c r="F121" s="914" t="str">
        <f>'KK-08-03'!F52</f>
        <v/>
      </c>
      <c r="G121" s="911"/>
      <c r="H121" s="903"/>
      <c r="I121" s="903"/>
      <c r="J121" s="903"/>
      <c r="K121" s="903"/>
      <c r="L121" s="903"/>
      <c r="M121" s="903"/>
      <c r="N121" s="903"/>
      <c r="O121" s="903"/>
      <c r="P121" s="903"/>
      <c r="Q121" s="903"/>
      <c r="R121" s="903"/>
      <c r="S121" s="903"/>
      <c r="T121" s="903"/>
      <c r="U121" s="903"/>
      <c r="V121" s="903"/>
      <c r="W121" s="903"/>
      <c r="X121" s="903"/>
      <c r="Y121" s="903"/>
      <c r="Z121" s="903"/>
    </row>
    <row r="122" spans="1:26" x14ac:dyDescent="0.2">
      <c r="A122" s="903"/>
      <c r="B122" t="s">
        <v>1598</v>
      </c>
      <c r="C122" s="914" t="str">
        <f>IF('KK-08-02'!$F$21="",'KK-08-01'!F53,'KK-08-02'!F53)</f>
        <v/>
      </c>
      <c r="D122" s="911" t="str">
        <f>IF('KK-09'!D49=0,"NÉ",IF('KK-09'!G115=1,"Jelentős","Nem jelentős"))</f>
        <v>NÉ</v>
      </c>
      <c r="E122" s="911" t="str">
        <f>'KK-09'!J115</f>
        <v>NÉ</v>
      </c>
      <c r="F122" s="914" t="str">
        <f>'KK-08-03'!F53</f>
        <v/>
      </c>
      <c r="G122" s="911"/>
      <c r="H122" s="903"/>
      <c r="I122" s="903"/>
      <c r="J122" s="903"/>
      <c r="K122" s="903"/>
      <c r="L122" s="903"/>
      <c r="M122" s="903"/>
      <c r="N122" s="903"/>
      <c r="O122" s="903"/>
      <c r="P122" s="903"/>
      <c r="Q122" s="903"/>
      <c r="R122" s="903"/>
      <c r="S122" s="903"/>
      <c r="T122" s="903"/>
      <c r="U122" s="903"/>
      <c r="V122" s="903"/>
      <c r="W122" s="903"/>
      <c r="X122" s="903"/>
      <c r="Y122" s="903"/>
      <c r="Z122" s="903"/>
    </row>
    <row r="123" spans="1:26" x14ac:dyDescent="0.2">
      <c r="A123" s="903"/>
      <c r="B123"/>
      <c r="C123" s="912"/>
      <c r="D123" s="912"/>
      <c r="E123" s="912"/>
      <c r="F123" s="912"/>
      <c r="G123" s="911"/>
      <c r="H123" s="903"/>
      <c r="I123" s="903"/>
      <c r="J123" s="903"/>
      <c r="K123" s="903"/>
      <c r="L123" s="903"/>
      <c r="M123" s="903"/>
      <c r="N123" s="903"/>
      <c r="O123" s="903"/>
      <c r="P123" s="903"/>
      <c r="Q123" s="903"/>
      <c r="R123" s="903"/>
      <c r="S123" s="903"/>
      <c r="T123" s="903"/>
      <c r="U123" s="903"/>
      <c r="V123" s="903"/>
      <c r="W123" s="903"/>
      <c r="X123" s="903"/>
      <c r="Y123" s="903"/>
      <c r="Z123" s="903"/>
    </row>
    <row r="124" spans="1:26" x14ac:dyDescent="0.2">
      <c r="A124" s="903"/>
      <c r="B124" s="910" t="s">
        <v>1599</v>
      </c>
      <c r="C124" s="914" t="str">
        <f>IF('KK-08-02'!$F$21="",'KK-08-01'!F57,'KK-08-02'!F57)</f>
        <v/>
      </c>
      <c r="D124" s="911" t="str">
        <f>IF('KK-09'!D54=0,"NÉ",IF('KK-09'!G116=1,"Jelentős","Nem jelentős"))</f>
        <v>NÉ</v>
      </c>
      <c r="E124" s="911" t="str">
        <f>'KK-09'!J116</f>
        <v>NÉ</v>
      </c>
      <c r="F124" s="914" t="str">
        <f>'KK-08-03'!F57</f>
        <v/>
      </c>
      <c r="G124" s="911"/>
    </row>
    <row r="125" spans="1:26" x14ac:dyDescent="0.2">
      <c r="A125" s="903"/>
      <c r="B125" s="910" t="s">
        <v>1600</v>
      </c>
      <c r="C125" s="914" t="str">
        <f>IF('KK-08-02'!$F$21="",'KK-08-01'!F58,'KK-08-02'!F58)</f>
        <v/>
      </c>
      <c r="D125" s="911" t="str">
        <f>IF('KK-09'!D55=0,"NÉ",IF('KK-09'!G117=1,"Jelentős","Nem jelentős"))</f>
        <v>NÉ</v>
      </c>
      <c r="E125" s="911" t="str">
        <f>'KK-09'!J117</f>
        <v>NÉ</v>
      </c>
      <c r="F125" s="914" t="str">
        <f>'KK-08-03'!F58</f>
        <v/>
      </c>
      <c r="G125" s="911"/>
    </row>
    <row r="126" spans="1:26" x14ac:dyDescent="0.2">
      <c r="A126" s="903"/>
      <c r="B126" s="903"/>
      <c r="C126" s="903"/>
      <c r="D126" s="903"/>
      <c r="E126" s="903"/>
      <c r="F126" s="903"/>
    </row>
    <row r="127" spans="1:26" x14ac:dyDescent="0.2">
      <c r="A127" s="903"/>
      <c r="B127" s="903"/>
      <c r="C127" s="903"/>
      <c r="D127" s="903"/>
      <c r="E127" s="903"/>
      <c r="F127" s="903"/>
    </row>
    <row r="128" spans="1:26" x14ac:dyDescent="0.2">
      <c r="A128" s="903"/>
      <c r="B128" s="903"/>
      <c r="C128" s="903"/>
      <c r="D128" s="903"/>
      <c r="E128" s="903"/>
      <c r="F128" s="903"/>
    </row>
    <row r="140" spans="1:26" x14ac:dyDescent="0.2">
      <c r="A140" s="903"/>
      <c r="B140" s="903"/>
      <c r="C140" s="903"/>
      <c r="D140" s="903"/>
      <c r="E140" s="903"/>
      <c r="F140" s="903"/>
      <c r="G140" s="903"/>
      <c r="H140" s="903"/>
      <c r="I140" s="903"/>
      <c r="J140" s="903"/>
      <c r="K140" s="903"/>
      <c r="L140" s="903"/>
      <c r="M140" s="903"/>
      <c r="N140" s="903"/>
      <c r="O140" s="903"/>
      <c r="P140" s="903"/>
      <c r="Q140" s="903"/>
      <c r="R140" s="903"/>
      <c r="S140" s="903"/>
      <c r="T140" s="903"/>
      <c r="U140" s="903"/>
      <c r="V140" s="903"/>
      <c r="W140" s="903"/>
      <c r="X140" s="903"/>
      <c r="Y140" s="903"/>
      <c r="Z140" s="903"/>
    </row>
    <row r="141" spans="1:26" x14ac:dyDescent="0.2">
      <c r="A141" s="903"/>
      <c r="B141" s="903"/>
      <c r="C141" s="903"/>
      <c r="D141" s="903"/>
      <c r="E141" s="903"/>
      <c r="F141" s="903"/>
      <c r="G141" s="903"/>
      <c r="H141" s="903"/>
      <c r="I141" s="903"/>
      <c r="J141" s="903"/>
      <c r="K141" s="903"/>
      <c r="L141" s="903"/>
      <c r="M141" s="903"/>
      <c r="N141" s="903"/>
      <c r="O141" s="903"/>
      <c r="P141" s="903"/>
      <c r="Q141" s="903"/>
      <c r="R141" s="903"/>
      <c r="S141" s="903"/>
      <c r="T141" s="903"/>
      <c r="U141" s="903"/>
      <c r="V141" s="903"/>
      <c r="W141" s="903"/>
      <c r="X141" s="903"/>
      <c r="Y141" s="903"/>
      <c r="Z141" s="903"/>
    </row>
    <row r="142" spans="1:26" x14ac:dyDescent="0.2">
      <c r="A142" s="903"/>
      <c r="B142" s="903"/>
      <c r="C142" s="903"/>
      <c r="D142" s="903"/>
      <c r="E142" s="903"/>
      <c r="F142" s="903"/>
      <c r="G142" s="903"/>
      <c r="H142" s="903"/>
      <c r="I142" s="903"/>
      <c r="J142" s="903"/>
      <c r="K142" s="903"/>
      <c r="L142" s="903"/>
      <c r="M142" s="903"/>
      <c r="N142" s="903"/>
      <c r="O142" s="903"/>
      <c r="P142" s="903"/>
      <c r="Q142" s="903"/>
      <c r="R142" s="903"/>
      <c r="S142" s="903"/>
      <c r="T142" s="903"/>
      <c r="U142" s="903"/>
      <c r="V142" s="903"/>
      <c r="W142" s="903"/>
      <c r="X142" s="903"/>
      <c r="Y142" s="903"/>
      <c r="Z142" s="903"/>
    </row>
    <row r="143" spans="1:26" x14ac:dyDescent="0.2">
      <c r="A143" s="903"/>
      <c r="B143" s="903"/>
      <c r="C143" s="903"/>
      <c r="D143" s="903"/>
      <c r="E143" s="903"/>
      <c r="F143" s="903"/>
      <c r="G143" s="903"/>
      <c r="H143" s="903"/>
      <c r="I143" s="903"/>
      <c r="J143" s="903"/>
      <c r="K143" s="903"/>
      <c r="L143" s="903"/>
      <c r="M143" s="903"/>
      <c r="N143" s="903"/>
      <c r="O143" s="903"/>
      <c r="P143" s="903"/>
      <c r="Q143" s="903"/>
      <c r="R143" s="903"/>
      <c r="S143" s="903"/>
      <c r="T143" s="903"/>
      <c r="U143" s="903"/>
      <c r="V143" s="903"/>
      <c r="W143" s="903"/>
      <c r="X143" s="903"/>
      <c r="Y143" s="903"/>
      <c r="Z143" s="903"/>
    </row>
    <row r="144" spans="1:26" x14ac:dyDescent="0.2">
      <c r="A144" s="903"/>
      <c r="B144" s="903"/>
      <c r="C144" s="903"/>
      <c r="D144" s="903"/>
      <c r="E144" s="903"/>
      <c r="F144" s="903"/>
      <c r="G144" s="903"/>
      <c r="H144" s="903"/>
      <c r="I144" s="903"/>
      <c r="J144" s="903"/>
      <c r="K144" s="903"/>
      <c r="L144" s="903"/>
      <c r="M144" s="903"/>
      <c r="N144" s="903"/>
      <c r="O144" s="903"/>
      <c r="P144" s="903"/>
      <c r="Q144" s="903"/>
      <c r="R144" s="903"/>
      <c r="S144" s="903"/>
      <c r="T144" s="903"/>
      <c r="U144" s="903"/>
      <c r="V144" s="903"/>
      <c r="W144" s="903"/>
      <c r="X144" s="903"/>
      <c r="Y144" s="903"/>
      <c r="Z144" s="903"/>
    </row>
    <row r="145" spans="1:26" x14ac:dyDescent="0.2">
      <c r="A145" s="903"/>
      <c r="B145" s="903"/>
      <c r="C145" s="903"/>
      <c r="D145" s="903"/>
      <c r="E145" s="903"/>
      <c r="F145" s="903"/>
      <c r="G145" s="903"/>
      <c r="H145" s="903"/>
      <c r="I145" s="903"/>
      <c r="J145" s="903"/>
      <c r="K145" s="903"/>
      <c r="L145" s="903"/>
      <c r="M145" s="903"/>
      <c r="N145" s="903"/>
      <c r="O145" s="903"/>
      <c r="P145" s="903"/>
      <c r="Q145" s="903"/>
      <c r="R145" s="903"/>
      <c r="S145" s="903"/>
      <c r="T145" s="903"/>
      <c r="U145" s="903"/>
      <c r="V145" s="903"/>
      <c r="W145" s="903"/>
      <c r="X145" s="903"/>
      <c r="Y145" s="903"/>
      <c r="Z145" s="903"/>
    </row>
    <row r="146" spans="1:26" x14ac:dyDescent="0.2">
      <c r="A146" s="903"/>
      <c r="B146" s="903"/>
      <c r="C146" s="903"/>
      <c r="D146" s="903"/>
      <c r="E146" s="903"/>
      <c r="F146" s="903"/>
      <c r="G146" s="903"/>
      <c r="H146" s="903"/>
      <c r="I146" s="903"/>
      <c r="J146" s="903"/>
      <c r="K146" s="903"/>
      <c r="L146" s="903"/>
      <c r="M146" s="903"/>
      <c r="N146" s="903"/>
      <c r="O146" s="903"/>
      <c r="P146" s="903"/>
      <c r="Q146" s="903"/>
      <c r="R146" s="903"/>
      <c r="S146" s="903"/>
      <c r="T146" s="903"/>
      <c r="U146" s="903"/>
      <c r="V146" s="903"/>
      <c r="W146" s="903"/>
      <c r="X146" s="903"/>
      <c r="Y146" s="903"/>
      <c r="Z146" s="903"/>
    </row>
    <row r="147" spans="1:26" x14ac:dyDescent="0.2">
      <c r="A147" s="903"/>
      <c r="B147" s="903"/>
      <c r="C147" s="903"/>
      <c r="D147" s="903"/>
      <c r="E147" s="903"/>
      <c r="F147" s="903"/>
      <c r="G147" s="903"/>
      <c r="H147" s="903"/>
      <c r="I147" s="903"/>
      <c r="J147" s="903"/>
      <c r="K147" s="903"/>
      <c r="L147" s="903"/>
      <c r="M147" s="903"/>
      <c r="N147" s="903"/>
      <c r="O147" s="903"/>
      <c r="P147" s="903"/>
      <c r="Q147" s="903"/>
      <c r="R147" s="903"/>
      <c r="S147" s="903"/>
      <c r="T147" s="903"/>
      <c r="U147" s="903"/>
      <c r="V147" s="903"/>
      <c r="W147" s="903"/>
      <c r="X147" s="903"/>
      <c r="Y147" s="903"/>
      <c r="Z147" s="903"/>
    </row>
    <row r="148" spans="1:26" x14ac:dyDescent="0.2">
      <c r="A148" s="903"/>
      <c r="B148" s="903"/>
      <c r="C148" s="903"/>
      <c r="D148" s="903"/>
      <c r="E148" s="903"/>
      <c r="F148" s="903"/>
      <c r="G148" s="903"/>
      <c r="H148" s="903"/>
      <c r="I148" s="903"/>
      <c r="J148" s="903"/>
      <c r="K148" s="903"/>
      <c r="L148" s="903"/>
      <c r="M148" s="903"/>
      <c r="N148" s="903"/>
      <c r="O148" s="903"/>
      <c r="P148" s="903"/>
      <c r="Q148" s="903"/>
      <c r="R148" s="903"/>
      <c r="S148" s="903"/>
      <c r="T148" s="903"/>
      <c r="U148" s="903"/>
      <c r="V148" s="903"/>
      <c r="W148" s="903"/>
      <c r="X148" s="903"/>
      <c r="Y148" s="903"/>
      <c r="Z148" s="903"/>
    </row>
    <row r="149" spans="1:26" x14ac:dyDescent="0.2">
      <c r="A149" s="903"/>
      <c r="B149" s="903"/>
      <c r="C149" s="903"/>
      <c r="D149" s="903"/>
      <c r="E149" s="903"/>
      <c r="F149" s="903"/>
      <c r="G149" s="903"/>
      <c r="H149" s="903"/>
      <c r="I149" s="903"/>
      <c r="J149" s="903"/>
      <c r="K149" s="903"/>
      <c r="L149" s="903"/>
      <c r="M149" s="903"/>
      <c r="N149" s="903"/>
      <c r="O149" s="903"/>
      <c r="P149" s="903"/>
      <c r="Q149" s="903"/>
      <c r="R149" s="903"/>
      <c r="S149" s="903"/>
      <c r="T149" s="903"/>
      <c r="U149" s="903"/>
      <c r="V149" s="903"/>
      <c r="W149" s="903"/>
      <c r="X149" s="903"/>
      <c r="Y149" s="903"/>
      <c r="Z149" s="903"/>
    </row>
    <row r="150" spans="1:26" x14ac:dyDescent="0.2">
      <c r="A150" s="903"/>
      <c r="B150" s="903"/>
      <c r="C150" s="903"/>
      <c r="D150" s="903"/>
      <c r="E150" s="903"/>
      <c r="F150" s="903"/>
      <c r="G150" s="903"/>
      <c r="H150" s="903"/>
      <c r="I150" s="903"/>
      <c r="J150" s="903"/>
      <c r="K150" s="903"/>
      <c r="L150" s="903"/>
      <c r="M150" s="903"/>
      <c r="N150" s="903"/>
      <c r="O150" s="903"/>
      <c r="P150" s="903"/>
      <c r="Q150" s="903"/>
      <c r="R150" s="903"/>
      <c r="S150" s="903"/>
      <c r="T150" s="903"/>
      <c r="U150" s="903"/>
      <c r="V150" s="903"/>
      <c r="W150" s="903"/>
      <c r="X150" s="903"/>
      <c r="Y150" s="903"/>
      <c r="Z150" s="903"/>
    </row>
    <row r="151" spans="1:26" x14ac:dyDescent="0.2">
      <c r="A151" s="903"/>
      <c r="B151" s="903"/>
      <c r="C151" s="903"/>
      <c r="D151" s="903"/>
      <c r="E151" s="903"/>
      <c r="F151" s="903"/>
      <c r="G151" s="903"/>
      <c r="H151" s="903"/>
      <c r="I151" s="903"/>
      <c r="J151" s="903"/>
      <c r="K151" s="903"/>
      <c r="L151" s="903"/>
      <c r="M151" s="903"/>
      <c r="N151" s="903"/>
      <c r="O151" s="903"/>
      <c r="P151" s="903"/>
      <c r="Q151" s="903"/>
      <c r="R151" s="903"/>
      <c r="S151" s="903"/>
      <c r="T151" s="903"/>
      <c r="U151" s="903"/>
      <c r="V151" s="903"/>
      <c r="W151" s="903"/>
      <c r="X151" s="903"/>
      <c r="Y151" s="903"/>
      <c r="Z151" s="903"/>
    </row>
    <row r="152" spans="1:26" x14ac:dyDescent="0.2">
      <c r="A152" s="903"/>
      <c r="B152" s="903"/>
      <c r="C152" s="903"/>
      <c r="D152" s="903"/>
      <c r="E152" s="903"/>
      <c r="F152" s="903"/>
      <c r="G152" s="903"/>
      <c r="H152" s="903"/>
      <c r="I152" s="903"/>
      <c r="J152" s="903"/>
      <c r="K152" s="903"/>
      <c r="L152" s="903"/>
      <c r="M152" s="903"/>
      <c r="N152" s="903"/>
      <c r="O152" s="903"/>
      <c r="P152" s="903"/>
      <c r="Q152" s="903"/>
      <c r="R152" s="903"/>
      <c r="S152" s="903"/>
      <c r="T152" s="903"/>
      <c r="U152" s="903"/>
      <c r="V152" s="903"/>
      <c r="W152" s="903"/>
      <c r="X152" s="903"/>
      <c r="Y152" s="903"/>
      <c r="Z152" s="903"/>
    </row>
    <row r="153" spans="1:26" x14ac:dyDescent="0.2">
      <c r="A153" s="903"/>
      <c r="B153" s="903"/>
      <c r="C153" s="903"/>
      <c r="D153" s="903"/>
      <c r="E153" s="903"/>
      <c r="F153" s="903"/>
      <c r="G153" s="903"/>
      <c r="H153" s="903"/>
      <c r="I153" s="903"/>
      <c r="J153" s="903"/>
      <c r="K153" s="903"/>
      <c r="L153" s="903"/>
      <c r="M153" s="903"/>
      <c r="N153" s="903"/>
      <c r="O153" s="903"/>
      <c r="P153" s="903"/>
      <c r="Q153" s="903"/>
      <c r="R153" s="903"/>
      <c r="S153" s="903"/>
      <c r="T153" s="903"/>
      <c r="U153" s="903"/>
      <c r="V153" s="903"/>
      <c r="W153" s="903"/>
      <c r="X153" s="903"/>
      <c r="Y153" s="903"/>
      <c r="Z153" s="903"/>
    </row>
    <row r="154" spans="1:26" x14ac:dyDescent="0.2">
      <c r="A154" s="903"/>
      <c r="B154" s="903"/>
      <c r="C154" s="903"/>
      <c r="D154" s="903"/>
      <c r="E154" s="903"/>
      <c r="F154" s="903"/>
      <c r="G154" s="903"/>
      <c r="H154" s="903"/>
      <c r="I154" s="903"/>
      <c r="J154" s="903"/>
      <c r="K154" s="903"/>
      <c r="L154" s="903"/>
      <c r="M154" s="903"/>
      <c r="N154" s="903"/>
      <c r="O154" s="903"/>
      <c r="P154" s="903"/>
      <c r="Q154" s="903"/>
      <c r="R154" s="903"/>
      <c r="S154" s="903"/>
      <c r="T154" s="903"/>
      <c r="U154" s="903"/>
      <c r="V154" s="903"/>
      <c r="W154" s="903"/>
      <c r="X154" s="903"/>
      <c r="Y154" s="903"/>
      <c r="Z154" s="903"/>
    </row>
    <row r="155" spans="1:26" x14ac:dyDescent="0.2">
      <c r="A155" s="903"/>
      <c r="B155" s="903"/>
      <c r="C155" s="903"/>
      <c r="D155" s="903"/>
      <c r="E155" s="903"/>
      <c r="F155" s="903"/>
      <c r="G155" s="903"/>
      <c r="H155" s="903"/>
      <c r="I155" s="903"/>
      <c r="J155" s="903"/>
      <c r="K155" s="903"/>
      <c r="L155" s="903"/>
      <c r="M155" s="903"/>
      <c r="N155" s="903"/>
      <c r="O155" s="903"/>
      <c r="P155" s="903"/>
      <c r="Q155" s="903"/>
      <c r="R155" s="903"/>
      <c r="S155" s="903"/>
      <c r="T155" s="903"/>
      <c r="U155" s="903"/>
      <c r="V155" s="903"/>
      <c r="W155" s="903"/>
      <c r="X155" s="903"/>
      <c r="Y155" s="903"/>
      <c r="Z155" s="903"/>
    </row>
    <row r="156" spans="1:26" x14ac:dyDescent="0.2">
      <c r="A156" s="903"/>
      <c r="B156" s="903"/>
      <c r="C156" s="903"/>
      <c r="D156" s="903"/>
      <c r="E156" s="903"/>
      <c r="F156" s="903"/>
      <c r="G156" s="903"/>
      <c r="H156" s="903"/>
      <c r="I156" s="903"/>
      <c r="J156" s="903"/>
      <c r="K156" s="903"/>
      <c r="L156" s="903"/>
      <c r="M156" s="903"/>
      <c r="N156" s="903"/>
      <c r="O156" s="903"/>
      <c r="P156" s="903"/>
      <c r="Q156" s="903"/>
      <c r="R156" s="903"/>
      <c r="S156" s="903"/>
      <c r="T156" s="903"/>
      <c r="U156" s="903"/>
      <c r="V156" s="903"/>
      <c r="W156" s="903"/>
      <c r="X156" s="903"/>
      <c r="Y156" s="903"/>
      <c r="Z156" s="903"/>
    </row>
    <row r="157" spans="1:26" x14ac:dyDescent="0.2">
      <c r="A157" s="903"/>
      <c r="B157" s="903"/>
      <c r="C157" s="903"/>
      <c r="D157" s="903"/>
      <c r="E157" s="903"/>
      <c r="F157" s="903"/>
      <c r="G157" s="903"/>
      <c r="H157" s="903"/>
      <c r="I157" s="903"/>
      <c r="J157" s="903"/>
      <c r="K157" s="903"/>
      <c r="L157" s="903"/>
      <c r="M157" s="903"/>
      <c r="N157" s="903"/>
      <c r="O157" s="903"/>
      <c r="P157" s="903"/>
      <c r="Q157" s="903"/>
      <c r="R157" s="903"/>
      <c r="S157" s="903"/>
      <c r="T157" s="903"/>
      <c r="U157" s="903"/>
      <c r="V157" s="903"/>
      <c r="W157" s="903"/>
      <c r="X157" s="903"/>
      <c r="Y157" s="903"/>
      <c r="Z157" s="903"/>
    </row>
    <row r="158" spans="1:26" x14ac:dyDescent="0.2">
      <c r="A158" s="903"/>
      <c r="B158" s="903"/>
      <c r="C158" s="903"/>
      <c r="D158" s="903"/>
      <c r="E158" s="903"/>
      <c r="F158" s="903"/>
      <c r="G158" s="903"/>
      <c r="H158" s="903"/>
      <c r="I158" s="903"/>
      <c r="J158" s="903"/>
      <c r="K158" s="903"/>
      <c r="L158" s="903"/>
      <c r="M158" s="903"/>
      <c r="N158" s="903"/>
      <c r="O158" s="903"/>
      <c r="P158" s="903"/>
      <c r="Q158" s="903"/>
      <c r="R158" s="903"/>
      <c r="S158" s="903"/>
      <c r="T158" s="903"/>
      <c r="U158" s="903"/>
      <c r="V158" s="903"/>
      <c r="W158" s="903"/>
      <c r="X158" s="903"/>
      <c r="Y158" s="903"/>
      <c r="Z158" s="903"/>
    </row>
    <row r="159" spans="1:26" x14ac:dyDescent="0.2">
      <c r="A159" s="903"/>
      <c r="B159" s="903"/>
      <c r="C159" s="903"/>
      <c r="D159" s="903"/>
      <c r="E159" s="903"/>
      <c r="F159" s="903"/>
      <c r="G159" s="903"/>
      <c r="H159" s="903"/>
      <c r="I159" s="903"/>
      <c r="J159" s="903"/>
      <c r="K159" s="903"/>
      <c r="L159" s="903"/>
      <c r="M159" s="903"/>
      <c r="N159" s="903"/>
      <c r="O159" s="903"/>
      <c r="P159" s="903"/>
      <c r="Q159" s="903"/>
      <c r="R159" s="903"/>
      <c r="S159" s="903"/>
      <c r="T159" s="903"/>
      <c r="U159" s="903"/>
      <c r="V159" s="903"/>
      <c r="W159" s="903"/>
      <c r="X159" s="903"/>
      <c r="Y159" s="903"/>
      <c r="Z159" s="903"/>
    </row>
    <row r="160" spans="1:26" x14ac:dyDescent="0.2">
      <c r="A160" s="903"/>
      <c r="B160" s="903"/>
      <c r="C160" s="903"/>
      <c r="D160" s="903"/>
      <c r="E160" s="903"/>
      <c r="F160" s="903"/>
      <c r="G160" s="903"/>
      <c r="H160" s="903"/>
      <c r="I160" s="903"/>
      <c r="J160" s="903"/>
      <c r="K160" s="903"/>
      <c r="L160" s="903"/>
      <c r="M160" s="903"/>
      <c r="N160" s="903"/>
      <c r="O160" s="903"/>
      <c r="P160" s="903"/>
      <c r="Q160" s="903"/>
      <c r="R160" s="903"/>
      <c r="S160" s="903"/>
      <c r="T160" s="903"/>
      <c r="U160" s="903"/>
      <c r="V160" s="903"/>
      <c r="W160" s="903"/>
      <c r="X160" s="903"/>
      <c r="Y160" s="903"/>
      <c r="Z160" s="903"/>
    </row>
    <row r="161" spans="1:26" x14ac:dyDescent="0.2">
      <c r="A161" s="903"/>
      <c r="B161" s="903"/>
      <c r="C161" s="903"/>
      <c r="D161" s="903"/>
      <c r="E161" s="903"/>
      <c r="F161" s="903"/>
      <c r="G161" s="903"/>
      <c r="H161" s="903"/>
      <c r="I161" s="903"/>
      <c r="J161" s="903"/>
      <c r="K161" s="903"/>
      <c r="L161" s="903"/>
      <c r="M161" s="903"/>
      <c r="N161" s="903"/>
      <c r="O161" s="903"/>
      <c r="P161" s="903"/>
      <c r="Q161" s="903"/>
      <c r="R161" s="903"/>
      <c r="S161" s="903"/>
      <c r="T161" s="903"/>
      <c r="U161" s="903"/>
      <c r="V161" s="903"/>
      <c r="W161" s="903"/>
      <c r="X161" s="903"/>
      <c r="Y161" s="903"/>
      <c r="Z161" s="903"/>
    </row>
    <row r="162" spans="1:26" x14ac:dyDescent="0.2">
      <c r="A162" s="903"/>
      <c r="B162" s="903"/>
      <c r="C162" s="903"/>
      <c r="D162" s="903"/>
      <c r="E162" s="903"/>
      <c r="F162" s="903"/>
      <c r="G162" s="903"/>
      <c r="H162" s="903"/>
      <c r="I162" s="903"/>
      <c r="J162" s="903"/>
      <c r="K162" s="903"/>
      <c r="L162" s="903"/>
      <c r="M162" s="903"/>
      <c r="N162" s="903"/>
      <c r="O162" s="903"/>
      <c r="P162" s="903"/>
      <c r="Q162" s="903"/>
      <c r="R162" s="903"/>
      <c r="S162" s="903"/>
      <c r="T162" s="903"/>
      <c r="U162" s="903"/>
      <c r="V162" s="903"/>
      <c r="W162" s="903"/>
      <c r="X162" s="903"/>
      <c r="Y162" s="903"/>
      <c r="Z162" s="903"/>
    </row>
    <row r="163" spans="1:26" x14ac:dyDescent="0.2">
      <c r="A163" s="903"/>
      <c r="B163" s="903"/>
      <c r="C163" s="903"/>
      <c r="D163" s="903"/>
      <c r="E163" s="903"/>
      <c r="F163" s="903"/>
      <c r="G163" s="903"/>
      <c r="H163" s="903"/>
      <c r="I163" s="903"/>
      <c r="J163" s="903"/>
      <c r="K163" s="903"/>
      <c r="L163" s="903"/>
      <c r="M163" s="903"/>
      <c r="N163" s="903"/>
      <c r="O163" s="903"/>
      <c r="P163" s="903"/>
      <c r="Q163" s="903"/>
      <c r="R163" s="903"/>
      <c r="S163" s="903"/>
      <c r="T163" s="903"/>
      <c r="U163" s="903"/>
      <c r="V163" s="903"/>
      <c r="W163" s="903"/>
      <c r="X163" s="903"/>
      <c r="Y163" s="903"/>
      <c r="Z163" s="903"/>
    </row>
    <row r="164" spans="1:26" x14ac:dyDescent="0.2">
      <c r="A164" s="903"/>
      <c r="B164" s="903"/>
      <c r="C164" s="903"/>
      <c r="D164" s="903"/>
      <c r="E164" s="903"/>
      <c r="F164" s="903"/>
      <c r="G164" s="903"/>
      <c r="H164" s="903"/>
      <c r="I164" s="903"/>
      <c r="J164" s="903"/>
      <c r="K164" s="903"/>
      <c r="L164" s="903"/>
      <c r="M164" s="903"/>
      <c r="N164" s="903"/>
      <c r="O164" s="903"/>
      <c r="P164" s="903"/>
      <c r="Q164" s="903"/>
      <c r="R164" s="903"/>
      <c r="S164" s="903"/>
      <c r="T164" s="903"/>
      <c r="U164" s="903"/>
      <c r="V164" s="903"/>
      <c r="W164" s="903"/>
      <c r="X164" s="903"/>
      <c r="Y164" s="903"/>
      <c r="Z164" s="903"/>
    </row>
    <row r="165" spans="1:26" x14ac:dyDescent="0.2">
      <c r="A165" s="903"/>
      <c r="B165" s="903"/>
      <c r="C165" s="903"/>
      <c r="D165" s="903"/>
      <c r="E165" s="903"/>
      <c r="F165" s="903"/>
      <c r="G165" s="903"/>
      <c r="H165" s="903"/>
      <c r="I165" s="903"/>
      <c r="J165" s="903"/>
      <c r="K165" s="903"/>
      <c r="L165" s="903"/>
      <c r="M165" s="903"/>
      <c r="N165" s="903"/>
      <c r="O165" s="903"/>
      <c r="P165" s="903"/>
      <c r="Q165" s="903"/>
      <c r="R165" s="903"/>
      <c r="S165" s="903"/>
      <c r="T165" s="903"/>
      <c r="U165" s="903"/>
      <c r="V165" s="903"/>
      <c r="W165" s="903"/>
      <c r="X165" s="903"/>
      <c r="Y165" s="903"/>
      <c r="Z165" s="903"/>
    </row>
    <row r="166" spans="1:26" x14ac:dyDescent="0.2">
      <c r="A166" s="903"/>
      <c r="B166" s="903"/>
      <c r="C166" s="903"/>
      <c r="D166" s="903"/>
      <c r="E166" s="903"/>
      <c r="F166" s="903"/>
      <c r="G166" s="903"/>
      <c r="H166" s="903"/>
      <c r="I166" s="903"/>
      <c r="J166" s="903"/>
      <c r="K166" s="903"/>
      <c r="L166" s="903"/>
      <c r="M166" s="903"/>
      <c r="N166" s="903"/>
      <c r="O166" s="903"/>
      <c r="P166" s="903"/>
      <c r="Q166" s="903"/>
      <c r="R166" s="903"/>
      <c r="S166" s="903"/>
      <c r="T166" s="903"/>
      <c r="U166" s="903"/>
      <c r="V166" s="903"/>
      <c r="W166" s="903"/>
      <c r="X166" s="903"/>
      <c r="Y166" s="903"/>
      <c r="Z166" s="903"/>
    </row>
    <row r="167" spans="1:26" x14ac:dyDescent="0.2">
      <c r="A167" s="903"/>
      <c r="B167" s="903"/>
      <c r="C167" s="903"/>
      <c r="D167" s="903"/>
      <c r="E167" s="903"/>
      <c r="F167" s="903"/>
      <c r="G167" s="903"/>
      <c r="H167" s="903"/>
      <c r="I167" s="903"/>
      <c r="J167" s="903"/>
      <c r="K167" s="903"/>
      <c r="L167" s="903"/>
      <c r="M167" s="903"/>
      <c r="N167" s="903"/>
      <c r="O167" s="903"/>
      <c r="P167" s="903"/>
      <c r="Q167" s="903"/>
      <c r="R167" s="903"/>
      <c r="S167" s="903"/>
      <c r="T167" s="903"/>
      <c r="U167" s="903"/>
      <c r="V167" s="903"/>
      <c r="W167" s="903"/>
      <c r="X167" s="903"/>
      <c r="Y167" s="903"/>
      <c r="Z167" s="903"/>
    </row>
    <row r="168" spans="1:26" x14ac:dyDescent="0.2">
      <c r="A168" s="903"/>
      <c r="B168" s="903"/>
      <c r="C168" s="903"/>
      <c r="D168" s="903"/>
      <c r="E168" s="903"/>
      <c r="F168" s="903"/>
      <c r="G168" s="903"/>
      <c r="H168" s="903"/>
      <c r="I168" s="903"/>
      <c r="J168" s="903"/>
      <c r="K168" s="903"/>
      <c r="L168" s="903"/>
      <c r="M168" s="903"/>
      <c r="N168" s="903"/>
      <c r="O168" s="903"/>
      <c r="P168" s="903"/>
      <c r="Q168" s="903"/>
      <c r="R168" s="903"/>
      <c r="S168" s="903"/>
      <c r="T168" s="903"/>
      <c r="U168" s="903"/>
      <c r="V168" s="903"/>
      <c r="W168" s="903"/>
      <c r="X168" s="903"/>
      <c r="Y168" s="903"/>
      <c r="Z168" s="903"/>
    </row>
    <row r="169" spans="1:26" x14ac:dyDescent="0.2">
      <c r="A169" s="903"/>
      <c r="B169" s="903"/>
      <c r="C169" s="903"/>
      <c r="D169" s="903"/>
      <c r="E169" s="903"/>
      <c r="F169" s="903"/>
      <c r="G169" s="903"/>
      <c r="H169" s="903"/>
      <c r="I169" s="903"/>
      <c r="J169" s="903"/>
      <c r="K169" s="903"/>
      <c r="L169" s="903"/>
      <c r="M169" s="903"/>
      <c r="N169" s="903"/>
      <c r="O169" s="903"/>
      <c r="P169" s="903"/>
      <c r="Q169" s="903"/>
      <c r="R169" s="903"/>
      <c r="S169" s="903"/>
      <c r="T169" s="903"/>
      <c r="U169" s="903"/>
      <c r="V169" s="903"/>
      <c r="W169" s="903"/>
      <c r="X169" s="903"/>
      <c r="Y169" s="903"/>
      <c r="Z169" s="903"/>
    </row>
    <row r="170" spans="1:26" x14ac:dyDescent="0.2">
      <c r="A170" s="903"/>
      <c r="B170" s="903"/>
      <c r="C170" s="903"/>
      <c r="D170" s="903"/>
      <c r="E170" s="903"/>
      <c r="F170" s="903"/>
      <c r="G170" s="903"/>
      <c r="H170" s="903"/>
      <c r="I170" s="903"/>
      <c r="J170" s="903"/>
      <c r="K170" s="903"/>
      <c r="L170" s="903"/>
      <c r="M170" s="903"/>
      <c r="N170" s="903"/>
      <c r="O170" s="903"/>
      <c r="P170" s="903"/>
      <c r="Q170" s="903"/>
      <c r="R170" s="903"/>
      <c r="S170" s="903"/>
      <c r="T170" s="903"/>
      <c r="U170" s="903"/>
      <c r="V170" s="903"/>
      <c r="W170" s="903"/>
      <c r="X170" s="903"/>
      <c r="Y170" s="903"/>
      <c r="Z170" s="903"/>
    </row>
    <row r="171" spans="1:26" x14ac:dyDescent="0.2">
      <c r="A171" s="903"/>
      <c r="B171" s="903"/>
      <c r="C171" s="903"/>
      <c r="D171" s="903"/>
      <c r="E171" s="903"/>
      <c r="F171" s="903"/>
      <c r="G171" s="903"/>
      <c r="H171" s="903"/>
      <c r="I171" s="903"/>
      <c r="J171" s="903"/>
      <c r="K171" s="903"/>
      <c r="L171" s="903"/>
      <c r="M171" s="903"/>
      <c r="N171" s="903"/>
      <c r="O171" s="903"/>
      <c r="P171" s="903"/>
      <c r="Q171" s="903"/>
      <c r="R171" s="903"/>
      <c r="S171" s="903"/>
      <c r="T171" s="903"/>
      <c r="U171" s="903"/>
      <c r="V171" s="903"/>
      <c r="W171" s="903"/>
      <c r="X171" s="903"/>
      <c r="Y171" s="903"/>
      <c r="Z171" s="903"/>
    </row>
    <row r="172" spans="1:26" x14ac:dyDescent="0.2">
      <c r="A172" s="903"/>
      <c r="B172" s="903"/>
      <c r="C172" s="903"/>
      <c r="D172" s="903"/>
      <c r="E172" s="903"/>
      <c r="F172" s="903"/>
      <c r="G172" s="903"/>
      <c r="H172" s="903"/>
      <c r="I172" s="903"/>
      <c r="J172" s="903"/>
      <c r="K172" s="903"/>
      <c r="L172" s="903"/>
      <c r="M172" s="903"/>
      <c r="N172" s="903"/>
      <c r="O172" s="903"/>
      <c r="P172" s="903"/>
      <c r="Q172" s="903"/>
      <c r="R172" s="903"/>
      <c r="S172" s="903"/>
      <c r="T172" s="903"/>
      <c r="U172" s="903"/>
      <c r="V172" s="903"/>
      <c r="W172" s="903"/>
      <c r="X172" s="903"/>
      <c r="Y172" s="903"/>
      <c r="Z172" s="903"/>
    </row>
    <row r="173" spans="1:26" x14ac:dyDescent="0.2">
      <c r="A173" s="903"/>
      <c r="B173" s="903"/>
      <c r="C173" s="903"/>
      <c r="D173" s="903"/>
      <c r="E173" s="903"/>
      <c r="F173" s="903"/>
      <c r="G173" s="903"/>
      <c r="H173" s="903"/>
      <c r="I173" s="903"/>
      <c r="J173" s="903"/>
      <c r="K173" s="903"/>
      <c r="L173" s="903"/>
      <c r="M173" s="903"/>
      <c r="N173" s="903"/>
      <c r="O173" s="903"/>
      <c r="P173" s="903"/>
      <c r="Q173" s="903"/>
      <c r="R173" s="903"/>
      <c r="S173" s="903"/>
      <c r="T173" s="903"/>
      <c r="U173" s="903"/>
      <c r="V173" s="903"/>
      <c r="W173" s="903"/>
      <c r="X173" s="903"/>
      <c r="Y173" s="903"/>
      <c r="Z173" s="903"/>
    </row>
    <row r="174" spans="1:26" x14ac:dyDescent="0.2">
      <c r="A174" s="903"/>
      <c r="B174" s="903"/>
      <c r="C174" s="903"/>
      <c r="D174" s="903"/>
      <c r="E174" s="903"/>
      <c r="F174" s="903"/>
      <c r="G174" s="903"/>
      <c r="H174" s="903"/>
      <c r="I174" s="903"/>
      <c r="J174" s="903"/>
      <c r="K174" s="903"/>
      <c r="L174" s="903"/>
      <c r="M174" s="903"/>
      <c r="N174" s="903"/>
      <c r="O174" s="903"/>
      <c r="P174" s="903"/>
      <c r="Q174" s="903"/>
      <c r="R174" s="903"/>
      <c r="S174" s="903"/>
      <c r="T174" s="903"/>
      <c r="U174" s="903"/>
      <c r="V174" s="903"/>
      <c r="W174" s="903"/>
      <c r="X174" s="903"/>
      <c r="Y174" s="903"/>
      <c r="Z174" s="903"/>
    </row>
    <row r="175" spans="1:26" x14ac:dyDescent="0.2">
      <c r="A175" s="903"/>
      <c r="B175" s="903"/>
      <c r="C175" s="903"/>
      <c r="D175" s="903"/>
      <c r="E175" s="903"/>
      <c r="F175" s="903"/>
      <c r="G175" s="903"/>
      <c r="H175" s="903"/>
      <c r="I175" s="903"/>
      <c r="J175" s="903"/>
      <c r="K175" s="903"/>
      <c r="L175" s="903"/>
      <c r="M175" s="903"/>
      <c r="N175" s="903"/>
      <c r="O175" s="903"/>
      <c r="P175" s="903"/>
      <c r="Q175" s="903"/>
      <c r="R175" s="903"/>
      <c r="S175" s="903"/>
      <c r="T175" s="903"/>
      <c r="U175" s="903"/>
      <c r="V175" s="903"/>
      <c r="W175" s="903"/>
      <c r="X175" s="903"/>
      <c r="Y175" s="903"/>
      <c r="Z175" s="903"/>
    </row>
    <row r="176" spans="1:26" x14ac:dyDescent="0.2">
      <c r="A176" s="903"/>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row>
    <row r="177" spans="1:26" x14ac:dyDescent="0.2">
      <c r="A177" s="903"/>
      <c r="B177" s="903"/>
      <c r="C177" s="903"/>
      <c r="D177" s="903"/>
      <c r="E177" s="903"/>
      <c r="F177" s="903"/>
      <c r="G177" s="903"/>
      <c r="H177" s="903"/>
      <c r="I177" s="903"/>
      <c r="J177" s="903"/>
      <c r="K177" s="903"/>
      <c r="L177" s="903"/>
      <c r="M177" s="903"/>
      <c r="N177" s="903"/>
      <c r="O177" s="903"/>
      <c r="P177" s="903"/>
      <c r="Q177" s="903"/>
      <c r="R177" s="903"/>
      <c r="S177" s="903"/>
      <c r="T177" s="903"/>
      <c r="U177" s="903"/>
      <c r="V177" s="903"/>
      <c r="W177" s="903"/>
      <c r="X177" s="903"/>
      <c r="Y177" s="903"/>
      <c r="Z177" s="903"/>
    </row>
    <row r="178" spans="1:26" x14ac:dyDescent="0.2">
      <c r="A178" s="903"/>
      <c r="B178" s="903"/>
      <c r="C178" s="903"/>
      <c r="D178" s="903"/>
      <c r="E178" s="903"/>
      <c r="F178" s="903"/>
      <c r="G178" s="903"/>
      <c r="H178" s="903"/>
      <c r="I178" s="903"/>
      <c r="J178" s="903"/>
      <c r="K178" s="903"/>
      <c r="L178" s="903"/>
      <c r="M178" s="903"/>
      <c r="N178" s="903"/>
      <c r="O178" s="903"/>
      <c r="P178" s="903"/>
      <c r="Q178" s="903"/>
      <c r="R178" s="903"/>
      <c r="S178" s="903"/>
      <c r="T178" s="903"/>
      <c r="U178" s="903"/>
      <c r="V178" s="903"/>
      <c r="W178" s="903"/>
      <c r="X178" s="903"/>
      <c r="Y178" s="903"/>
      <c r="Z178" s="903"/>
    </row>
    <row r="179" spans="1:26" x14ac:dyDescent="0.2">
      <c r="A179" s="903"/>
      <c r="B179" s="903"/>
      <c r="C179" s="903"/>
      <c r="D179" s="903"/>
      <c r="E179" s="903"/>
      <c r="F179" s="903"/>
      <c r="G179" s="903"/>
      <c r="H179" s="903"/>
      <c r="I179" s="903"/>
      <c r="J179" s="903"/>
      <c r="K179" s="903"/>
      <c r="L179" s="903"/>
      <c r="M179" s="903"/>
      <c r="N179" s="903"/>
      <c r="O179" s="903"/>
      <c r="P179" s="903"/>
      <c r="Q179" s="903"/>
      <c r="R179" s="903"/>
      <c r="S179" s="903"/>
      <c r="T179" s="903"/>
      <c r="U179" s="903"/>
      <c r="V179" s="903"/>
      <c r="W179" s="903"/>
      <c r="X179" s="903"/>
      <c r="Y179" s="903"/>
      <c r="Z179" s="903"/>
    </row>
    <row r="180" spans="1:26" x14ac:dyDescent="0.2">
      <c r="A180" s="903"/>
      <c r="B180" s="903"/>
      <c r="C180" s="903"/>
      <c r="D180" s="903"/>
      <c r="E180" s="903"/>
      <c r="F180" s="903"/>
      <c r="G180" s="903"/>
      <c r="H180" s="903"/>
      <c r="I180" s="903"/>
      <c r="J180" s="903"/>
      <c r="K180" s="903"/>
      <c r="L180" s="903"/>
      <c r="M180" s="903"/>
      <c r="N180" s="903"/>
      <c r="O180" s="903"/>
      <c r="P180" s="903"/>
      <c r="Q180" s="903"/>
      <c r="R180" s="903"/>
      <c r="S180" s="903"/>
      <c r="T180" s="903"/>
      <c r="U180" s="903"/>
      <c r="V180" s="903"/>
      <c r="W180" s="903"/>
      <c r="X180" s="903"/>
      <c r="Y180" s="903"/>
      <c r="Z180" s="903"/>
    </row>
    <row r="181" spans="1:26" x14ac:dyDescent="0.2">
      <c r="A181" s="903"/>
      <c r="B181" s="903"/>
      <c r="C181" s="903"/>
      <c r="D181" s="903"/>
      <c r="E181" s="903"/>
      <c r="F181" s="903"/>
      <c r="G181" s="903"/>
      <c r="H181" s="903"/>
      <c r="I181" s="903"/>
      <c r="J181" s="903"/>
      <c r="K181" s="903"/>
      <c r="L181" s="903"/>
      <c r="M181" s="903"/>
      <c r="N181" s="903"/>
      <c r="O181" s="903"/>
      <c r="P181" s="903"/>
      <c r="Q181" s="903"/>
      <c r="R181" s="903"/>
      <c r="S181" s="903"/>
      <c r="T181" s="903"/>
      <c r="U181" s="903"/>
      <c r="V181" s="903"/>
      <c r="W181" s="903"/>
      <c r="X181" s="903"/>
      <c r="Y181" s="903"/>
      <c r="Z181" s="903"/>
    </row>
    <row r="182" spans="1:26" x14ac:dyDescent="0.2">
      <c r="A182" s="903"/>
      <c r="B182" s="903"/>
      <c r="C182" s="903"/>
      <c r="D182" s="903"/>
      <c r="E182" s="903"/>
      <c r="F182" s="903"/>
      <c r="G182" s="903"/>
      <c r="H182" s="903"/>
      <c r="I182" s="903"/>
      <c r="J182" s="903"/>
      <c r="K182" s="903"/>
      <c r="L182" s="903"/>
      <c r="M182" s="903"/>
      <c r="N182" s="903"/>
      <c r="O182" s="903"/>
      <c r="P182" s="903"/>
      <c r="Q182" s="903"/>
      <c r="R182" s="903"/>
      <c r="S182" s="903"/>
      <c r="T182" s="903"/>
      <c r="U182" s="903"/>
      <c r="V182" s="903"/>
      <c r="W182" s="903"/>
      <c r="X182" s="903"/>
      <c r="Y182" s="903"/>
      <c r="Z182" s="903"/>
    </row>
    <row r="183" spans="1:26" x14ac:dyDescent="0.2">
      <c r="A183" s="903"/>
      <c r="B183" s="903"/>
      <c r="C183" s="903"/>
      <c r="D183" s="903"/>
      <c r="E183" s="903"/>
      <c r="F183" s="903"/>
      <c r="G183" s="903"/>
      <c r="H183" s="903"/>
      <c r="I183" s="903"/>
      <c r="J183" s="903"/>
      <c r="K183" s="903"/>
      <c r="L183" s="903"/>
      <c r="M183" s="903"/>
      <c r="N183" s="903"/>
      <c r="O183" s="903"/>
      <c r="P183" s="903"/>
      <c r="Q183" s="903"/>
      <c r="R183" s="903"/>
      <c r="S183" s="903"/>
      <c r="T183" s="903"/>
      <c r="U183" s="903"/>
      <c r="V183" s="903"/>
      <c r="W183" s="903"/>
      <c r="X183" s="903"/>
      <c r="Y183" s="903"/>
      <c r="Z183" s="903"/>
    </row>
    <row r="184" spans="1:26" x14ac:dyDescent="0.2">
      <c r="A184" s="903"/>
      <c r="B184" s="903"/>
      <c r="C184" s="903"/>
      <c r="D184" s="903"/>
      <c r="E184" s="903"/>
      <c r="F184" s="903"/>
      <c r="G184" s="903"/>
      <c r="H184" s="903"/>
      <c r="I184" s="903"/>
      <c r="J184" s="903"/>
      <c r="K184" s="903"/>
      <c r="L184" s="903"/>
      <c r="M184" s="903"/>
      <c r="N184" s="903"/>
      <c r="O184" s="903"/>
      <c r="P184" s="903"/>
      <c r="Q184" s="903"/>
      <c r="R184" s="903"/>
      <c r="S184" s="903"/>
      <c r="T184" s="903"/>
      <c r="U184" s="903"/>
      <c r="V184" s="903"/>
      <c r="W184" s="903"/>
      <c r="X184" s="903"/>
      <c r="Y184" s="903"/>
      <c r="Z184" s="903"/>
    </row>
    <row r="185" spans="1:26" x14ac:dyDescent="0.2">
      <c r="A185" s="903"/>
      <c r="B185" s="903"/>
      <c r="C185" s="903"/>
      <c r="D185" s="903"/>
      <c r="E185" s="903"/>
      <c r="F185" s="903"/>
      <c r="G185" s="903"/>
      <c r="H185" s="903"/>
      <c r="I185" s="903"/>
      <c r="J185" s="903"/>
      <c r="K185" s="903"/>
      <c r="L185" s="903"/>
      <c r="M185" s="903"/>
      <c r="N185" s="903"/>
      <c r="O185" s="903"/>
      <c r="P185" s="903"/>
      <c r="Q185" s="903"/>
      <c r="R185" s="903"/>
      <c r="S185" s="903"/>
      <c r="T185" s="903"/>
      <c r="U185" s="903"/>
      <c r="V185" s="903"/>
      <c r="W185" s="903"/>
      <c r="X185" s="903"/>
      <c r="Y185" s="903"/>
      <c r="Z185" s="903"/>
    </row>
    <row r="186" spans="1:26" x14ac:dyDescent="0.2">
      <c r="A186" s="903"/>
      <c r="B186" s="903"/>
      <c r="C186" s="903"/>
      <c r="D186" s="903"/>
      <c r="E186" s="903"/>
      <c r="F186" s="903"/>
      <c r="G186" s="903"/>
      <c r="H186" s="903"/>
      <c r="I186" s="903"/>
      <c r="J186" s="903"/>
      <c r="K186" s="903"/>
      <c r="L186" s="903"/>
      <c r="M186" s="903"/>
      <c r="N186" s="903"/>
      <c r="O186" s="903"/>
      <c r="P186" s="903"/>
      <c r="Q186" s="903"/>
      <c r="R186" s="903"/>
      <c r="S186" s="903"/>
      <c r="T186" s="903"/>
      <c r="U186" s="903"/>
      <c r="V186" s="903"/>
      <c r="W186" s="903"/>
      <c r="X186" s="903"/>
      <c r="Y186" s="903"/>
      <c r="Z186" s="903"/>
    </row>
    <row r="187" spans="1:26" x14ac:dyDescent="0.2">
      <c r="A187" s="903"/>
      <c r="B187" s="903"/>
      <c r="C187" s="903"/>
      <c r="D187" s="903"/>
      <c r="E187" s="903"/>
      <c r="F187" s="903"/>
      <c r="G187" s="903"/>
      <c r="H187" s="903"/>
      <c r="I187" s="903"/>
      <c r="J187" s="903"/>
      <c r="K187" s="903"/>
      <c r="L187" s="903"/>
      <c r="M187" s="903"/>
      <c r="N187" s="903"/>
      <c r="O187" s="903"/>
      <c r="P187" s="903"/>
      <c r="Q187" s="903"/>
      <c r="R187" s="903"/>
      <c r="S187" s="903"/>
      <c r="T187" s="903"/>
      <c r="U187" s="903"/>
      <c r="V187" s="903"/>
      <c r="W187" s="903"/>
      <c r="X187" s="903"/>
      <c r="Y187" s="903"/>
      <c r="Z187" s="903"/>
    </row>
    <row r="188" spans="1:26" x14ac:dyDescent="0.2">
      <c r="A188" s="903"/>
      <c r="B188" s="903"/>
      <c r="C188" s="903"/>
      <c r="D188" s="903"/>
      <c r="E188" s="903"/>
      <c r="F188" s="903"/>
      <c r="G188" s="903"/>
      <c r="H188" s="903"/>
      <c r="I188" s="903"/>
      <c r="J188" s="903"/>
      <c r="K188" s="903"/>
      <c r="L188" s="903"/>
      <c r="M188" s="903"/>
      <c r="N188" s="903"/>
      <c r="O188" s="903"/>
      <c r="P188" s="903"/>
      <c r="Q188" s="903"/>
      <c r="R188" s="903"/>
      <c r="S188" s="903"/>
      <c r="T188" s="903"/>
      <c r="U188" s="903"/>
      <c r="V188" s="903"/>
      <c r="W188" s="903"/>
      <c r="X188" s="903"/>
      <c r="Y188" s="903"/>
      <c r="Z188" s="903"/>
    </row>
    <row r="189" spans="1:26" x14ac:dyDescent="0.2">
      <c r="A189" s="903"/>
      <c r="B189" s="903"/>
      <c r="C189" s="903"/>
      <c r="D189" s="903"/>
      <c r="E189" s="903"/>
      <c r="F189" s="903"/>
      <c r="G189" s="903"/>
      <c r="H189" s="903"/>
      <c r="I189" s="903"/>
      <c r="J189" s="903"/>
      <c r="K189" s="903"/>
      <c r="L189" s="903"/>
      <c r="M189" s="903"/>
      <c r="N189" s="903"/>
      <c r="O189" s="903"/>
      <c r="P189" s="903"/>
      <c r="Q189" s="903"/>
      <c r="R189" s="903"/>
      <c r="S189" s="903"/>
      <c r="T189" s="903"/>
      <c r="U189" s="903"/>
      <c r="V189" s="903"/>
      <c r="W189" s="903"/>
      <c r="X189" s="903"/>
      <c r="Y189" s="903"/>
      <c r="Z189" s="903"/>
    </row>
    <row r="190" spans="1:26" x14ac:dyDescent="0.2">
      <c r="A190" s="903"/>
      <c r="B190" s="903"/>
      <c r="C190" s="903"/>
      <c r="D190" s="903"/>
      <c r="E190" s="903"/>
      <c r="F190" s="903"/>
      <c r="G190" s="903"/>
      <c r="H190" s="903"/>
      <c r="I190" s="903"/>
      <c r="J190" s="903"/>
      <c r="K190" s="903"/>
      <c r="L190" s="903"/>
      <c r="M190" s="903"/>
      <c r="N190" s="903"/>
      <c r="O190" s="903"/>
      <c r="P190" s="903"/>
      <c r="Q190" s="903"/>
      <c r="R190" s="903"/>
      <c r="S190" s="903"/>
      <c r="T190" s="903"/>
      <c r="U190" s="903"/>
      <c r="V190" s="903"/>
      <c r="W190" s="903"/>
      <c r="X190" s="903"/>
      <c r="Y190" s="903"/>
      <c r="Z190" s="903"/>
    </row>
    <row r="191" spans="1:26" x14ac:dyDescent="0.2">
      <c r="A191" s="903"/>
      <c r="B191" s="903"/>
      <c r="C191" s="903"/>
      <c r="D191" s="903"/>
      <c r="E191" s="903"/>
      <c r="F191" s="903"/>
      <c r="G191" s="903"/>
      <c r="H191" s="903"/>
      <c r="I191" s="903"/>
      <c r="J191" s="903"/>
      <c r="K191" s="903"/>
      <c r="L191" s="903"/>
      <c r="M191" s="903"/>
      <c r="N191" s="903"/>
      <c r="O191" s="903"/>
      <c r="P191" s="903"/>
      <c r="Q191" s="903"/>
      <c r="R191" s="903"/>
      <c r="S191" s="903"/>
      <c r="T191" s="903"/>
      <c r="U191" s="903"/>
      <c r="V191" s="903"/>
      <c r="W191" s="903"/>
      <c r="X191" s="903"/>
      <c r="Y191" s="903"/>
      <c r="Z191" s="903"/>
    </row>
    <row r="192" spans="1:26" x14ac:dyDescent="0.2">
      <c r="A192" s="903"/>
      <c r="B192" s="903"/>
      <c r="C192" s="903"/>
      <c r="D192" s="903"/>
      <c r="E192" s="903"/>
      <c r="F192" s="903"/>
      <c r="G192" s="903"/>
      <c r="H192" s="903"/>
      <c r="I192" s="903"/>
      <c r="J192" s="903"/>
      <c r="K192" s="903"/>
      <c r="L192" s="903"/>
      <c r="M192" s="903"/>
      <c r="N192" s="903"/>
      <c r="O192" s="903"/>
      <c r="P192" s="903"/>
      <c r="Q192" s="903"/>
      <c r="R192" s="903"/>
      <c r="S192" s="903"/>
      <c r="T192" s="903"/>
      <c r="U192" s="903"/>
      <c r="V192" s="903"/>
      <c r="W192" s="903"/>
      <c r="X192" s="903"/>
      <c r="Y192" s="903"/>
      <c r="Z192" s="903"/>
    </row>
    <row r="193" spans="1:26" x14ac:dyDescent="0.2">
      <c r="A193" s="903"/>
      <c r="B193" s="903"/>
      <c r="C193" s="903"/>
      <c r="D193" s="903"/>
      <c r="E193" s="903"/>
      <c r="F193" s="903"/>
      <c r="G193" s="903"/>
      <c r="H193" s="903"/>
      <c r="I193" s="903"/>
      <c r="J193" s="903"/>
      <c r="K193" s="903"/>
      <c r="L193" s="903"/>
      <c r="M193" s="903"/>
      <c r="N193" s="903"/>
      <c r="O193" s="903"/>
      <c r="P193" s="903"/>
      <c r="Q193" s="903"/>
      <c r="R193" s="903"/>
      <c r="S193" s="903"/>
      <c r="T193" s="903"/>
      <c r="U193" s="903"/>
      <c r="V193" s="903"/>
      <c r="W193" s="903"/>
      <c r="X193" s="903"/>
      <c r="Y193" s="903"/>
      <c r="Z193" s="903"/>
    </row>
    <row r="194" spans="1:26" x14ac:dyDescent="0.2">
      <c r="A194" s="903"/>
      <c r="B194" s="903"/>
      <c r="C194" s="903"/>
      <c r="D194" s="903"/>
      <c r="E194" s="903"/>
      <c r="F194" s="903"/>
      <c r="G194" s="903"/>
      <c r="H194" s="903"/>
      <c r="I194" s="903"/>
      <c r="J194" s="903"/>
      <c r="K194" s="903"/>
      <c r="L194" s="903"/>
      <c r="M194" s="903"/>
      <c r="N194" s="903"/>
      <c r="O194" s="903"/>
      <c r="P194" s="903"/>
      <c r="Q194" s="903"/>
      <c r="R194" s="903"/>
      <c r="S194" s="903"/>
      <c r="T194" s="903"/>
      <c r="U194" s="903"/>
      <c r="V194" s="903"/>
      <c r="W194" s="903"/>
      <c r="X194" s="903"/>
      <c r="Y194" s="903"/>
      <c r="Z194" s="903"/>
    </row>
    <row r="195" spans="1:26" x14ac:dyDescent="0.2">
      <c r="A195" s="903"/>
      <c r="B195" s="903"/>
      <c r="C195" s="903"/>
      <c r="D195" s="903"/>
      <c r="E195" s="903"/>
      <c r="F195" s="903"/>
      <c r="G195" s="903"/>
      <c r="H195" s="903"/>
      <c r="I195" s="903"/>
      <c r="J195" s="903"/>
      <c r="K195" s="903"/>
      <c r="L195" s="903"/>
      <c r="M195" s="903"/>
      <c r="N195" s="903"/>
      <c r="O195" s="903"/>
      <c r="P195" s="903"/>
      <c r="Q195" s="903"/>
      <c r="R195" s="903"/>
      <c r="S195" s="903"/>
      <c r="T195" s="903"/>
      <c r="U195" s="903"/>
      <c r="V195" s="903"/>
      <c r="W195" s="903"/>
      <c r="X195" s="903"/>
      <c r="Y195" s="903"/>
      <c r="Z195" s="903"/>
    </row>
    <row r="196" spans="1:26" x14ac:dyDescent="0.2">
      <c r="A196" s="903"/>
      <c r="B196" s="903"/>
      <c r="C196" s="903"/>
      <c r="D196" s="903"/>
      <c r="E196" s="903"/>
      <c r="F196" s="903"/>
      <c r="G196" s="903"/>
      <c r="H196" s="903"/>
      <c r="I196" s="903"/>
      <c r="J196" s="903"/>
      <c r="K196" s="903"/>
      <c r="L196" s="903"/>
      <c r="M196" s="903"/>
      <c r="N196" s="903"/>
      <c r="O196" s="903"/>
      <c r="P196" s="903"/>
      <c r="Q196" s="903"/>
      <c r="R196" s="903"/>
      <c r="S196" s="903"/>
      <c r="T196" s="903"/>
      <c r="U196" s="903"/>
      <c r="V196" s="903"/>
      <c r="W196" s="903"/>
      <c r="X196" s="903"/>
      <c r="Y196" s="903"/>
      <c r="Z196" s="903"/>
    </row>
    <row r="197" spans="1:26" x14ac:dyDescent="0.2">
      <c r="A197" s="903"/>
      <c r="B197" s="903"/>
      <c r="C197" s="903"/>
      <c r="D197" s="903"/>
      <c r="E197" s="903"/>
      <c r="F197" s="903"/>
      <c r="G197" s="903"/>
      <c r="H197" s="903"/>
      <c r="I197" s="903"/>
      <c r="J197" s="903"/>
      <c r="K197" s="903"/>
      <c r="L197" s="903"/>
      <c r="M197" s="903"/>
      <c r="N197" s="903"/>
      <c r="O197" s="903"/>
      <c r="P197" s="903"/>
      <c r="Q197" s="903"/>
      <c r="R197" s="903"/>
      <c r="S197" s="903"/>
      <c r="T197" s="903"/>
      <c r="U197" s="903"/>
      <c r="V197" s="903"/>
      <c r="W197" s="903"/>
      <c r="X197" s="903"/>
      <c r="Y197" s="903"/>
      <c r="Z197" s="903"/>
    </row>
    <row r="198" spans="1:26" x14ac:dyDescent="0.2">
      <c r="A198" s="903"/>
      <c r="B198" s="903"/>
      <c r="C198" s="903"/>
      <c r="D198" s="903"/>
      <c r="E198" s="903"/>
      <c r="F198" s="903"/>
      <c r="G198" s="903"/>
      <c r="H198" s="903"/>
      <c r="I198" s="903"/>
      <c r="J198" s="903"/>
      <c r="K198" s="903"/>
      <c r="L198" s="903"/>
      <c r="M198" s="903"/>
      <c r="N198" s="903"/>
      <c r="O198" s="903"/>
      <c r="P198" s="903"/>
      <c r="Q198" s="903"/>
      <c r="R198" s="903"/>
      <c r="S198" s="903"/>
      <c r="T198" s="903"/>
      <c r="U198" s="903"/>
      <c r="V198" s="903"/>
      <c r="W198" s="903"/>
      <c r="X198" s="903"/>
      <c r="Y198" s="903"/>
      <c r="Z198" s="903"/>
    </row>
    <row r="199" spans="1:26" x14ac:dyDescent="0.2">
      <c r="A199" s="903"/>
      <c r="B199" s="903"/>
      <c r="C199" s="903"/>
      <c r="D199" s="903"/>
      <c r="E199" s="903"/>
      <c r="F199" s="903"/>
      <c r="G199" s="903"/>
      <c r="H199" s="903"/>
      <c r="I199" s="903"/>
      <c r="J199" s="903"/>
      <c r="K199" s="903"/>
      <c r="L199" s="903"/>
      <c r="M199" s="903"/>
      <c r="N199" s="903"/>
      <c r="O199" s="903"/>
      <c r="P199" s="903"/>
      <c r="Q199" s="903"/>
      <c r="R199" s="903"/>
      <c r="S199" s="903"/>
      <c r="T199" s="903"/>
      <c r="U199" s="903"/>
      <c r="V199" s="903"/>
      <c r="W199" s="903"/>
      <c r="X199" s="903"/>
      <c r="Y199" s="903"/>
      <c r="Z199" s="903"/>
    </row>
    <row r="200" spans="1:26" x14ac:dyDescent="0.2">
      <c r="A200" s="903"/>
      <c r="B200" s="903"/>
      <c r="C200" s="903"/>
      <c r="D200" s="903"/>
      <c r="E200" s="903"/>
      <c r="F200" s="903"/>
      <c r="G200" s="903"/>
      <c r="H200" s="903"/>
      <c r="I200" s="903"/>
      <c r="J200" s="903"/>
      <c r="K200" s="903"/>
      <c r="L200" s="903"/>
      <c r="M200" s="903"/>
      <c r="N200" s="903"/>
      <c r="O200" s="903"/>
      <c r="P200" s="903"/>
      <c r="Q200" s="903"/>
      <c r="R200" s="903"/>
      <c r="S200" s="903"/>
      <c r="T200" s="903"/>
      <c r="U200" s="903"/>
      <c r="V200" s="903"/>
      <c r="W200" s="903"/>
      <c r="X200" s="903"/>
      <c r="Y200" s="903"/>
      <c r="Z200" s="903"/>
    </row>
  </sheetData>
  <pageMargins left="0.70866141732283505" right="0.70866141732283505" top="0.70866141732283505" bottom="0.70866141732283505" header="0.511811023622047" footer="0.511811023622047"/>
  <pageSetup paperSize="9" orientation="landscape"/>
  <headerFooter>
    <oddFooter>&amp;L&amp;F/&amp;A&amp;C &amp;P/&amp;N&amp;RDigitAudit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heetViews>
  <sheetFormatPr defaultColWidth="8" defaultRowHeight="15" customHeight="1" x14ac:dyDescent="0.2"/>
  <cols>
    <col min="1" max="11" width="8.625" style="903" customWidth="1"/>
    <col min="12" max="16384" width="8" style="903"/>
  </cols>
  <sheetData>
    <row r="1" spans="1:8" ht="15" customHeight="1" x14ac:dyDescent="0.3">
      <c r="A1" s="906"/>
      <c r="B1" s="906"/>
      <c r="C1" s="906"/>
      <c r="D1" s="906"/>
      <c r="E1" s="906"/>
      <c r="F1" s="906"/>
      <c r="G1" s="906"/>
      <c r="H1" s="906"/>
    </row>
    <row r="2" spans="1:8" ht="15" customHeight="1" x14ac:dyDescent="0.2">
      <c r="A2" s="905"/>
      <c r="B2" s="905"/>
      <c r="C2" s="905"/>
      <c r="D2" s="905"/>
      <c r="E2" s="905"/>
      <c r="F2" s="905"/>
      <c r="G2" s="905"/>
      <c r="H2" s="905"/>
    </row>
    <row r="3" spans="1:8" ht="15" customHeight="1" x14ac:dyDescent="0.2">
      <c r="A3" s="907"/>
      <c r="B3" s="905"/>
      <c r="C3" s="905"/>
      <c r="D3" s="907"/>
      <c r="E3" s="907"/>
      <c r="F3" s="907"/>
      <c r="G3" s="907"/>
      <c r="H3" s="907"/>
    </row>
    <row r="4" spans="1:8" ht="15" customHeight="1" x14ac:dyDescent="0.2">
      <c r="A4" s="907"/>
      <c r="B4" s="905"/>
      <c r="C4" s="905"/>
      <c r="D4" s="907"/>
      <c r="E4" s="907"/>
      <c r="F4" s="907"/>
      <c r="G4" s="907"/>
      <c r="H4" s="907"/>
    </row>
    <row r="5" spans="1:8" ht="15" customHeight="1" x14ac:dyDescent="0.2">
      <c r="A5" s="907"/>
      <c r="B5" s="907"/>
      <c r="C5" s="905"/>
      <c r="D5" s="907"/>
      <c r="E5" s="907"/>
      <c r="F5" s="907"/>
      <c r="G5" s="907"/>
      <c r="H5" s="907"/>
    </row>
    <row r="6" spans="1:8" ht="15" customHeight="1" x14ac:dyDescent="0.2">
      <c r="A6" s="907"/>
      <c r="B6" s="907"/>
      <c r="C6" s="905"/>
      <c r="D6" s="907"/>
      <c r="E6" s="907"/>
      <c r="F6" s="907"/>
      <c r="G6" s="907"/>
      <c r="H6" s="907"/>
    </row>
    <row r="7" spans="1:8" ht="15" customHeight="1" x14ac:dyDescent="0.2">
      <c r="A7" s="907"/>
      <c r="B7" s="907"/>
      <c r="C7" s="905"/>
      <c r="D7" s="907"/>
      <c r="E7" s="907"/>
      <c r="F7" s="907"/>
      <c r="G7" s="907"/>
      <c r="H7" s="907"/>
    </row>
    <row r="8" spans="1:8" ht="15" customHeight="1" x14ac:dyDescent="0.2">
      <c r="A8" s="907"/>
      <c r="B8" s="907"/>
      <c r="C8" s="905"/>
      <c r="D8" s="907"/>
      <c r="E8" s="907"/>
      <c r="F8" s="907"/>
      <c r="G8" s="907"/>
      <c r="H8" s="907"/>
    </row>
    <row r="9" spans="1:8" ht="15" customHeight="1" x14ac:dyDescent="0.2">
      <c r="A9" s="907"/>
      <c r="B9" s="907"/>
      <c r="C9" s="905"/>
      <c r="D9" s="907"/>
      <c r="E9" s="907"/>
      <c r="F9" s="907"/>
      <c r="G9" s="907"/>
      <c r="H9" s="907"/>
    </row>
    <row r="10" spans="1:8" ht="15" customHeight="1" x14ac:dyDescent="0.2">
      <c r="A10" s="907"/>
      <c r="B10" s="907"/>
      <c r="C10" s="905"/>
      <c r="D10" s="907"/>
      <c r="E10" s="907"/>
      <c r="F10" s="907"/>
      <c r="G10" s="907"/>
      <c r="H10" s="907"/>
    </row>
    <row r="11" spans="1:8" ht="15" customHeight="1" x14ac:dyDescent="0.2">
      <c r="A11" s="907"/>
      <c r="B11" s="907"/>
      <c r="C11" s="905"/>
      <c r="D11" s="907"/>
      <c r="E11" s="907"/>
      <c r="F11" s="907"/>
      <c r="G11" s="907"/>
      <c r="H11" s="907"/>
    </row>
    <row r="12" spans="1:8" ht="15" customHeight="1" x14ac:dyDescent="0.2">
      <c r="A12" s="907"/>
      <c r="B12" s="905"/>
      <c r="C12" s="905"/>
      <c r="D12" s="907"/>
      <c r="E12" s="907"/>
      <c r="F12" s="907"/>
      <c r="G12" s="907"/>
      <c r="H12" s="907"/>
    </row>
    <row r="13" spans="1:8" ht="15" customHeight="1" x14ac:dyDescent="0.2">
      <c r="A13" s="907"/>
      <c r="B13" s="907"/>
      <c r="C13" s="905"/>
      <c r="D13" s="907"/>
      <c r="E13" s="907"/>
      <c r="F13" s="907"/>
      <c r="G13" s="907"/>
      <c r="H13" s="907"/>
    </row>
    <row r="14" spans="1:8" ht="15" customHeight="1" x14ac:dyDescent="0.2">
      <c r="A14" s="907"/>
      <c r="B14" s="907"/>
      <c r="C14" s="905"/>
      <c r="D14" s="907"/>
      <c r="E14" s="907"/>
      <c r="F14" s="907"/>
      <c r="G14" s="907"/>
      <c r="H14" s="907"/>
    </row>
    <row r="15" spans="1:8" ht="15" customHeight="1" x14ac:dyDescent="0.2">
      <c r="A15" s="907"/>
      <c r="B15" s="907"/>
      <c r="C15" s="905"/>
      <c r="D15" s="907"/>
      <c r="E15" s="907"/>
      <c r="F15" s="907"/>
      <c r="G15" s="907"/>
      <c r="H15" s="907"/>
    </row>
    <row r="16" spans="1:8" ht="15" customHeight="1" x14ac:dyDescent="0.2">
      <c r="A16" s="907"/>
      <c r="B16" s="907"/>
      <c r="C16" s="905"/>
      <c r="D16" s="907"/>
      <c r="E16" s="907"/>
      <c r="F16" s="907"/>
      <c r="G16" s="907"/>
      <c r="H16" s="907"/>
    </row>
    <row r="17" spans="1:8" ht="15" customHeight="1" x14ac:dyDescent="0.2">
      <c r="A17" s="907"/>
      <c r="B17" s="907"/>
      <c r="C17" s="905"/>
      <c r="D17" s="907"/>
      <c r="E17" s="907"/>
      <c r="F17" s="907"/>
      <c r="G17" s="907"/>
      <c r="H17" s="907"/>
    </row>
    <row r="18" spans="1:8" ht="15" customHeight="1" x14ac:dyDescent="0.2">
      <c r="A18" s="907"/>
      <c r="B18" s="907"/>
      <c r="C18" s="905"/>
      <c r="D18" s="907"/>
      <c r="E18" s="907"/>
      <c r="F18" s="907"/>
      <c r="G18" s="907"/>
      <c r="H18" s="907"/>
    </row>
    <row r="19" spans="1:8" ht="15" customHeight="1" x14ac:dyDescent="0.2">
      <c r="A19" s="907"/>
      <c r="B19" s="907"/>
      <c r="C19" s="905"/>
      <c r="D19" s="907"/>
      <c r="E19" s="907"/>
      <c r="F19" s="907"/>
      <c r="G19" s="907"/>
      <c r="H19" s="907"/>
    </row>
    <row r="20" spans="1:8" ht="15" customHeight="1" x14ac:dyDescent="0.2">
      <c r="A20" s="907"/>
      <c r="B20" s="905"/>
      <c r="C20" s="905"/>
      <c r="D20" s="907"/>
      <c r="E20" s="907"/>
      <c r="F20" s="907"/>
      <c r="G20" s="907"/>
      <c r="H20" s="907"/>
    </row>
    <row r="21" spans="1:8" ht="15" customHeight="1" x14ac:dyDescent="0.2">
      <c r="A21" s="907"/>
      <c r="B21" s="907"/>
      <c r="C21" s="905"/>
      <c r="D21" s="907"/>
      <c r="E21" s="907"/>
      <c r="F21" s="907"/>
      <c r="G21" s="907"/>
      <c r="H21" s="907"/>
    </row>
    <row r="22" spans="1:8" ht="15" customHeight="1" x14ac:dyDescent="0.2">
      <c r="A22" s="907"/>
      <c r="B22" s="907"/>
      <c r="C22" s="905"/>
      <c r="D22" s="907"/>
      <c r="E22" s="907"/>
      <c r="F22" s="907"/>
      <c r="G22" s="907"/>
      <c r="H22" s="907"/>
    </row>
    <row r="23" spans="1:8" ht="15" customHeight="1" x14ac:dyDescent="0.2">
      <c r="A23" s="907"/>
      <c r="B23" s="907"/>
      <c r="C23" s="905"/>
      <c r="D23" s="907"/>
      <c r="E23" s="907"/>
      <c r="F23" s="907"/>
      <c r="G23" s="907"/>
      <c r="H23" s="907"/>
    </row>
    <row r="24" spans="1:8" ht="15" customHeight="1" x14ac:dyDescent="0.2">
      <c r="A24" s="907"/>
      <c r="B24" s="907"/>
      <c r="C24" s="905"/>
      <c r="D24" s="907"/>
      <c r="E24" s="907"/>
      <c r="F24" s="907"/>
      <c r="G24" s="907"/>
      <c r="H24" s="907"/>
    </row>
    <row r="25" spans="1:8" ht="15" customHeight="1" x14ac:dyDescent="0.2">
      <c r="A25" s="907"/>
      <c r="B25" s="907"/>
      <c r="C25" s="905"/>
      <c r="D25" s="907"/>
      <c r="E25" s="907"/>
      <c r="F25" s="907"/>
      <c r="G25" s="907"/>
      <c r="H25" s="907"/>
    </row>
    <row r="26" spans="1:8" ht="15" customHeight="1" x14ac:dyDescent="0.2">
      <c r="A26" s="907"/>
      <c r="B26" s="907"/>
      <c r="C26" s="905"/>
      <c r="D26" s="907"/>
      <c r="E26" s="907"/>
      <c r="F26" s="907"/>
      <c r="G26" s="907"/>
      <c r="H26" s="907"/>
    </row>
    <row r="27" spans="1:8" ht="15" customHeight="1" x14ac:dyDescent="0.2">
      <c r="A27" s="907"/>
      <c r="B27" s="907"/>
      <c r="C27" s="905"/>
      <c r="D27" s="907"/>
      <c r="E27" s="907"/>
      <c r="F27" s="907"/>
      <c r="G27" s="907"/>
      <c r="H27" s="907"/>
    </row>
    <row r="28" spans="1:8" ht="15" customHeight="1" x14ac:dyDescent="0.2">
      <c r="A28" s="907"/>
      <c r="B28" s="907"/>
      <c r="C28" s="905"/>
      <c r="D28" s="907"/>
      <c r="E28" s="907"/>
      <c r="F28" s="907"/>
      <c r="G28" s="907"/>
      <c r="H28" s="907"/>
    </row>
    <row r="29" spans="1:8" ht="15" customHeight="1" x14ac:dyDescent="0.2">
      <c r="A29" s="907"/>
      <c r="B29" s="907"/>
      <c r="C29" s="905"/>
      <c r="D29" s="907"/>
      <c r="E29" s="907"/>
      <c r="F29" s="907"/>
      <c r="G29" s="907"/>
      <c r="H29" s="907"/>
    </row>
    <row r="30" spans="1:8" ht="15" customHeight="1" x14ac:dyDescent="0.2">
      <c r="A30" s="907"/>
      <c r="B30" s="907"/>
      <c r="C30" s="905"/>
      <c r="D30" s="907"/>
      <c r="E30" s="907"/>
      <c r="F30" s="907"/>
      <c r="G30" s="907"/>
      <c r="H30" s="907"/>
    </row>
    <row r="31" spans="1:8" ht="15" customHeight="1" x14ac:dyDescent="0.2">
      <c r="A31" s="907"/>
      <c r="B31" s="905"/>
      <c r="C31" s="905"/>
      <c r="D31" s="907"/>
      <c r="E31" s="907"/>
      <c r="F31" s="907"/>
      <c r="G31" s="907"/>
      <c r="H31" s="907"/>
    </row>
    <row r="32" spans="1:8" ht="15" customHeight="1" x14ac:dyDescent="0.2">
      <c r="A32" s="907"/>
      <c r="B32" s="905"/>
      <c r="C32" s="905"/>
      <c r="D32" s="907"/>
      <c r="E32" s="907"/>
      <c r="F32" s="907"/>
      <c r="G32" s="907"/>
      <c r="H32" s="907"/>
    </row>
    <row r="33" spans="1:8" ht="15" customHeight="1" x14ac:dyDescent="0.2">
      <c r="A33" s="907"/>
      <c r="B33" s="907"/>
      <c r="C33" s="905"/>
      <c r="D33" s="907"/>
      <c r="E33" s="907"/>
      <c r="F33" s="907"/>
      <c r="G33" s="907"/>
      <c r="H33" s="907"/>
    </row>
    <row r="34" spans="1:8" ht="15" customHeight="1" x14ac:dyDescent="0.2">
      <c r="A34" s="907"/>
      <c r="B34" s="907"/>
      <c r="C34" s="905"/>
      <c r="D34" s="907"/>
      <c r="E34" s="907"/>
      <c r="F34" s="907"/>
      <c r="G34" s="907"/>
      <c r="H34" s="907"/>
    </row>
    <row r="35" spans="1:8" ht="15" customHeight="1" x14ac:dyDescent="0.2">
      <c r="A35" s="907"/>
      <c r="B35" s="907"/>
      <c r="C35" s="905"/>
      <c r="D35" s="907"/>
      <c r="E35" s="907"/>
      <c r="F35" s="907"/>
      <c r="G35" s="907"/>
      <c r="H35" s="907"/>
    </row>
    <row r="36" spans="1:8" ht="15" customHeight="1" x14ac:dyDescent="0.2">
      <c r="A36" s="907"/>
      <c r="B36" s="907"/>
      <c r="C36" s="905"/>
      <c r="D36" s="907"/>
      <c r="E36" s="907"/>
      <c r="F36" s="907"/>
      <c r="G36" s="907"/>
      <c r="H36" s="907"/>
    </row>
    <row r="37" spans="1:8" ht="15" customHeight="1" x14ac:dyDescent="0.2">
      <c r="A37" s="907"/>
      <c r="B37" s="907"/>
      <c r="C37" s="905"/>
      <c r="D37" s="907"/>
      <c r="E37" s="907"/>
      <c r="F37" s="907"/>
      <c r="G37" s="907"/>
      <c r="H37" s="907"/>
    </row>
    <row r="38" spans="1:8" ht="15" customHeight="1" x14ac:dyDescent="0.2">
      <c r="A38" s="907"/>
      <c r="B38" s="907"/>
      <c r="C38" s="905"/>
      <c r="D38" s="907"/>
      <c r="E38" s="907"/>
      <c r="F38" s="907"/>
      <c r="G38" s="907"/>
      <c r="H38" s="907"/>
    </row>
    <row r="39" spans="1:8" ht="15" customHeight="1" x14ac:dyDescent="0.2">
      <c r="A39" s="907"/>
      <c r="B39" s="905"/>
      <c r="C39" s="905"/>
      <c r="D39" s="907"/>
      <c r="E39" s="907"/>
      <c r="F39" s="907"/>
      <c r="G39" s="907"/>
      <c r="H39" s="907"/>
    </row>
    <row r="40" spans="1:8" ht="15" customHeight="1" x14ac:dyDescent="0.2">
      <c r="A40" s="907"/>
      <c r="B40" s="907"/>
      <c r="C40" s="905"/>
      <c r="D40" s="907"/>
      <c r="E40" s="907"/>
      <c r="F40" s="907"/>
      <c r="G40" s="907"/>
      <c r="H40" s="907"/>
    </row>
    <row r="41" spans="1:8" ht="15" customHeight="1" x14ac:dyDescent="0.2">
      <c r="A41" s="907"/>
      <c r="B41" s="907"/>
      <c r="C41" s="905"/>
      <c r="D41" s="907"/>
      <c r="E41" s="907"/>
      <c r="F41" s="907"/>
      <c r="G41" s="907"/>
      <c r="H41" s="907"/>
    </row>
    <row r="42" spans="1:8" ht="15" customHeight="1" x14ac:dyDescent="0.2">
      <c r="A42" s="907"/>
      <c r="B42" s="907"/>
      <c r="C42" s="905"/>
      <c r="D42" s="907"/>
      <c r="E42" s="907"/>
      <c r="F42" s="907"/>
      <c r="G42" s="907"/>
      <c r="H42" s="907"/>
    </row>
    <row r="43" spans="1:8" ht="15" customHeight="1" x14ac:dyDescent="0.2">
      <c r="A43" s="907"/>
      <c r="B43" s="907"/>
      <c r="C43" s="905"/>
      <c r="D43" s="907"/>
      <c r="E43" s="907"/>
      <c r="F43" s="907"/>
      <c r="G43" s="907"/>
      <c r="H43" s="907"/>
    </row>
    <row r="44" spans="1:8" ht="15" customHeight="1" x14ac:dyDescent="0.2">
      <c r="A44" s="907"/>
      <c r="B44" s="907"/>
      <c r="C44" s="905"/>
      <c r="D44" s="907"/>
      <c r="E44" s="907"/>
      <c r="F44" s="907"/>
      <c r="G44" s="907"/>
      <c r="H44" s="907"/>
    </row>
    <row r="45" spans="1:8" ht="15" customHeight="1" x14ac:dyDescent="0.2">
      <c r="A45" s="907"/>
      <c r="B45" s="907"/>
      <c r="C45" s="905"/>
      <c r="D45" s="907"/>
      <c r="E45" s="907"/>
      <c r="F45" s="907"/>
      <c r="G45" s="907"/>
      <c r="H45" s="907"/>
    </row>
    <row r="46" spans="1:8" ht="15" customHeight="1" x14ac:dyDescent="0.2">
      <c r="A46" s="907"/>
      <c r="B46" s="907"/>
      <c r="C46" s="905"/>
      <c r="D46" s="907"/>
      <c r="E46" s="907"/>
      <c r="F46" s="907"/>
      <c r="G46" s="907"/>
      <c r="H46" s="907"/>
    </row>
    <row r="47" spans="1:8" ht="15" customHeight="1" x14ac:dyDescent="0.2">
      <c r="A47" s="907"/>
      <c r="B47" s="907"/>
      <c r="C47" s="905"/>
      <c r="D47" s="907"/>
      <c r="E47" s="907"/>
      <c r="F47" s="907"/>
      <c r="G47" s="907"/>
      <c r="H47" s="907"/>
    </row>
    <row r="48" spans="1:8" ht="15" customHeight="1" x14ac:dyDescent="0.2">
      <c r="A48" s="907"/>
      <c r="B48" s="905"/>
      <c r="C48" s="905"/>
      <c r="D48" s="907"/>
      <c r="E48" s="907"/>
      <c r="F48" s="907"/>
      <c r="G48" s="907"/>
      <c r="H48" s="907"/>
    </row>
    <row r="49" spans="1:8" ht="15" customHeight="1" x14ac:dyDescent="0.2">
      <c r="A49" s="907"/>
      <c r="B49" s="907"/>
      <c r="C49" s="905"/>
      <c r="D49" s="907"/>
      <c r="E49" s="907"/>
      <c r="F49" s="907"/>
      <c r="G49" s="907"/>
      <c r="H49" s="907"/>
    </row>
    <row r="50" spans="1:8" ht="15" customHeight="1" x14ac:dyDescent="0.2">
      <c r="A50" s="907"/>
      <c r="B50" s="907"/>
      <c r="C50" s="905"/>
      <c r="D50" s="907"/>
      <c r="E50" s="907"/>
      <c r="F50" s="907"/>
      <c r="G50" s="907"/>
      <c r="H50" s="907"/>
    </row>
    <row r="51" spans="1:8" ht="15" customHeight="1" x14ac:dyDescent="0.2">
      <c r="A51" s="907"/>
      <c r="B51" s="907"/>
      <c r="C51" s="905"/>
      <c r="D51" s="907"/>
      <c r="E51" s="907"/>
      <c r="F51" s="907"/>
      <c r="G51" s="907"/>
      <c r="H51" s="907"/>
    </row>
    <row r="52" spans="1:8" ht="15" customHeight="1" x14ac:dyDescent="0.2">
      <c r="A52" s="907"/>
      <c r="B52" s="907"/>
      <c r="C52" s="905"/>
      <c r="D52" s="907"/>
      <c r="E52" s="907"/>
      <c r="F52" s="907"/>
      <c r="G52" s="907"/>
      <c r="H52" s="907"/>
    </row>
    <row r="53" spans="1:8" ht="15" customHeight="1" x14ac:dyDescent="0.2">
      <c r="A53" s="907"/>
      <c r="B53" s="907"/>
      <c r="C53" s="905"/>
      <c r="D53" s="907"/>
      <c r="E53" s="907"/>
      <c r="F53" s="907"/>
      <c r="G53" s="907"/>
      <c r="H53" s="907"/>
    </row>
    <row r="54" spans="1:8" ht="15" customHeight="1" x14ac:dyDescent="0.2">
      <c r="A54" s="907"/>
      <c r="B54" s="907"/>
      <c r="C54" s="905"/>
      <c r="D54" s="907"/>
      <c r="E54" s="907"/>
      <c r="F54" s="907"/>
      <c r="G54" s="907"/>
      <c r="H54" s="907"/>
    </row>
    <row r="55" spans="1:8" ht="15" customHeight="1" x14ac:dyDescent="0.2">
      <c r="A55" s="907"/>
      <c r="B55" s="905"/>
      <c r="C55" s="905"/>
      <c r="D55" s="907"/>
      <c r="E55" s="907"/>
      <c r="F55" s="907"/>
      <c r="G55" s="907"/>
      <c r="H55" s="907"/>
    </row>
    <row r="56" spans="1:8" ht="15" customHeight="1" x14ac:dyDescent="0.2">
      <c r="A56" s="907"/>
      <c r="B56" s="907"/>
      <c r="C56" s="905"/>
      <c r="D56" s="907"/>
      <c r="E56" s="907"/>
      <c r="F56" s="907"/>
      <c r="G56" s="907"/>
      <c r="H56" s="907"/>
    </row>
    <row r="57" spans="1:8" ht="15" customHeight="1" x14ac:dyDescent="0.2">
      <c r="A57" s="907"/>
      <c r="B57" s="907"/>
      <c r="C57" s="905"/>
      <c r="D57" s="907"/>
      <c r="E57" s="907"/>
      <c r="F57" s="907"/>
      <c r="G57" s="907"/>
      <c r="H57" s="907"/>
    </row>
    <row r="58" spans="1:8" ht="15" customHeight="1" x14ac:dyDescent="0.2">
      <c r="A58" s="907"/>
      <c r="B58" s="905"/>
      <c r="C58" s="905"/>
      <c r="D58" s="907"/>
      <c r="E58" s="907"/>
      <c r="F58" s="907"/>
      <c r="G58" s="907"/>
      <c r="H58" s="907"/>
    </row>
    <row r="59" spans="1:8" ht="15" customHeight="1" x14ac:dyDescent="0.2">
      <c r="A59" s="907"/>
      <c r="B59" s="907"/>
      <c r="C59" s="905"/>
      <c r="D59" s="907"/>
      <c r="E59" s="907"/>
      <c r="F59" s="907"/>
      <c r="G59" s="907"/>
      <c r="H59" s="907"/>
    </row>
    <row r="60" spans="1:8" ht="15" customHeight="1" x14ac:dyDescent="0.2">
      <c r="A60" s="907"/>
      <c r="B60" s="907"/>
      <c r="C60" s="905"/>
      <c r="D60" s="907"/>
      <c r="E60" s="907"/>
      <c r="F60" s="907"/>
      <c r="G60" s="907"/>
      <c r="H60" s="907"/>
    </row>
    <row r="61" spans="1:8" ht="15" customHeight="1" x14ac:dyDescent="0.2">
      <c r="A61" s="907"/>
      <c r="B61" s="907"/>
      <c r="C61" s="905"/>
      <c r="D61" s="907"/>
      <c r="E61" s="907"/>
      <c r="F61" s="907"/>
      <c r="G61" s="907"/>
      <c r="H61" s="907"/>
    </row>
    <row r="62" spans="1:8" ht="15" customHeight="1" x14ac:dyDescent="0.2">
      <c r="A62" s="907"/>
      <c r="B62" s="905"/>
      <c r="C62" s="905"/>
      <c r="D62" s="907"/>
      <c r="E62" s="907"/>
      <c r="F62" s="907"/>
      <c r="G62" s="907"/>
      <c r="H62" s="907"/>
    </row>
    <row r="63" spans="1:8" ht="15" customHeight="1" x14ac:dyDescent="0.2">
      <c r="A63" s="907"/>
      <c r="B63" s="905"/>
      <c r="C63" s="905"/>
      <c r="D63" s="907"/>
      <c r="E63" s="907"/>
      <c r="F63" s="907"/>
      <c r="G63" s="907"/>
      <c r="H63" s="907"/>
    </row>
    <row r="64" spans="1:8" ht="15" customHeight="1" x14ac:dyDescent="0.2">
      <c r="A64" s="907"/>
      <c r="B64" s="905"/>
      <c r="C64" s="905"/>
      <c r="D64" s="907"/>
      <c r="E64" s="907"/>
      <c r="F64" s="907"/>
      <c r="G64" s="907"/>
      <c r="H64" s="907"/>
    </row>
    <row r="65" spans="1:8" ht="15" customHeight="1" x14ac:dyDescent="0.2">
      <c r="A65" s="907"/>
      <c r="B65" s="905"/>
      <c r="C65" s="905"/>
      <c r="D65" s="907"/>
      <c r="E65" s="907"/>
      <c r="F65" s="907"/>
      <c r="G65" s="907"/>
      <c r="H65" s="907"/>
    </row>
    <row r="66" spans="1:8" ht="15" customHeight="1" x14ac:dyDescent="0.2">
      <c r="A66" s="907"/>
      <c r="B66" s="905"/>
      <c r="C66" s="905"/>
      <c r="D66" s="907"/>
      <c r="E66" s="907"/>
      <c r="F66" s="907"/>
      <c r="G66" s="907"/>
      <c r="H66" s="907"/>
    </row>
    <row r="67" spans="1:8" ht="15" customHeight="1" x14ac:dyDescent="0.2">
      <c r="A67" s="907"/>
      <c r="B67" s="905"/>
      <c r="C67" s="905"/>
      <c r="D67" s="907"/>
      <c r="E67" s="907"/>
      <c r="F67" s="907"/>
      <c r="G67" s="907"/>
      <c r="H67" s="907"/>
    </row>
    <row r="68" spans="1:8" ht="15" customHeight="1" x14ac:dyDescent="0.2">
      <c r="A68" s="907"/>
      <c r="B68" s="905"/>
      <c r="C68" s="905"/>
      <c r="D68" s="907"/>
      <c r="E68" s="907"/>
      <c r="F68" s="907"/>
      <c r="G68" s="907"/>
      <c r="H68" s="907"/>
    </row>
    <row r="69" spans="1:8" ht="15" customHeight="1" x14ac:dyDescent="0.2">
      <c r="A69" s="907"/>
      <c r="B69" s="905"/>
      <c r="C69" s="905"/>
      <c r="D69" s="907"/>
      <c r="E69" s="907"/>
      <c r="F69" s="907"/>
      <c r="G69" s="907"/>
      <c r="H69" s="907"/>
    </row>
    <row r="70" spans="1:8" ht="15" customHeight="1" x14ac:dyDescent="0.2">
      <c r="A70" s="907"/>
      <c r="B70" s="905"/>
      <c r="C70" s="905"/>
      <c r="D70" s="907"/>
      <c r="E70" s="907"/>
      <c r="F70" s="907"/>
      <c r="G70" s="907"/>
      <c r="H70" s="907"/>
    </row>
    <row r="71" spans="1:8" ht="15" customHeight="1" x14ac:dyDescent="0.2">
      <c r="A71" s="907"/>
      <c r="B71" s="907"/>
      <c r="C71" s="905"/>
      <c r="D71" s="907"/>
      <c r="E71" s="907"/>
      <c r="F71" s="907"/>
      <c r="G71" s="907"/>
      <c r="H71" s="907"/>
    </row>
    <row r="72" spans="1:8" ht="15" customHeight="1" x14ac:dyDescent="0.2">
      <c r="A72" s="907"/>
      <c r="B72" s="907"/>
      <c r="C72" s="905"/>
      <c r="D72" s="907"/>
      <c r="E72" s="907"/>
      <c r="F72" s="907"/>
      <c r="G72" s="907"/>
      <c r="H72" s="907"/>
    </row>
    <row r="73" spans="1:8" ht="15" customHeight="1" x14ac:dyDescent="0.2">
      <c r="A73" s="907"/>
      <c r="B73" s="905"/>
      <c r="C73" s="905"/>
      <c r="D73" s="907"/>
      <c r="E73" s="907"/>
      <c r="F73" s="907"/>
      <c r="G73" s="907"/>
      <c r="H73" s="907"/>
    </row>
    <row r="74" spans="1:8" ht="15" customHeight="1" x14ac:dyDescent="0.2">
      <c r="A74" s="907"/>
      <c r="B74" s="905"/>
      <c r="C74" s="905"/>
      <c r="D74" s="907"/>
      <c r="E74" s="907"/>
      <c r="F74" s="907"/>
      <c r="G74" s="907"/>
      <c r="H74" s="907"/>
    </row>
    <row r="75" spans="1:8" ht="15" customHeight="1" x14ac:dyDescent="0.2">
      <c r="A75" s="907"/>
      <c r="B75" s="907"/>
      <c r="C75" s="905"/>
      <c r="D75" s="907"/>
      <c r="E75" s="907"/>
      <c r="F75" s="907"/>
      <c r="G75" s="907"/>
      <c r="H75" s="907"/>
    </row>
    <row r="76" spans="1:8" ht="15" customHeight="1" x14ac:dyDescent="0.2">
      <c r="A76" s="907"/>
      <c r="B76" s="907"/>
      <c r="C76" s="905"/>
      <c r="D76" s="907"/>
      <c r="E76" s="907"/>
      <c r="F76" s="907"/>
      <c r="G76" s="907"/>
      <c r="H76" s="907"/>
    </row>
    <row r="77" spans="1:8" ht="15" customHeight="1" x14ac:dyDescent="0.2">
      <c r="A77" s="907"/>
      <c r="B77" s="907"/>
      <c r="C77" s="905"/>
      <c r="D77" s="907"/>
      <c r="E77" s="907"/>
      <c r="F77" s="907"/>
      <c r="G77" s="907"/>
      <c r="H77" s="907"/>
    </row>
    <row r="78" spans="1:8" ht="15" customHeight="1" x14ac:dyDescent="0.2">
      <c r="A78" s="907"/>
      <c r="B78" s="905"/>
      <c r="C78" s="905"/>
      <c r="D78" s="907"/>
      <c r="E78" s="907"/>
      <c r="F78" s="907"/>
      <c r="G78" s="907"/>
      <c r="H78" s="907"/>
    </row>
    <row r="79" spans="1:8" ht="15" customHeight="1" x14ac:dyDescent="0.2">
      <c r="A79" s="907"/>
      <c r="B79" s="905"/>
      <c r="C79" s="905"/>
      <c r="D79" s="907"/>
      <c r="E79" s="907"/>
      <c r="F79" s="907"/>
      <c r="G79" s="907"/>
      <c r="H79" s="907"/>
    </row>
    <row r="80" spans="1:8" ht="15" customHeight="1" x14ac:dyDescent="0.2">
      <c r="A80" s="907"/>
      <c r="B80" s="907"/>
      <c r="C80" s="905"/>
      <c r="D80" s="907"/>
      <c r="E80" s="907"/>
      <c r="F80" s="907"/>
      <c r="G80" s="907"/>
      <c r="H80" s="907"/>
    </row>
    <row r="81" spans="1:8" ht="15" customHeight="1" x14ac:dyDescent="0.2">
      <c r="A81" s="907"/>
      <c r="B81" s="907"/>
      <c r="C81" s="905"/>
      <c r="D81" s="907"/>
      <c r="E81" s="907"/>
      <c r="F81" s="907"/>
      <c r="G81" s="907"/>
      <c r="H81" s="907"/>
    </row>
    <row r="82" spans="1:8" ht="15" customHeight="1" x14ac:dyDescent="0.2">
      <c r="A82" s="907"/>
      <c r="B82" s="907"/>
      <c r="C82" s="905"/>
      <c r="D82" s="907"/>
      <c r="E82" s="907"/>
      <c r="F82" s="907"/>
      <c r="G82" s="907"/>
      <c r="H82" s="907"/>
    </row>
    <row r="83" spans="1:8" ht="15" customHeight="1" x14ac:dyDescent="0.2">
      <c r="A83" s="907"/>
      <c r="B83" s="907"/>
      <c r="C83" s="905"/>
      <c r="D83" s="907"/>
      <c r="E83" s="907"/>
      <c r="F83" s="907"/>
      <c r="G83" s="907"/>
      <c r="H83" s="907"/>
    </row>
    <row r="84" spans="1:8" ht="15" customHeight="1" x14ac:dyDescent="0.2">
      <c r="A84" s="907"/>
      <c r="B84" s="905"/>
      <c r="C84" s="905"/>
      <c r="D84" s="907"/>
      <c r="E84" s="907"/>
      <c r="F84" s="907"/>
      <c r="G84" s="907"/>
      <c r="H84" s="907"/>
    </row>
    <row r="85" spans="1:8" ht="15" customHeight="1" x14ac:dyDescent="0.2">
      <c r="A85" s="907"/>
      <c r="B85" s="907"/>
      <c r="C85" s="905"/>
      <c r="D85" s="907"/>
      <c r="E85" s="907"/>
      <c r="F85" s="907"/>
      <c r="G85" s="907"/>
      <c r="H85" s="907"/>
    </row>
    <row r="86" spans="1:8" ht="15" customHeight="1" x14ac:dyDescent="0.2">
      <c r="A86" s="907"/>
      <c r="B86" s="907"/>
      <c r="C86" s="905"/>
      <c r="D86" s="907"/>
      <c r="E86" s="907"/>
      <c r="F86" s="907"/>
      <c r="G86" s="907"/>
      <c r="H86" s="907"/>
    </row>
    <row r="87" spans="1:8" ht="15" customHeight="1" x14ac:dyDescent="0.2">
      <c r="A87" s="907"/>
      <c r="B87" s="907"/>
      <c r="C87" s="905"/>
      <c r="D87" s="907"/>
      <c r="E87" s="907"/>
      <c r="F87" s="907"/>
      <c r="G87" s="907"/>
      <c r="H87" s="907"/>
    </row>
    <row r="88" spans="1:8" ht="15" customHeight="1" x14ac:dyDescent="0.2">
      <c r="A88" s="907"/>
      <c r="B88" s="907"/>
      <c r="C88" s="905"/>
      <c r="D88" s="907"/>
      <c r="E88" s="907"/>
      <c r="F88" s="907"/>
      <c r="G88" s="907"/>
      <c r="H88" s="907"/>
    </row>
    <row r="89" spans="1:8" ht="15" customHeight="1" x14ac:dyDescent="0.2">
      <c r="A89" s="907"/>
      <c r="B89" s="907"/>
      <c r="C89" s="905"/>
      <c r="D89" s="907"/>
      <c r="E89" s="907"/>
      <c r="F89" s="907"/>
      <c r="G89" s="907"/>
      <c r="H89" s="907"/>
    </row>
    <row r="90" spans="1:8" ht="15" customHeight="1" x14ac:dyDescent="0.2">
      <c r="A90" s="907"/>
      <c r="B90" s="907"/>
      <c r="C90" s="905"/>
      <c r="D90" s="907"/>
      <c r="E90" s="907"/>
      <c r="F90" s="907"/>
      <c r="G90" s="907"/>
      <c r="H90" s="907"/>
    </row>
    <row r="91" spans="1:8" ht="15" customHeight="1" x14ac:dyDescent="0.2">
      <c r="A91" s="907"/>
      <c r="B91" s="907"/>
      <c r="C91" s="905"/>
      <c r="D91" s="907"/>
      <c r="E91" s="907"/>
      <c r="F91" s="907"/>
      <c r="G91" s="907"/>
      <c r="H91" s="907"/>
    </row>
    <row r="92" spans="1:8" ht="15" customHeight="1" x14ac:dyDescent="0.2">
      <c r="A92" s="907"/>
      <c r="B92" s="907"/>
      <c r="C92" s="905"/>
      <c r="D92" s="907"/>
      <c r="E92" s="907"/>
      <c r="F92" s="907"/>
      <c r="G92" s="907"/>
      <c r="H92" s="907"/>
    </row>
    <row r="93" spans="1:8" ht="15" customHeight="1" x14ac:dyDescent="0.2">
      <c r="A93" s="907"/>
      <c r="B93" s="907"/>
      <c r="C93" s="905"/>
      <c r="D93" s="907"/>
      <c r="E93" s="907"/>
      <c r="F93" s="907"/>
      <c r="G93" s="907"/>
      <c r="H93" s="907"/>
    </row>
    <row r="94" spans="1:8" ht="15" customHeight="1" x14ac:dyDescent="0.2">
      <c r="A94" s="907"/>
      <c r="B94" s="905"/>
      <c r="C94" s="905"/>
      <c r="D94" s="907"/>
      <c r="E94" s="907"/>
      <c r="F94" s="907"/>
      <c r="G94" s="907"/>
      <c r="H94" s="907"/>
    </row>
    <row r="95" spans="1:8" ht="15" customHeight="1" x14ac:dyDescent="0.2">
      <c r="A95" s="907"/>
      <c r="B95" s="907"/>
      <c r="C95" s="905"/>
      <c r="D95" s="907"/>
      <c r="E95" s="907"/>
      <c r="F95" s="907"/>
      <c r="G95" s="907"/>
      <c r="H95" s="907"/>
    </row>
    <row r="96" spans="1:8" ht="15" customHeight="1" x14ac:dyDescent="0.2">
      <c r="A96" s="907"/>
      <c r="B96" s="905"/>
      <c r="C96" s="905"/>
      <c r="D96" s="907"/>
      <c r="E96" s="907"/>
      <c r="F96" s="907"/>
      <c r="G96" s="907"/>
      <c r="H96" s="907"/>
    </row>
    <row r="97" spans="1:8" ht="15" customHeight="1" x14ac:dyDescent="0.2">
      <c r="A97" s="907"/>
      <c r="B97" s="907"/>
      <c r="C97" s="905"/>
      <c r="D97" s="907"/>
      <c r="E97" s="907"/>
      <c r="F97" s="907"/>
      <c r="G97" s="907"/>
      <c r="H97" s="907"/>
    </row>
    <row r="98" spans="1:8" ht="15" customHeight="1" x14ac:dyDescent="0.2">
      <c r="A98" s="907"/>
      <c r="B98" s="907"/>
      <c r="C98" s="905"/>
      <c r="D98" s="907"/>
      <c r="E98" s="907"/>
      <c r="F98" s="907"/>
      <c r="G98" s="907"/>
      <c r="H98" s="907"/>
    </row>
    <row r="99" spans="1:8" ht="15" customHeight="1" x14ac:dyDescent="0.2">
      <c r="A99" s="907"/>
      <c r="B99" s="907"/>
      <c r="C99" s="905"/>
      <c r="D99" s="907"/>
      <c r="E99" s="907"/>
      <c r="F99" s="907"/>
      <c r="G99" s="907"/>
      <c r="H99" s="907"/>
    </row>
    <row r="100" spans="1:8" ht="15" customHeight="1" x14ac:dyDescent="0.2">
      <c r="A100" s="907"/>
      <c r="B100" s="907"/>
      <c r="C100" s="905"/>
      <c r="D100" s="907"/>
      <c r="E100" s="907"/>
      <c r="F100" s="907"/>
      <c r="G100" s="907"/>
      <c r="H100" s="907"/>
    </row>
    <row r="101" spans="1:8" ht="15" customHeight="1" x14ac:dyDescent="0.2">
      <c r="A101" s="907"/>
      <c r="B101" s="907"/>
      <c r="C101" s="905"/>
      <c r="D101" s="907"/>
      <c r="E101" s="907"/>
      <c r="F101" s="907"/>
      <c r="G101" s="907"/>
      <c r="H101" s="907"/>
    </row>
    <row r="102" spans="1:8" ht="15" customHeight="1" x14ac:dyDescent="0.2">
      <c r="A102" s="907"/>
      <c r="B102" s="907"/>
      <c r="C102" s="905"/>
      <c r="D102" s="907"/>
      <c r="E102" s="907"/>
      <c r="F102" s="907"/>
      <c r="G102" s="907"/>
      <c r="H102" s="907"/>
    </row>
    <row r="103" spans="1:8" ht="15" customHeight="1" x14ac:dyDescent="0.2">
      <c r="A103" s="907"/>
      <c r="B103" s="907"/>
      <c r="C103" s="905"/>
      <c r="D103" s="907"/>
      <c r="E103" s="907"/>
      <c r="F103" s="907"/>
      <c r="G103" s="907"/>
      <c r="H103" s="907"/>
    </row>
    <row r="104" spans="1:8" ht="15" customHeight="1" x14ac:dyDescent="0.2">
      <c r="A104" s="907"/>
      <c r="B104" s="907"/>
      <c r="C104" s="905"/>
      <c r="D104" s="907"/>
      <c r="E104" s="907"/>
      <c r="F104" s="907"/>
      <c r="G104" s="907"/>
      <c r="H104" s="907"/>
    </row>
    <row r="105" spans="1:8" ht="15" customHeight="1" x14ac:dyDescent="0.2">
      <c r="A105" s="907"/>
      <c r="B105" s="907"/>
      <c r="C105" s="905"/>
      <c r="D105" s="907"/>
      <c r="E105" s="907"/>
      <c r="F105" s="907"/>
      <c r="G105" s="907"/>
      <c r="H105" s="907"/>
    </row>
    <row r="106" spans="1:8" ht="15" customHeight="1" x14ac:dyDescent="0.2">
      <c r="A106" s="907"/>
      <c r="B106" s="907"/>
      <c r="C106" s="905"/>
      <c r="D106" s="907"/>
      <c r="E106" s="907"/>
      <c r="F106" s="907"/>
      <c r="G106" s="907"/>
      <c r="H106" s="907"/>
    </row>
    <row r="107" spans="1:8" ht="15" customHeight="1" x14ac:dyDescent="0.2">
      <c r="A107" s="907"/>
      <c r="B107" s="905"/>
      <c r="C107" s="905"/>
      <c r="D107" s="907"/>
      <c r="E107" s="907"/>
      <c r="F107" s="907"/>
      <c r="G107" s="907"/>
      <c r="H107" s="907"/>
    </row>
    <row r="108" spans="1:8" ht="15" customHeight="1" x14ac:dyDescent="0.2">
      <c r="A108" s="907"/>
      <c r="B108" s="907"/>
      <c r="C108" s="905"/>
      <c r="D108" s="907"/>
      <c r="E108" s="907"/>
      <c r="F108" s="907"/>
      <c r="G108" s="907"/>
      <c r="H108" s="907"/>
    </row>
    <row r="109" spans="1:8" ht="15" customHeight="1" x14ac:dyDescent="0.2">
      <c r="A109" s="907"/>
      <c r="B109" s="907"/>
      <c r="C109" s="905"/>
      <c r="D109" s="907"/>
      <c r="E109" s="907"/>
      <c r="F109" s="907"/>
      <c r="G109" s="907"/>
      <c r="H109" s="907"/>
    </row>
    <row r="110" spans="1:8" ht="15" customHeight="1" x14ac:dyDescent="0.2">
      <c r="A110" s="907"/>
      <c r="B110" s="907"/>
      <c r="C110" s="905"/>
      <c r="D110" s="907"/>
      <c r="E110" s="907"/>
      <c r="F110" s="907"/>
      <c r="G110" s="907"/>
      <c r="H110" s="907"/>
    </row>
    <row r="111" spans="1:8" ht="15" customHeight="1" x14ac:dyDescent="0.2">
      <c r="A111" s="907"/>
      <c r="B111" s="905"/>
      <c r="C111" s="905"/>
      <c r="D111" s="907"/>
      <c r="E111" s="907"/>
      <c r="F111" s="907"/>
      <c r="G111" s="907"/>
      <c r="H111" s="907"/>
    </row>
  </sheetData>
  <pageMargins left="0.75" right="0.75"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heetViews>
  <sheetFormatPr defaultColWidth="8" defaultRowHeight="14.25" customHeight="1" x14ac:dyDescent="0.2"/>
  <cols>
    <col min="1" max="9" width="8.625" style="903" customWidth="1"/>
    <col min="10" max="16384" width="8" style="903"/>
  </cols>
  <sheetData>
    <row r="1" spans="1:8" ht="16.5" x14ac:dyDescent="0.3">
      <c r="A1" s="906"/>
      <c r="B1" s="906"/>
      <c r="C1" s="906"/>
      <c r="D1" s="906"/>
      <c r="E1" s="906"/>
      <c r="F1" s="906"/>
      <c r="G1" s="906"/>
      <c r="H1" s="906"/>
    </row>
    <row r="3" spans="1:8" x14ac:dyDescent="0.2">
      <c r="A3" s="907"/>
      <c r="B3" s="907"/>
      <c r="C3" s="905"/>
      <c r="D3" s="907"/>
      <c r="E3" s="907"/>
      <c r="F3" s="907"/>
      <c r="G3" s="907"/>
      <c r="H3" s="907"/>
    </row>
    <row r="4" spans="1:8" x14ac:dyDescent="0.2">
      <c r="A4" s="907"/>
      <c r="B4" s="907"/>
      <c r="C4" s="905"/>
      <c r="D4" s="907"/>
      <c r="E4" s="907"/>
      <c r="F4" s="907"/>
      <c r="G4" s="907"/>
      <c r="H4" s="907"/>
    </row>
    <row r="5" spans="1:8" x14ac:dyDescent="0.2">
      <c r="A5" s="907"/>
      <c r="B5" s="905"/>
      <c r="C5" s="905"/>
      <c r="D5" s="907"/>
      <c r="E5" s="907"/>
      <c r="F5" s="907"/>
      <c r="G5" s="907"/>
      <c r="H5" s="907"/>
    </row>
    <row r="6" spans="1:8" x14ac:dyDescent="0.2">
      <c r="A6" s="907"/>
      <c r="B6" s="907"/>
      <c r="C6" s="905"/>
      <c r="D6" s="907"/>
      <c r="E6" s="907"/>
      <c r="F6" s="907"/>
      <c r="G6" s="907"/>
      <c r="H6" s="907"/>
    </row>
    <row r="7" spans="1:8" x14ac:dyDescent="0.2">
      <c r="A7" s="907"/>
      <c r="B7" s="907"/>
      <c r="C7" s="905"/>
      <c r="D7" s="907"/>
      <c r="E7" s="907"/>
      <c r="F7" s="907"/>
      <c r="G7" s="907"/>
      <c r="H7" s="907"/>
    </row>
    <row r="8" spans="1:8" x14ac:dyDescent="0.2">
      <c r="A8" s="907"/>
      <c r="B8" s="905"/>
      <c r="C8" s="905"/>
      <c r="D8" s="907"/>
      <c r="E8" s="907"/>
      <c r="F8" s="907"/>
      <c r="G8" s="907"/>
      <c r="H8" s="907"/>
    </row>
    <row r="9" spans="1:8" x14ac:dyDescent="0.2">
      <c r="A9" s="907"/>
      <c r="B9" s="905"/>
      <c r="C9" s="905"/>
      <c r="D9" s="907"/>
      <c r="E9" s="907"/>
      <c r="F9" s="907"/>
      <c r="G9" s="907"/>
      <c r="H9" s="907"/>
    </row>
    <row r="10" spans="1:8" x14ac:dyDescent="0.2">
      <c r="A10" s="907"/>
      <c r="B10" s="905"/>
      <c r="C10" s="905"/>
      <c r="D10" s="907"/>
      <c r="E10" s="907"/>
      <c r="F10" s="907"/>
      <c r="G10" s="907"/>
      <c r="H10" s="907"/>
    </row>
    <row r="11" spans="1:8" x14ac:dyDescent="0.2">
      <c r="A11" s="907"/>
      <c r="B11" s="907"/>
      <c r="C11" s="905"/>
      <c r="D11" s="907"/>
      <c r="E11" s="907"/>
      <c r="F11" s="907"/>
      <c r="G11" s="907"/>
      <c r="H11" s="907"/>
    </row>
    <row r="12" spans="1:8" x14ac:dyDescent="0.2">
      <c r="A12" s="907"/>
      <c r="B12" s="907"/>
      <c r="C12" s="905"/>
      <c r="D12" s="907"/>
      <c r="E12" s="907"/>
      <c r="F12" s="907"/>
      <c r="G12" s="907"/>
      <c r="H12" s="907"/>
    </row>
    <row r="13" spans="1:8" x14ac:dyDescent="0.2">
      <c r="A13" s="907"/>
      <c r="B13" s="907"/>
      <c r="C13" s="905"/>
      <c r="D13" s="907"/>
      <c r="E13" s="907"/>
      <c r="F13" s="907"/>
      <c r="G13" s="907"/>
      <c r="H13" s="907"/>
    </row>
    <row r="14" spans="1:8" x14ac:dyDescent="0.2">
      <c r="A14" s="907"/>
      <c r="B14" s="907"/>
      <c r="C14" s="905"/>
      <c r="D14" s="907"/>
      <c r="E14" s="907"/>
      <c r="F14" s="907"/>
      <c r="G14" s="907"/>
      <c r="H14" s="907"/>
    </row>
    <row r="15" spans="1:8" x14ac:dyDescent="0.2">
      <c r="A15" s="907"/>
      <c r="B15" s="907"/>
      <c r="C15" s="905"/>
      <c r="D15" s="907"/>
      <c r="E15" s="907"/>
      <c r="F15" s="907"/>
      <c r="G15" s="907"/>
      <c r="H15" s="907"/>
    </row>
    <row r="16" spans="1:8" x14ac:dyDescent="0.2">
      <c r="A16" s="907"/>
      <c r="B16" s="905"/>
      <c r="C16" s="905"/>
      <c r="D16" s="907"/>
      <c r="E16" s="907"/>
      <c r="F16" s="907"/>
      <c r="G16" s="907"/>
      <c r="H16" s="907"/>
    </row>
    <row r="17" spans="1:8" x14ac:dyDescent="0.2">
      <c r="A17" s="907"/>
      <c r="B17" s="907"/>
      <c r="C17" s="905"/>
      <c r="D17" s="907"/>
      <c r="E17" s="907"/>
      <c r="F17" s="907"/>
      <c r="G17" s="907"/>
      <c r="H17" s="907"/>
    </row>
    <row r="18" spans="1:8" x14ac:dyDescent="0.2">
      <c r="A18" s="907"/>
      <c r="B18" s="907"/>
      <c r="C18" s="905"/>
      <c r="D18" s="907"/>
      <c r="E18" s="907"/>
      <c r="F18" s="907"/>
      <c r="G18" s="907"/>
      <c r="H18" s="907"/>
    </row>
    <row r="19" spans="1:8" x14ac:dyDescent="0.2">
      <c r="A19" s="907"/>
      <c r="B19" s="907"/>
      <c r="C19" s="905"/>
      <c r="D19" s="907"/>
      <c r="E19" s="907"/>
      <c r="F19" s="907"/>
      <c r="G19" s="907"/>
      <c r="H19" s="907"/>
    </row>
    <row r="20" spans="1:8" x14ac:dyDescent="0.2">
      <c r="A20" s="907"/>
      <c r="B20" s="905"/>
      <c r="C20" s="905"/>
      <c r="D20" s="907"/>
      <c r="E20" s="907"/>
      <c r="F20" s="907"/>
      <c r="G20" s="907"/>
      <c r="H20" s="907"/>
    </row>
    <row r="21" spans="1:8" x14ac:dyDescent="0.2">
      <c r="A21" s="907"/>
      <c r="B21" s="905"/>
      <c r="C21" s="905"/>
      <c r="D21" s="907"/>
      <c r="E21" s="907"/>
      <c r="F21" s="907"/>
      <c r="G21" s="907"/>
      <c r="H21" s="907"/>
    </row>
    <row r="22" spans="1:8" x14ac:dyDescent="0.2">
      <c r="A22" s="907"/>
      <c r="B22" s="905"/>
      <c r="C22" s="905"/>
      <c r="D22" s="907"/>
      <c r="E22" s="907"/>
      <c r="F22" s="907"/>
      <c r="G22" s="907"/>
      <c r="H22" s="907"/>
    </row>
    <row r="23" spans="1:8" x14ac:dyDescent="0.2">
      <c r="A23" s="907"/>
      <c r="B23" s="905"/>
      <c r="C23" s="905"/>
      <c r="D23" s="907"/>
      <c r="E23" s="907"/>
      <c r="F23" s="907"/>
      <c r="G23" s="907"/>
      <c r="H23" s="907"/>
    </row>
    <row r="24" spans="1:8" x14ac:dyDescent="0.2">
      <c r="A24" s="907"/>
      <c r="B24" s="905"/>
      <c r="C24" s="905"/>
      <c r="D24" s="907"/>
      <c r="E24" s="907"/>
      <c r="F24" s="907"/>
      <c r="G24" s="907"/>
      <c r="H24" s="907"/>
    </row>
    <row r="25" spans="1:8" x14ac:dyDescent="0.2">
      <c r="A25" s="907"/>
      <c r="B25" s="907"/>
      <c r="C25" s="905"/>
      <c r="D25" s="907"/>
      <c r="E25" s="907"/>
      <c r="F25" s="907"/>
      <c r="G25" s="907"/>
      <c r="H25" s="907"/>
    </row>
    <row r="26" spans="1:8" x14ac:dyDescent="0.2">
      <c r="A26" s="907"/>
      <c r="B26" s="905"/>
      <c r="C26" s="905"/>
      <c r="D26" s="907"/>
      <c r="E26" s="907"/>
      <c r="F26" s="907"/>
      <c r="G26" s="907"/>
      <c r="H26" s="907"/>
    </row>
    <row r="27" spans="1:8" x14ac:dyDescent="0.2">
      <c r="A27" s="907"/>
      <c r="B27" s="907"/>
      <c r="C27" s="905"/>
      <c r="D27" s="907"/>
      <c r="E27" s="907"/>
      <c r="F27" s="907"/>
      <c r="G27" s="907"/>
      <c r="H27" s="907"/>
    </row>
    <row r="28" spans="1:8" x14ac:dyDescent="0.2">
      <c r="A28" s="907"/>
      <c r="B28" s="905"/>
      <c r="C28" s="905"/>
      <c r="D28" s="907"/>
      <c r="E28" s="907"/>
      <c r="F28" s="907"/>
      <c r="G28" s="907"/>
      <c r="H28" s="907"/>
    </row>
    <row r="29" spans="1:8" x14ac:dyDescent="0.2">
      <c r="A29" s="907"/>
      <c r="B29" s="907"/>
      <c r="C29" s="905"/>
      <c r="D29" s="907"/>
      <c r="E29" s="907"/>
      <c r="F29" s="907"/>
      <c r="G29" s="907"/>
      <c r="H29" s="907"/>
    </row>
    <row r="30" spans="1:8" x14ac:dyDescent="0.2">
      <c r="A30" s="907"/>
      <c r="B30" s="905"/>
      <c r="C30" s="905"/>
      <c r="D30" s="907"/>
      <c r="E30" s="907"/>
      <c r="F30" s="907"/>
      <c r="G30" s="907"/>
      <c r="H30" s="907"/>
    </row>
    <row r="31" spans="1:8" x14ac:dyDescent="0.2">
      <c r="A31" s="907"/>
      <c r="B31" s="907"/>
      <c r="C31" s="905"/>
      <c r="D31" s="907"/>
      <c r="E31" s="907"/>
      <c r="F31" s="907"/>
      <c r="G31" s="907"/>
      <c r="H31" s="907"/>
    </row>
    <row r="32" spans="1:8" x14ac:dyDescent="0.2">
      <c r="A32" s="907"/>
      <c r="B32" s="905"/>
      <c r="C32" s="905"/>
      <c r="D32" s="907"/>
      <c r="E32" s="907"/>
      <c r="F32" s="907"/>
      <c r="G32" s="907"/>
      <c r="H32" s="907"/>
    </row>
    <row r="33" spans="1:8" x14ac:dyDescent="0.2">
      <c r="A33" s="907"/>
      <c r="B33" s="907"/>
      <c r="C33" s="905"/>
      <c r="D33" s="907"/>
      <c r="E33" s="907"/>
      <c r="F33" s="907"/>
      <c r="G33" s="907"/>
      <c r="H33" s="907"/>
    </row>
    <row r="34" spans="1:8" x14ac:dyDescent="0.2">
      <c r="A34" s="907"/>
      <c r="B34" s="905"/>
      <c r="C34" s="905"/>
      <c r="D34" s="907"/>
      <c r="E34" s="907"/>
      <c r="F34" s="907"/>
      <c r="G34" s="907"/>
      <c r="H34" s="907"/>
    </row>
    <row r="35" spans="1:8" x14ac:dyDescent="0.2">
      <c r="A35" s="907"/>
      <c r="B35" s="905"/>
      <c r="C35" s="905"/>
      <c r="D35" s="907"/>
      <c r="E35" s="907"/>
      <c r="F35" s="907"/>
      <c r="G35" s="907"/>
      <c r="H35" s="907"/>
    </row>
    <row r="36" spans="1:8" x14ac:dyDescent="0.2">
      <c r="A36" s="907"/>
      <c r="B36" s="907"/>
      <c r="C36" s="905"/>
      <c r="D36" s="907"/>
      <c r="E36" s="907"/>
      <c r="F36" s="907"/>
      <c r="G36" s="907"/>
      <c r="H36" s="907"/>
    </row>
    <row r="37" spans="1:8" x14ac:dyDescent="0.2">
      <c r="A37" s="907"/>
      <c r="B37" s="905"/>
      <c r="C37" s="905"/>
      <c r="D37" s="907"/>
      <c r="E37" s="907"/>
      <c r="F37" s="907"/>
      <c r="G37" s="907"/>
      <c r="H37" s="907"/>
    </row>
    <row r="38" spans="1:8" x14ac:dyDescent="0.2">
      <c r="A38" s="907"/>
      <c r="B38" s="907"/>
      <c r="C38" s="905"/>
      <c r="D38" s="907"/>
      <c r="E38" s="907"/>
      <c r="F38" s="907"/>
      <c r="G38" s="907"/>
      <c r="H38" s="907"/>
    </row>
    <row r="39" spans="1:8" x14ac:dyDescent="0.2">
      <c r="A39" s="907"/>
      <c r="B39" s="905"/>
      <c r="C39" s="905"/>
      <c r="D39" s="907"/>
      <c r="E39" s="907"/>
      <c r="F39" s="907"/>
      <c r="G39" s="907"/>
      <c r="H39" s="907"/>
    </row>
    <row r="40" spans="1:8" x14ac:dyDescent="0.2">
      <c r="A40" s="907"/>
      <c r="B40" s="907"/>
      <c r="C40" s="905"/>
      <c r="D40" s="907"/>
      <c r="E40" s="907"/>
      <c r="F40" s="907"/>
      <c r="G40" s="907"/>
      <c r="H40" s="907"/>
    </row>
    <row r="41" spans="1:8" x14ac:dyDescent="0.2">
      <c r="A41" s="907"/>
      <c r="B41" s="905"/>
      <c r="C41" s="905"/>
      <c r="D41" s="907"/>
      <c r="E41" s="907"/>
      <c r="F41" s="907"/>
      <c r="G41" s="907"/>
      <c r="H41" s="907"/>
    </row>
    <row r="42" spans="1:8" x14ac:dyDescent="0.2">
      <c r="A42" s="907"/>
      <c r="B42" s="907"/>
      <c r="C42" s="905"/>
      <c r="D42" s="907"/>
      <c r="E42" s="907"/>
      <c r="F42" s="907"/>
      <c r="G42" s="907"/>
      <c r="H42" s="907"/>
    </row>
    <row r="43" spans="1:8" x14ac:dyDescent="0.2">
      <c r="A43" s="907"/>
      <c r="B43" s="907"/>
      <c r="C43" s="905"/>
      <c r="D43" s="907"/>
      <c r="E43" s="907"/>
      <c r="F43" s="907"/>
      <c r="G43" s="907"/>
      <c r="H43" s="907"/>
    </row>
    <row r="44" spans="1:8" x14ac:dyDescent="0.2">
      <c r="A44" s="907"/>
      <c r="B44" s="905"/>
      <c r="C44" s="905"/>
      <c r="D44" s="907"/>
      <c r="E44" s="907"/>
      <c r="F44" s="907"/>
      <c r="G44" s="907"/>
      <c r="H44" s="907"/>
    </row>
    <row r="45" spans="1:8" x14ac:dyDescent="0.2">
      <c r="A45" s="907"/>
      <c r="B45" s="905"/>
      <c r="C45" s="905"/>
      <c r="D45" s="907"/>
      <c r="E45" s="907"/>
      <c r="F45" s="907"/>
      <c r="G45" s="907"/>
      <c r="H45" s="907"/>
    </row>
    <row r="46" spans="1:8" x14ac:dyDescent="0.2">
      <c r="A46" s="907"/>
      <c r="B46" s="905"/>
      <c r="C46" s="905"/>
      <c r="D46" s="907"/>
      <c r="E46" s="907"/>
      <c r="F46" s="907"/>
      <c r="G46" s="907"/>
      <c r="H46" s="907"/>
    </row>
    <row r="47" spans="1:8" x14ac:dyDescent="0.2">
      <c r="A47" s="907"/>
      <c r="B47" s="905"/>
      <c r="C47" s="905"/>
      <c r="D47" s="907"/>
      <c r="E47" s="907"/>
      <c r="F47" s="907"/>
      <c r="G47" s="907"/>
      <c r="H47" s="907"/>
    </row>
    <row r="48" spans="1:8" x14ac:dyDescent="0.2">
      <c r="A48" s="907"/>
      <c r="B48" s="905"/>
      <c r="C48" s="905"/>
      <c r="D48" s="907"/>
      <c r="E48" s="907"/>
      <c r="F48" s="907"/>
      <c r="G48" s="907"/>
      <c r="H48" s="907"/>
    </row>
    <row r="49" spans="1:8" x14ac:dyDescent="0.2">
      <c r="A49" s="907"/>
      <c r="B49" s="905"/>
      <c r="C49" s="905"/>
      <c r="D49" s="907"/>
      <c r="E49" s="907"/>
      <c r="F49" s="907"/>
      <c r="G49" s="907"/>
      <c r="H49" s="907"/>
    </row>
  </sheetData>
  <printOptions gridLines="1"/>
  <pageMargins left="0.70866141732283505" right="0.70866141732283505" top="0.74803149606299202" bottom="0.74803149606299202" header="0.31496062992126" footer="0.31496062992126"/>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heetViews>
  <sheetFormatPr defaultColWidth="8" defaultRowHeight="14.25" customHeight="1" x14ac:dyDescent="0.2"/>
  <cols>
    <col min="1" max="10" width="8.625" style="903" customWidth="1"/>
    <col min="11" max="16384" width="8" style="903"/>
  </cols>
  <sheetData>
    <row r="1" spans="1:8" ht="16.5" x14ac:dyDescent="0.3">
      <c r="A1" s="906"/>
      <c r="B1" s="906"/>
      <c r="C1" s="906"/>
      <c r="D1" s="906"/>
      <c r="E1" s="906"/>
      <c r="F1" s="906"/>
      <c r="G1" s="906"/>
      <c r="H1" s="906"/>
    </row>
    <row r="3" spans="1:8" x14ac:dyDescent="0.2">
      <c r="A3" s="907"/>
      <c r="B3" s="907"/>
      <c r="C3" s="905"/>
      <c r="D3" s="907"/>
      <c r="E3" s="907"/>
      <c r="F3" s="907"/>
      <c r="G3" s="907"/>
      <c r="H3" s="907"/>
    </row>
    <row r="4" spans="1:8" x14ac:dyDescent="0.2">
      <c r="A4" s="907"/>
      <c r="B4" s="907"/>
      <c r="C4" s="905"/>
      <c r="D4" s="907"/>
      <c r="E4" s="907"/>
      <c r="F4" s="907"/>
      <c r="G4" s="907"/>
      <c r="H4" s="907"/>
    </row>
    <row r="5" spans="1:8" x14ac:dyDescent="0.2">
      <c r="A5" s="907"/>
      <c r="B5" s="905"/>
      <c r="C5" s="905"/>
      <c r="D5" s="907"/>
      <c r="E5" s="907"/>
      <c r="F5" s="907"/>
      <c r="G5" s="907"/>
      <c r="H5" s="907"/>
    </row>
    <row r="6" spans="1:8" x14ac:dyDescent="0.2">
      <c r="A6" s="907"/>
      <c r="B6" s="907"/>
      <c r="C6" s="905"/>
      <c r="D6" s="907"/>
      <c r="E6" s="907"/>
      <c r="F6" s="907"/>
      <c r="G6" s="907"/>
      <c r="H6" s="907"/>
    </row>
    <row r="7" spans="1:8" x14ac:dyDescent="0.2">
      <c r="A7" s="907"/>
      <c r="B7" s="907"/>
      <c r="C7" s="905"/>
      <c r="D7" s="907"/>
      <c r="E7" s="907"/>
      <c r="F7" s="907"/>
      <c r="G7" s="907"/>
      <c r="H7" s="907"/>
    </row>
    <row r="8" spans="1:8" x14ac:dyDescent="0.2">
      <c r="A8" s="907"/>
      <c r="B8" s="907"/>
      <c r="C8" s="905"/>
      <c r="D8" s="907"/>
      <c r="E8" s="907"/>
      <c r="F8" s="907"/>
      <c r="G8" s="907"/>
      <c r="H8" s="907"/>
    </row>
    <row r="9" spans="1:8" x14ac:dyDescent="0.2">
      <c r="A9" s="907"/>
      <c r="B9" s="905"/>
      <c r="C9" s="905"/>
      <c r="D9" s="907"/>
      <c r="E9" s="907"/>
      <c r="F9" s="907"/>
      <c r="G9" s="907"/>
      <c r="H9" s="907"/>
    </row>
    <row r="10" spans="1:8" x14ac:dyDescent="0.2">
      <c r="A10" s="907"/>
      <c r="B10" s="905"/>
      <c r="C10" s="905"/>
      <c r="D10" s="907"/>
      <c r="E10" s="907"/>
      <c r="F10" s="907"/>
      <c r="G10" s="907"/>
      <c r="H10" s="907"/>
    </row>
    <row r="11" spans="1:8" x14ac:dyDescent="0.2">
      <c r="A11" s="907"/>
      <c r="B11" s="907"/>
      <c r="C11" s="905"/>
      <c r="D11" s="907"/>
      <c r="E11" s="907"/>
      <c r="F11" s="907"/>
      <c r="G11" s="907"/>
      <c r="H11" s="907"/>
    </row>
    <row r="12" spans="1:8" x14ac:dyDescent="0.2">
      <c r="A12" s="907"/>
      <c r="B12" s="907"/>
      <c r="C12" s="905"/>
      <c r="D12" s="907"/>
      <c r="E12" s="907"/>
      <c r="F12" s="907"/>
      <c r="G12" s="907"/>
      <c r="H12" s="907"/>
    </row>
    <row r="13" spans="1:8" x14ac:dyDescent="0.2">
      <c r="A13" s="907"/>
      <c r="B13" s="907"/>
      <c r="C13" s="905"/>
      <c r="D13" s="907"/>
      <c r="E13" s="907"/>
      <c r="F13" s="907"/>
      <c r="G13" s="907"/>
      <c r="H13" s="907"/>
    </row>
    <row r="14" spans="1:8" x14ac:dyDescent="0.2">
      <c r="A14" s="907"/>
      <c r="B14" s="905"/>
      <c r="C14" s="905"/>
      <c r="D14" s="907"/>
      <c r="E14" s="907"/>
      <c r="F14" s="907"/>
      <c r="G14" s="907"/>
      <c r="H14" s="907"/>
    </row>
    <row r="15" spans="1:8" x14ac:dyDescent="0.2">
      <c r="A15" s="907"/>
      <c r="B15" s="905"/>
      <c r="C15" s="905"/>
      <c r="D15" s="907"/>
      <c r="E15" s="907"/>
      <c r="F15" s="907"/>
      <c r="G15" s="907"/>
      <c r="H15" s="907"/>
    </row>
    <row r="16" spans="1:8" x14ac:dyDescent="0.2">
      <c r="A16" s="907"/>
      <c r="B16" s="905"/>
      <c r="C16" s="905"/>
      <c r="D16" s="907"/>
      <c r="E16" s="907"/>
      <c r="F16" s="907"/>
      <c r="G16" s="907"/>
      <c r="H16" s="907"/>
    </row>
    <row r="17" spans="1:8" x14ac:dyDescent="0.2">
      <c r="A17" s="907"/>
      <c r="B17" s="905"/>
      <c r="C17" s="905"/>
      <c r="D17" s="907"/>
      <c r="E17" s="907"/>
      <c r="F17" s="907"/>
      <c r="G17" s="907"/>
      <c r="H17" s="907"/>
    </row>
    <row r="18" spans="1:8" x14ac:dyDescent="0.2">
      <c r="A18" s="907"/>
      <c r="B18" s="905"/>
      <c r="C18" s="905"/>
      <c r="D18" s="907"/>
      <c r="E18" s="907"/>
      <c r="F18" s="907"/>
      <c r="G18" s="907"/>
      <c r="H18" s="907"/>
    </row>
    <row r="19" spans="1:8" x14ac:dyDescent="0.2">
      <c r="A19" s="907"/>
      <c r="B19" s="905"/>
      <c r="C19" s="905"/>
      <c r="D19" s="907"/>
      <c r="E19" s="907"/>
      <c r="F19" s="907"/>
      <c r="G19" s="907"/>
      <c r="H19" s="907"/>
    </row>
    <row r="20" spans="1:8" x14ac:dyDescent="0.2">
      <c r="A20" s="907"/>
      <c r="B20" s="907"/>
      <c r="C20" s="905"/>
      <c r="D20" s="907"/>
      <c r="E20" s="907"/>
      <c r="F20" s="907"/>
      <c r="G20" s="907"/>
      <c r="H20" s="907"/>
    </row>
    <row r="21" spans="1:8" x14ac:dyDescent="0.2">
      <c r="A21" s="907"/>
      <c r="B21" s="905"/>
      <c r="C21" s="905"/>
      <c r="D21" s="907"/>
      <c r="E21" s="907"/>
      <c r="F21" s="907"/>
      <c r="G21" s="907"/>
      <c r="H21" s="907"/>
    </row>
    <row r="22" spans="1:8" x14ac:dyDescent="0.2">
      <c r="A22" s="907"/>
      <c r="B22" s="907"/>
      <c r="C22" s="905"/>
      <c r="D22" s="907"/>
      <c r="E22" s="907"/>
      <c r="F22" s="907"/>
      <c r="G22" s="907"/>
      <c r="H22" s="907"/>
    </row>
    <row r="23" spans="1:8" x14ac:dyDescent="0.2">
      <c r="A23" s="907"/>
      <c r="B23" s="905"/>
      <c r="C23" s="905"/>
      <c r="D23" s="907"/>
      <c r="E23" s="907"/>
      <c r="F23" s="907"/>
      <c r="G23" s="907"/>
      <c r="H23" s="907"/>
    </row>
    <row r="24" spans="1:8" x14ac:dyDescent="0.2">
      <c r="A24" s="907"/>
      <c r="B24" s="907"/>
      <c r="C24" s="905"/>
      <c r="D24" s="907"/>
      <c r="E24" s="907"/>
      <c r="F24" s="907"/>
      <c r="G24" s="907"/>
      <c r="H24" s="907"/>
    </row>
    <row r="25" spans="1:8" x14ac:dyDescent="0.2">
      <c r="A25" s="907"/>
      <c r="B25" s="905"/>
      <c r="C25" s="905"/>
      <c r="D25" s="907"/>
      <c r="E25" s="907"/>
      <c r="F25" s="907"/>
      <c r="G25" s="907"/>
      <c r="H25" s="907"/>
    </row>
    <row r="26" spans="1:8" x14ac:dyDescent="0.2">
      <c r="A26" s="907"/>
      <c r="B26" s="907"/>
      <c r="C26" s="905"/>
      <c r="D26" s="907"/>
      <c r="E26" s="907"/>
      <c r="F26" s="907"/>
      <c r="G26" s="907"/>
      <c r="H26" s="907"/>
    </row>
    <row r="27" spans="1:8" x14ac:dyDescent="0.2">
      <c r="A27" s="907"/>
      <c r="B27" s="905"/>
      <c r="C27" s="905"/>
      <c r="D27" s="907"/>
      <c r="E27" s="907"/>
      <c r="F27" s="907"/>
      <c r="G27" s="907"/>
      <c r="H27" s="907"/>
    </row>
    <row r="28" spans="1:8" x14ac:dyDescent="0.2">
      <c r="A28" s="907"/>
      <c r="B28" s="907"/>
      <c r="C28" s="905"/>
      <c r="D28" s="907"/>
      <c r="E28" s="907"/>
      <c r="F28" s="907"/>
      <c r="G28" s="907"/>
      <c r="H28" s="907"/>
    </row>
    <row r="29" spans="1:8" x14ac:dyDescent="0.2">
      <c r="A29" s="907"/>
      <c r="B29" s="905"/>
      <c r="C29" s="905"/>
      <c r="D29" s="907"/>
      <c r="E29" s="907"/>
      <c r="F29" s="907"/>
      <c r="G29" s="907"/>
      <c r="H29" s="907"/>
    </row>
    <row r="30" spans="1:8" x14ac:dyDescent="0.2">
      <c r="A30" s="907"/>
      <c r="B30" s="905"/>
      <c r="C30" s="905"/>
      <c r="D30" s="907"/>
      <c r="E30" s="907"/>
      <c r="F30" s="907"/>
      <c r="G30" s="907"/>
      <c r="H30" s="907"/>
    </row>
    <row r="31" spans="1:8" x14ac:dyDescent="0.2">
      <c r="A31" s="907"/>
      <c r="B31" s="907"/>
      <c r="C31" s="905"/>
      <c r="D31" s="907"/>
      <c r="E31" s="907"/>
      <c r="F31" s="907"/>
      <c r="G31" s="907"/>
      <c r="H31" s="907"/>
    </row>
    <row r="32" spans="1:8" x14ac:dyDescent="0.2">
      <c r="A32" s="907"/>
      <c r="B32" s="905"/>
      <c r="C32" s="905"/>
      <c r="D32" s="907"/>
      <c r="E32" s="907"/>
      <c r="F32" s="907"/>
      <c r="G32" s="907"/>
      <c r="H32" s="907"/>
    </row>
    <row r="33" spans="1:8" x14ac:dyDescent="0.2">
      <c r="A33" s="907"/>
      <c r="B33" s="907"/>
      <c r="C33" s="905"/>
      <c r="D33" s="907"/>
      <c r="E33" s="907"/>
      <c r="F33" s="907"/>
      <c r="G33" s="907"/>
      <c r="H33" s="907"/>
    </row>
    <row r="34" spans="1:8" x14ac:dyDescent="0.2">
      <c r="A34" s="907"/>
      <c r="B34" s="905"/>
      <c r="C34" s="905"/>
      <c r="D34" s="907"/>
      <c r="E34" s="907"/>
      <c r="F34" s="907"/>
      <c r="G34" s="907"/>
      <c r="H34" s="907"/>
    </row>
    <row r="35" spans="1:8" x14ac:dyDescent="0.2">
      <c r="A35" s="907"/>
      <c r="B35" s="907"/>
      <c r="C35" s="905"/>
      <c r="D35" s="907"/>
      <c r="E35" s="907"/>
      <c r="F35" s="907"/>
      <c r="G35" s="907"/>
      <c r="H35" s="907"/>
    </row>
    <row r="36" spans="1:8" x14ac:dyDescent="0.2">
      <c r="A36" s="907"/>
      <c r="B36" s="905"/>
      <c r="C36" s="905"/>
      <c r="D36" s="907"/>
      <c r="E36" s="907"/>
      <c r="F36" s="907"/>
      <c r="G36" s="907"/>
      <c r="H36" s="907"/>
    </row>
    <row r="37" spans="1:8" x14ac:dyDescent="0.2">
      <c r="A37" s="907"/>
      <c r="B37" s="907"/>
      <c r="C37" s="905"/>
      <c r="D37" s="907"/>
      <c r="E37" s="907"/>
      <c r="F37" s="907"/>
      <c r="G37" s="907"/>
      <c r="H37" s="907"/>
    </row>
    <row r="38" spans="1:8" x14ac:dyDescent="0.2">
      <c r="A38" s="907"/>
      <c r="B38" s="907"/>
      <c r="C38" s="905"/>
      <c r="D38" s="907"/>
      <c r="E38" s="907"/>
      <c r="F38" s="907"/>
      <c r="G38" s="907"/>
      <c r="H38" s="907"/>
    </row>
    <row r="39" spans="1:8" x14ac:dyDescent="0.2">
      <c r="A39" s="907"/>
      <c r="B39" s="905"/>
      <c r="C39" s="905"/>
      <c r="D39" s="907"/>
      <c r="E39" s="907"/>
      <c r="F39" s="907"/>
      <c r="G39" s="907"/>
      <c r="H39" s="907"/>
    </row>
    <row r="40" spans="1:8" x14ac:dyDescent="0.2">
      <c r="A40" s="907"/>
      <c r="B40" s="905"/>
      <c r="C40" s="905"/>
      <c r="D40" s="907"/>
      <c r="E40" s="907"/>
      <c r="F40" s="907"/>
      <c r="G40" s="907"/>
      <c r="H40" s="907"/>
    </row>
    <row r="41" spans="1:8" x14ac:dyDescent="0.2">
      <c r="A41" s="907"/>
      <c r="B41" s="905"/>
      <c r="C41" s="905"/>
      <c r="D41" s="907"/>
      <c r="E41" s="907"/>
      <c r="F41" s="907"/>
      <c r="G41" s="907"/>
      <c r="H41" s="907"/>
    </row>
    <row r="42" spans="1:8" x14ac:dyDescent="0.2">
      <c r="A42" s="907"/>
      <c r="B42" s="905"/>
      <c r="C42" s="905"/>
      <c r="D42" s="907"/>
      <c r="E42" s="907"/>
      <c r="F42" s="907"/>
      <c r="G42" s="907"/>
      <c r="H42" s="907"/>
    </row>
    <row r="43" spans="1:8" x14ac:dyDescent="0.2">
      <c r="A43" s="907"/>
      <c r="B43" s="905"/>
      <c r="C43" s="905"/>
      <c r="D43" s="907"/>
      <c r="E43" s="907"/>
      <c r="F43" s="907"/>
      <c r="G43" s="907"/>
      <c r="H43" s="907"/>
    </row>
    <row r="44" spans="1:8" x14ac:dyDescent="0.2">
      <c r="A44" s="907"/>
      <c r="B44" s="905"/>
      <c r="C44" s="905"/>
      <c r="D44" s="907"/>
      <c r="E44" s="907"/>
      <c r="F44" s="907"/>
      <c r="G44" s="907"/>
      <c r="H44" s="907"/>
    </row>
  </sheetData>
  <printOptions headings="1" gridLines="1"/>
  <pageMargins left="0.70866141732283505" right="0.70866141732283505" top="0.74803149606299202" bottom="0.74803149606299202" header="0.31496062992126" footer="0.31496062992126"/>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1"/>
  <sheetViews>
    <sheetView workbookViewId="0"/>
  </sheetViews>
  <sheetFormatPr defaultColWidth="9" defaultRowHeight="14.25" customHeight="1" x14ac:dyDescent="0.2"/>
  <cols>
    <col min="1" max="7" width="8.625" style="903" customWidth="1"/>
    <col min="8" max="10" width="9" style="903" customWidth="1"/>
    <col min="11" max="11" width="15.375" style="903" customWidth="1"/>
    <col min="12" max="12" width="39.25" style="903" customWidth="1"/>
    <col min="13" max="13" width="16.125" style="903" customWidth="1"/>
    <col min="14" max="14" width="24" style="903" customWidth="1"/>
    <col min="15" max="16" width="9.25" style="903" customWidth="1"/>
    <col min="17" max="19" width="9" style="903" customWidth="1"/>
    <col min="20" max="20" width="15.375" style="903" customWidth="1"/>
    <col min="21" max="21" width="39.25" style="903" customWidth="1"/>
    <col min="22" max="22" width="16.125" style="903" customWidth="1"/>
    <col min="23" max="23" width="24" style="903" customWidth="1"/>
    <col min="24" max="25" width="9.25" style="903" customWidth="1"/>
    <col min="26" max="26" width="9" style="903" customWidth="1"/>
    <col min="27" max="16384" width="9" style="903"/>
  </cols>
  <sheetData>
    <row r="1" spans="11:25" ht="15" x14ac:dyDescent="0.25">
      <c r="K1" s="908"/>
      <c r="L1" s="908"/>
      <c r="M1" s="908"/>
      <c r="N1" s="908"/>
      <c r="O1" s="908"/>
      <c r="P1" s="908"/>
      <c r="T1" s="908"/>
      <c r="U1" s="908"/>
      <c r="V1" s="908"/>
      <c r="W1" s="908"/>
      <c r="X1" s="908"/>
      <c r="Y1" s="908"/>
    </row>
    <row r="2" spans="11:25" ht="15" x14ac:dyDescent="0.25">
      <c r="K2" s="908"/>
      <c r="L2" s="908"/>
      <c r="M2" s="908"/>
      <c r="N2" s="908"/>
      <c r="O2" s="908"/>
      <c r="P2" s="908"/>
      <c r="T2" s="908"/>
      <c r="U2" s="908"/>
      <c r="V2" s="908"/>
      <c r="W2" s="908"/>
      <c r="X2" s="908"/>
      <c r="Y2" s="908"/>
    </row>
    <row r="3" spans="11:25" ht="15" x14ac:dyDescent="0.25">
      <c r="K3" s="908"/>
      <c r="L3" s="908"/>
      <c r="M3" s="908"/>
      <c r="N3" s="908"/>
      <c r="O3" s="908"/>
      <c r="P3" s="908"/>
      <c r="T3" s="908"/>
      <c r="U3" s="908"/>
      <c r="V3" s="908"/>
      <c r="W3" s="908"/>
      <c r="X3" s="908"/>
      <c r="Y3" s="908"/>
    </row>
    <row r="4" spans="11:25" ht="15" x14ac:dyDescent="0.25">
      <c r="K4" s="908"/>
      <c r="L4" s="908"/>
      <c r="M4" s="908"/>
      <c r="N4" s="908"/>
      <c r="O4" s="908"/>
      <c r="P4" s="908"/>
      <c r="T4" s="908"/>
      <c r="U4" s="908"/>
      <c r="V4" s="908"/>
      <c r="W4" s="908"/>
      <c r="X4" s="908"/>
      <c r="Y4" s="908"/>
    </row>
    <row r="5" spans="11:25" ht="15" x14ac:dyDescent="0.25">
      <c r="K5" s="908"/>
      <c r="L5" s="908"/>
      <c r="M5" s="908"/>
      <c r="N5" s="908"/>
      <c r="O5" s="908"/>
      <c r="P5" s="908"/>
      <c r="T5" s="908"/>
      <c r="U5" s="908"/>
      <c r="V5" s="908"/>
      <c r="W5" s="908"/>
      <c r="X5" s="908"/>
      <c r="Y5" s="908"/>
    </row>
    <row r="6" spans="11:25" ht="15" x14ac:dyDescent="0.25">
      <c r="K6" s="908"/>
      <c r="L6" s="908"/>
      <c r="M6" s="908"/>
      <c r="N6" s="908"/>
      <c r="O6" s="908"/>
      <c r="P6" s="908"/>
      <c r="T6" s="908"/>
      <c r="U6" s="908"/>
      <c r="V6" s="908"/>
      <c r="W6" s="908"/>
      <c r="X6" s="908"/>
      <c r="Y6" s="908"/>
    </row>
    <row r="7" spans="11:25" ht="15" x14ac:dyDescent="0.25">
      <c r="K7" s="908"/>
      <c r="L7" s="908"/>
      <c r="M7" s="908"/>
      <c r="N7" s="908"/>
      <c r="O7" s="908"/>
      <c r="P7" s="908"/>
      <c r="T7" s="908"/>
      <c r="U7" s="908"/>
      <c r="V7" s="908"/>
      <c r="W7" s="908"/>
      <c r="X7" s="908"/>
      <c r="Y7" s="908"/>
    </row>
    <row r="8" spans="11:25" ht="15" x14ac:dyDescent="0.25">
      <c r="K8" s="908"/>
      <c r="L8" s="908"/>
      <c r="M8" s="908"/>
      <c r="N8" s="908"/>
      <c r="O8" s="908"/>
      <c r="P8" s="908"/>
      <c r="T8" s="908"/>
      <c r="U8" s="908"/>
      <c r="V8" s="908"/>
      <c r="W8" s="908"/>
      <c r="X8" s="908"/>
      <c r="Y8" s="908"/>
    </row>
    <row r="9" spans="11:25" ht="15" x14ac:dyDescent="0.25">
      <c r="K9" s="908"/>
      <c r="L9" s="908"/>
      <c r="M9" s="908"/>
      <c r="N9" s="908"/>
      <c r="O9" s="908"/>
      <c r="P9" s="908"/>
      <c r="T9" s="908"/>
      <c r="U9" s="908"/>
      <c r="V9" s="908"/>
      <c r="W9" s="908"/>
      <c r="X9" s="908"/>
      <c r="Y9" s="908"/>
    </row>
    <row r="10" spans="11:25" ht="15" x14ac:dyDescent="0.25">
      <c r="K10" s="908"/>
      <c r="L10" s="908"/>
      <c r="M10" s="908"/>
      <c r="N10" s="908"/>
      <c r="O10" s="908"/>
      <c r="P10" s="908"/>
      <c r="T10" s="908"/>
      <c r="U10" s="908"/>
      <c r="V10" s="908"/>
      <c r="W10" s="908"/>
      <c r="X10" s="908"/>
      <c r="Y10" s="908"/>
    </row>
    <row r="11" spans="11:25" ht="15" x14ac:dyDescent="0.25">
      <c r="K11" s="908"/>
      <c r="L11" s="908"/>
      <c r="M11" s="908"/>
      <c r="N11" s="908"/>
      <c r="O11" s="908"/>
      <c r="P11" s="908"/>
      <c r="T11" s="908"/>
      <c r="U11" s="908"/>
      <c r="V11" s="908"/>
      <c r="W11" s="908"/>
      <c r="X11" s="908"/>
      <c r="Y11" s="908"/>
    </row>
    <row r="12" spans="11:25" ht="15" x14ac:dyDescent="0.25">
      <c r="K12" s="908"/>
      <c r="L12" s="908"/>
      <c r="M12" s="908"/>
      <c r="N12" s="908"/>
      <c r="O12" s="908"/>
      <c r="P12" s="908"/>
      <c r="T12" s="908"/>
      <c r="U12" s="908"/>
      <c r="V12" s="908"/>
      <c r="W12" s="908"/>
      <c r="X12" s="908"/>
      <c r="Y12" s="908"/>
    </row>
    <row r="13" spans="11:25" ht="15" x14ac:dyDescent="0.25">
      <c r="K13" s="908"/>
      <c r="L13" s="908"/>
      <c r="M13" s="908"/>
      <c r="N13" s="908"/>
      <c r="O13" s="908"/>
      <c r="P13" s="908"/>
      <c r="T13" s="908"/>
      <c r="U13" s="908"/>
      <c r="V13" s="908"/>
      <c r="W13" s="908"/>
      <c r="X13" s="908"/>
      <c r="Y13" s="908"/>
    </row>
    <row r="14" spans="11:25" ht="15" x14ac:dyDescent="0.25">
      <c r="K14" s="908"/>
      <c r="L14" s="908"/>
      <c r="M14" s="908"/>
      <c r="N14" s="908"/>
      <c r="O14" s="908"/>
      <c r="P14" s="908"/>
      <c r="T14" s="908"/>
      <c r="U14" s="908"/>
      <c r="V14" s="908"/>
      <c r="W14" s="908"/>
      <c r="X14" s="908"/>
      <c r="Y14" s="908"/>
    </row>
    <row r="15" spans="11:25" ht="15" x14ac:dyDescent="0.25">
      <c r="K15" s="908"/>
      <c r="L15" s="908"/>
      <c r="M15" s="908"/>
      <c r="N15" s="908"/>
      <c r="O15" s="908"/>
      <c r="P15" s="908"/>
      <c r="T15" s="908"/>
      <c r="U15" s="908"/>
      <c r="V15" s="908"/>
      <c r="W15" s="908"/>
      <c r="X15" s="908"/>
      <c r="Y15" s="908"/>
    </row>
    <row r="16" spans="11:25" ht="15" x14ac:dyDescent="0.25">
      <c r="K16" s="908"/>
      <c r="L16" s="908"/>
      <c r="M16" s="908"/>
      <c r="N16" s="908"/>
      <c r="O16" s="908"/>
      <c r="P16" s="908"/>
      <c r="T16" s="908"/>
      <c r="U16" s="908"/>
      <c r="V16" s="908"/>
      <c r="W16" s="908"/>
      <c r="X16" s="908"/>
      <c r="Y16" s="908"/>
    </row>
    <row r="17" spans="11:25" ht="15" x14ac:dyDescent="0.25">
      <c r="K17" s="908"/>
      <c r="L17" s="908"/>
      <c r="M17" s="908"/>
      <c r="N17" s="908"/>
      <c r="O17" s="908"/>
      <c r="P17" s="908"/>
      <c r="T17" s="908"/>
      <c r="U17" s="908"/>
      <c r="V17" s="908"/>
      <c r="W17" s="908"/>
      <c r="X17" s="908"/>
      <c r="Y17" s="908"/>
    </row>
    <row r="18" spans="11:25" ht="15" x14ac:dyDescent="0.25">
      <c r="K18" s="908"/>
      <c r="L18" s="908"/>
      <c r="M18" s="908"/>
      <c r="N18" s="908"/>
      <c r="O18" s="908"/>
      <c r="P18" s="908"/>
      <c r="T18" s="908"/>
      <c r="U18" s="908"/>
      <c r="V18" s="908"/>
      <c r="W18" s="908"/>
      <c r="X18" s="908"/>
      <c r="Y18" s="908"/>
    </row>
    <row r="19" spans="11:25" ht="15" x14ac:dyDescent="0.25">
      <c r="K19" s="908"/>
      <c r="L19" s="908"/>
      <c r="M19" s="908"/>
      <c r="N19" s="908"/>
      <c r="O19" s="908"/>
      <c r="P19" s="908"/>
      <c r="T19" s="908"/>
      <c r="U19" s="908"/>
      <c r="V19" s="908"/>
      <c r="W19" s="908"/>
      <c r="X19" s="908"/>
      <c r="Y19" s="908"/>
    </row>
    <row r="20" spans="11:25" ht="15" x14ac:dyDescent="0.25">
      <c r="K20" s="908"/>
      <c r="L20" s="908"/>
      <c r="M20" s="908"/>
      <c r="N20" s="908"/>
      <c r="O20" s="908"/>
      <c r="P20" s="908"/>
      <c r="T20" s="908"/>
      <c r="U20" s="908"/>
      <c r="V20" s="908"/>
      <c r="W20" s="908"/>
      <c r="X20" s="908"/>
      <c r="Y20" s="908"/>
    </row>
    <row r="21" spans="11:25" ht="15" x14ac:dyDescent="0.25">
      <c r="K21" s="908"/>
      <c r="L21" s="908"/>
      <c r="M21" s="908"/>
      <c r="N21" s="908"/>
      <c r="O21" s="908"/>
      <c r="P21" s="908"/>
      <c r="T21" s="908"/>
      <c r="U21" s="908"/>
      <c r="V21" s="908"/>
      <c r="W21" s="908"/>
      <c r="X21" s="908"/>
      <c r="Y21" s="908"/>
    </row>
    <row r="22" spans="11:25" ht="15" x14ac:dyDescent="0.25">
      <c r="K22" s="908"/>
      <c r="L22" s="908"/>
      <c r="M22" s="908"/>
      <c r="N22" s="908"/>
      <c r="O22" s="908"/>
      <c r="P22" s="908"/>
      <c r="T22" s="908"/>
      <c r="U22" s="908"/>
      <c r="V22" s="908"/>
      <c r="W22" s="908"/>
      <c r="X22" s="908"/>
      <c r="Y22" s="908"/>
    </row>
    <row r="23" spans="11:25" ht="15" x14ac:dyDescent="0.25">
      <c r="K23" s="908"/>
      <c r="L23" s="908"/>
      <c r="M23" s="908"/>
      <c r="N23" s="908"/>
      <c r="O23" s="908"/>
      <c r="P23" s="908"/>
      <c r="T23" s="908"/>
      <c r="U23" s="908"/>
      <c r="V23" s="908"/>
      <c r="W23" s="908"/>
      <c r="X23" s="908"/>
      <c r="Y23" s="908"/>
    </row>
    <row r="24" spans="11:25" ht="15" x14ac:dyDescent="0.25">
      <c r="K24" s="908"/>
      <c r="L24" s="908"/>
      <c r="M24" s="908"/>
      <c r="N24" s="908"/>
      <c r="O24" s="908"/>
      <c r="P24" s="908"/>
      <c r="T24" s="908"/>
      <c r="U24" s="908"/>
      <c r="V24" s="908"/>
      <c r="W24" s="908"/>
      <c r="X24" s="908"/>
      <c r="Y24" s="908"/>
    </row>
    <row r="25" spans="11:25" ht="15" x14ac:dyDescent="0.25">
      <c r="K25" s="908"/>
      <c r="L25" s="908"/>
      <c r="M25" s="908"/>
      <c r="N25" s="908"/>
      <c r="O25" s="908"/>
      <c r="P25" s="908"/>
      <c r="T25" s="908"/>
      <c r="U25" s="908"/>
      <c r="V25" s="908"/>
      <c r="W25" s="908"/>
      <c r="X25" s="908"/>
      <c r="Y25" s="908"/>
    </row>
    <row r="26" spans="11:25" ht="15" x14ac:dyDescent="0.25">
      <c r="K26" s="908"/>
      <c r="L26" s="908"/>
      <c r="M26" s="908"/>
      <c r="N26" s="908"/>
      <c r="O26" s="908"/>
      <c r="P26" s="908"/>
      <c r="T26" s="908"/>
      <c r="U26" s="908"/>
      <c r="V26" s="908"/>
      <c r="W26" s="908"/>
      <c r="X26" s="908"/>
      <c r="Y26" s="908"/>
    </row>
    <row r="27" spans="11:25" ht="15" x14ac:dyDescent="0.25">
      <c r="K27" s="908"/>
      <c r="L27" s="908"/>
      <c r="M27" s="908"/>
      <c r="N27" s="908"/>
      <c r="O27" s="908"/>
      <c r="P27" s="908"/>
      <c r="T27" s="908"/>
      <c r="U27" s="908"/>
      <c r="V27" s="908"/>
      <c r="W27" s="908"/>
      <c r="X27" s="908"/>
      <c r="Y27" s="908"/>
    </row>
    <row r="28" spans="11:25" ht="15" x14ac:dyDescent="0.25">
      <c r="K28" s="908"/>
      <c r="L28" s="908"/>
      <c r="M28" s="908"/>
      <c r="N28" s="908"/>
      <c r="O28" s="908"/>
      <c r="P28" s="908"/>
      <c r="T28" s="908"/>
      <c r="U28" s="908"/>
      <c r="V28" s="908"/>
      <c r="W28" s="908"/>
      <c r="X28" s="908"/>
      <c r="Y28" s="908"/>
    </row>
    <row r="29" spans="11:25" ht="15" x14ac:dyDescent="0.25">
      <c r="K29" s="908"/>
      <c r="L29" s="908"/>
      <c r="M29" s="908"/>
      <c r="N29" s="908"/>
      <c r="O29" s="908"/>
      <c r="P29" s="908"/>
      <c r="T29" s="908"/>
      <c r="U29" s="908"/>
      <c r="V29" s="908"/>
      <c r="W29" s="908"/>
      <c r="X29" s="908"/>
      <c r="Y29" s="908"/>
    </row>
    <row r="30" spans="11:25" ht="15" x14ac:dyDescent="0.25">
      <c r="K30" s="908"/>
      <c r="L30" s="908"/>
      <c r="M30" s="908"/>
      <c r="N30" s="908"/>
      <c r="O30" s="908"/>
      <c r="P30" s="908"/>
      <c r="T30" s="908"/>
      <c r="U30" s="908"/>
      <c r="V30" s="908"/>
      <c r="W30" s="908"/>
      <c r="X30" s="908"/>
      <c r="Y30" s="908"/>
    </row>
    <row r="31" spans="11:25" ht="15" x14ac:dyDescent="0.25">
      <c r="K31" s="908"/>
      <c r="L31" s="908"/>
      <c r="M31" s="908"/>
      <c r="N31" s="908"/>
      <c r="O31" s="908"/>
      <c r="P31" s="908"/>
      <c r="T31" s="908"/>
      <c r="U31" s="908"/>
      <c r="V31" s="908"/>
      <c r="W31" s="908"/>
      <c r="X31" s="908"/>
      <c r="Y31" s="908"/>
    </row>
    <row r="32" spans="11:25" ht="15" x14ac:dyDescent="0.25">
      <c r="K32" s="908"/>
      <c r="L32" s="908"/>
      <c r="M32" s="908"/>
      <c r="N32" s="908"/>
      <c r="O32" s="908"/>
      <c r="P32" s="908"/>
      <c r="T32" s="908"/>
      <c r="U32" s="908"/>
      <c r="V32" s="908"/>
      <c r="W32" s="908"/>
      <c r="X32" s="908"/>
      <c r="Y32" s="908"/>
    </row>
    <row r="33" spans="11:25" ht="15" x14ac:dyDescent="0.25">
      <c r="K33" s="908"/>
      <c r="L33" s="908"/>
      <c r="M33" s="908"/>
      <c r="N33" s="908"/>
      <c r="O33" s="908"/>
      <c r="P33" s="908"/>
      <c r="T33" s="908"/>
      <c r="U33" s="908"/>
      <c r="V33" s="908"/>
      <c r="W33" s="908"/>
      <c r="X33" s="908"/>
      <c r="Y33" s="908"/>
    </row>
    <row r="34" spans="11:25" ht="15" x14ac:dyDescent="0.25">
      <c r="K34" s="908"/>
      <c r="L34" s="908"/>
      <c r="M34" s="908"/>
      <c r="N34" s="908"/>
      <c r="O34" s="908"/>
      <c r="P34" s="908"/>
      <c r="T34" s="908"/>
      <c r="U34" s="908"/>
      <c r="V34" s="908"/>
      <c r="W34" s="908"/>
      <c r="X34" s="908"/>
      <c r="Y34" s="908"/>
    </row>
    <row r="35" spans="11:25" ht="15" x14ac:dyDescent="0.25">
      <c r="K35" s="908"/>
      <c r="L35" s="908"/>
      <c r="M35" s="908"/>
      <c r="N35" s="908"/>
      <c r="O35" s="908"/>
      <c r="P35" s="908"/>
      <c r="T35" s="908"/>
      <c r="U35" s="908"/>
      <c r="V35" s="908"/>
      <c r="W35" s="908"/>
      <c r="X35" s="908"/>
      <c r="Y35" s="908"/>
    </row>
    <row r="36" spans="11:25" ht="15" x14ac:dyDescent="0.25">
      <c r="K36" s="908"/>
      <c r="L36" s="908"/>
      <c r="M36" s="908"/>
      <c r="N36" s="908"/>
      <c r="O36" s="908"/>
      <c r="P36" s="908"/>
      <c r="T36" s="908"/>
      <c r="U36" s="908"/>
      <c r="V36" s="908"/>
      <c r="W36" s="908"/>
      <c r="X36" s="908"/>
      <c r="Y36" s="908"/>
    </row>
    <row r="37" spans="11:25" ht="15" x14ac:dyDescent="0.25">
      <c r="K37" s="908"/>
      <c r="L37" s="908"/>
      <c r="M37" s="908"/>
      <c r="N37" s="908"/>
      <c r="O37" s="908"/>
      <c r="P37" s="908"/>
      <c r="T37" s="908"/>
      <c r="U37" s="908"/>
      <c r="V37" s="908"/>
      <c r="W37" s="908"/>
      <c r="X37" s="908"/>
      <c r="Y37" s="908"/>
    </row>
    <row r="38" spans="11:25" ht="15" x14ac:dyDescent="0.25">
      <c r="K38" s="908"/>
      <c r="L38" s="908"/>
      <c r="M38" s="908"/>
      <c r="N38" s="908"/>
      <c r="O38" s="908"/>
      <c r="P38" s="908"/>
      <c r="T38" s="908"/>
      <c r="U38" s="908"/>
      <c r="V38" s="908"/>
      <c r="W38" s="908"/>
      <c r="X38" s="908"/>
      <c r="Y38" s="908"/>
    </row>
    <row r="39" spans="11:25" ht="15" x14ac:dyDescent="0.25">
      <c r="K39" s="908"/>
      <c r="L39" s="908"/>
      <c r="M39" s="908"/>
      <c r="N39" s="908"/>
      <c r="O39" s="908"/>
      <c r="P39" s="908"/>
      <c r="T39" s="908"/>
      <c r="U39" s="908"/>
      <c r="V39" s="908"/>
      <c r="W39" s="908"/>
      <c r="X39" s="908"/>
      <c r="Y39" s="908"/>
    </row>
    <row r="40" spans="11:25" ht="15" x14ac:dyDescent="0.25">
      <c r="K40" s="908"/>
      <c r="L40" s="908"/>
      <c r="M40" s="908"/>
      <c r="N40" s="908"/>
      <c r="O40" s="908"/>
      <c r="P40" s="908"/>
      <c r="T40" s="908"/>
      <c r="U40" s="908"/>
      <c r="V40" s="908"/>
      <c r="W40" s="908"/>
      <c r="X40" s="908"/>
      <c r="Y40" s="908"/>
    </row>
    <row r="41" spans="11:25" ht="15" x14ac:dyDescent="0.25">
      <c r="K41" s="908"/>
      <c r="L41" s="908"/>
      <c r="M41" s="908"/>
      <c r="N41" s="908"/>
      <c r="O41" s="908"/>
      <c r="P41" s="908"/>
      <c r="T41" s="908"/>
      <c r="U41" s="908"/>
      <c r="V41" s="908"/>
      <c r="W41" s="908"/>
      <c r="X41" s="908"/>
      <c r="Y41" s="908"/>
    </row>
    <row r="42" spans="11:25" ht="15" x14ac:dyDescent="0.25">
      <c r="K42" s="908"/>
      <c r="L42" s="908"/>
      <c r="M42" s="908"/>
      <c r="N42" s="908"/>
      <c r="O42" s="908"/>
      <c r="P42" s="908"/>
      <c r="T42" s="908"/>
      <c r="U42" s="908"/>
      <c r="V42" s="908"/>
      <c r="W42" s="908"/>
      <c r="X42" s="908"/>
      <c r="Y42" s="908"/>
    </row>
    <row r="43" spans="11:25" ht="15" x14ac:dyDescent="0.25">
      <c r="K43" s="908"/>
      <c r="L43" s="908"/>
      <c r="M43" s="908"/>
      <c r="N43" s="908"/>
      <c r="O43" s="908"/>
      <c r="P43" s="908"/>
      <c r="T43" s="908"/>
      <c r="U43" s="908"/>
      <c r="V43" s="908"/>
      <c r="W43" s="908"/>
      <c r="X43" s="908"/>
      <c r="Y43" s="908"/>
    </row>
    <row r="44" spans="11:25" ht="15" x14ac:dyDescent="0.25">
      <c r="K44" s="908"/>
      <c r="L44" s="908"/>
      <c r="M44" s="908"/>
      <c r="N44" s="908"/>
      <c r="O44" s="908"/>
      <c r="P44" s="908"/>
      <c r="T44" s="908"/>
      <c r="U44" s="908"/>
      <c r="V44" s="908"/>
      <c r="W44" s="908"/>
      <c r="X44" s="908"/>
      <c r="Y44" s="908"/>
    </row>
    <row r="45" spans="11:25" ht="15" x14ac:dyDescent="0.25">
      <c r="K45" s="908"/>
      <c r="L45" s="908"/>
      <c r="M45" s="908"/>
      <c r="N45" s="908"/>
      <c r="O45" s="908"/>
      <c r="P45" s="908"/>
      <c r="T45" s="908"/>
      <c r="U45" s="908"/>
      <c r="V45" s="908"/>
      <c r="W45" s="908"/>
      <c r="X45" s="908"/>
      <c r="Y45" s="908"/>
    </row>
    <row r="46" spans="11:25" ht="15" x14ac:dyDescent="0.25">
      <c r="K46" s="908"/>
      <c r="L46" s="908"/>
      <c r="M46" s="908"/>
      <c r="N46" s="908"/>
      <c r="O46" s="908"/>
      <c r="P46" s="908"/>
      <c r="T46" s="908"/>
      <c r="U46" s="908"/>
      <c r="V46" s="908"/>
      <c r="W46" s="908"/>
      <c r="X46" s="908"/>
      <c r="Y46" s="908"/>
    </row>
    <row r="47" spans="11:25" ht="15" x14ac:dyDescent="0.25">
      <c r="K47" s="908"/>
      <c r="L47" s="908"/>
      <c r="M47" s="908"/>
      <c r="N47" s="908"/>
      <c r="O47" s="908"/>
      <c r="P47" s="908"/>
      <c r="T47" s="908"/>
      <c r="U47" s="908"/>
      <c r="V47" s="908"/>
      <c r="W47" s="908"/>
      <c r="X47" s="908"/>
      <c r="Y47" s="908"/>
    </row>
    <row r="48" spans="11:25" ht="15" x14ac:dyDescent="0.25">
      <c r="K48" s="908"/>
      <c r="L48" s="908"/>
      <c r="M48" s="908"/>
      <c r="N48" s="908"/>
      <c r="O48" s="908"/>
      <c r="P48" s="908"/>
      <c r="T48" s="908"/>
      <c r="U48" s="908"/>
      <c r="V48" s="908"/>
      <c r="W48" s="908"/>
      <c r="X48" s="908"/>
      <c r="Y48" s="908"/>
    </row>
    <row r="49" spans="1:25" ht="15" x14ac:dyDescent="0.25">
      <c r="K49" s="908"/>
      <c r="L49" s="908"/>
      <c r="M49" s="908"/>
      <c r="N49" s="908"/>
      <c r="O49" s="908"/>
      <c r="P49" s="908"/>
      <c r="T49" s="908"/>
      <c r="U49" s="908"/>
      <c r="V49" s="908"/>
      <c r="W49" s="908"/>
      <c r="X49" s="908"/>
      <c r="Y49" s="908"/>
    </row>
    <row r="50" spans="1:25" ht="15" x14ac:dyDescent="0.25">
      <c r="K50" s="908"/>
      <c r="L50" s="908"/>
      <c r="M50" s="908"/>
      <c r="N50" s="908"/>
      <c r="O50" s="908"/>
      <c r="P50" s="908"/>
      <c r="T50" s="908"/>
      <c r="U50" s="908"/>
      <c r="V50" s="908"/>
      <c r="W50" s="908"/>
      <c r="X50" s="908"/>
      <c r="Y50" s="908"/>
    </row>
    <row r="51" spans="1:25" ht="15" x14ac:dyDescent="0.25">
      <c r="K51" s="908"/>
      <c r="L51" s="908"/>
      <c r="M51" s="908"/>
      <c r="N51" s="908"/>
      <c r="O51" s="908"/>
      <c r="P51" s="908"/>
      <c r="T51" s="908"/>
      <c r="U51" s="908"/>
      <c r="V51" s="908"/>
      <c r="W51" s="908"/>
      <c r="X51" s="908"/>
      <c r="Y51" s="908"/>
    </row>
    <row r="52" spans="1:25" ht="18" x14ac:dyDescent="0.25">
      <c r="A52" s="909"/>
    </row>
    <row r="53" spans="1:25" ht="18" x14ac:dyDescent="0.25">
      <c r="A53" s="909"/>
    </row>
    <row r="54" spans="1:25" ht="18" x14ac:dyDescent="0.25">
      <c r="A54" s="909"/>
    </row>
    <row r="55" spans="1:25" ht="18" x14ac:dyDescent="0.25">
      <c r="A55" s="909"/>
    </row>
    <row r="56" spans="1:25" ht="18" x14ac:dyDescent="0.25">
      <c r="A56" s="909"/>
    </row>
    <row r="57" spans="1:25" ht="18" x14ac:dyDescent="0.25">
      <c r="A57" s="909"/>
    </row>
    <row r="58" spans="1:25" ht="18" x14ac:dyDescent="0.25">
      <c r="A58" s="909"/>
    </row>
    <row r="59" spans="1:25" ht="18" x14ac:dyDescent="0.25">
      <c r="A59" s="909"/>
    </row>
    <row r="60" spans="1:25" ht="18" x14ac:dyDescent="0.25">
      <c r="A60" s="909"/>
    </row>
    <row r="61" spans="1:25" ht="18" x14ac:dyDescent="0.25">
      <c r="A61" s="909"/>
    </row>
    <row r="62" spans="1:25" ht="18" x14ac:dyDescent="0.25">
      <c r="A62" s="909"/>
    </row>
    <row r="63" spans="1:25" ht="18" x14ac:dyDescent="0.25">
      <c r="A63" s="909"/>
    </row>
    <row r="64" spans="1:25" ht="18" x14ac:dyDescent="0.25">
      <c r="A64" s="909"/>
    </row>
    <row r="65" spans="1:1" ht="18" x14ac:dyDescent="0.25">
      <c r="A65" s="909"/>
    </row>
    <row r="66" spans="1:1" ht="18" x14ac:dyDescent="0.25">
      <c r="A66" s="909"/>
    </row>
    <row r="67" spans="1:1" ht="18" x14ac:dyDescent="0.25">
      <c r="A67" s="909"/>
    </row>
    <row r="68" spans="1:1" ht="18" x14ac:dyDescent="0.25">
      <c r="A68" s="909"/>
    </row>
    <row r="69" spans="1:1" ht="18" x14ac:dyDescent="0.25">
      <c r="A69" s="909"/>
    </row>
    <row r="70" spans="1:1" ht="18" x14ac:dyDescent="0.25">
      <c r="A70" s="909"/>
    </row>
    <row r="71" spans="1:1" ht="18" x14ac:dyDescent="0.25">
      <c r="A71" s="909"/>
    </row>
    <row r="72" spans="1:1" ht="18" x14ac:dyDescent="0.25">
      <c r="A72" s="909"/>
    </row>
    <row r="73" spans="1:1" ht="18" x14ac:dyDescent="0.25">
      <c r="A73" s="909"/>
    </row>
    <row r="74" spans="1:1" ht="18" x14ac:dyDescent="0.25">
      <c r="A74" s="909"/>
    </row>
    <row r="75" spans="1:1" ht="18" x14ac:dyDescent="0.25">
      <c r="A75" s="909"/>
    </row>
    <row r="76" spans="1:1" ht="18" x14ac:dyDescent="0.25">
      <c r="A76" s="909"/>
    </row>
    <row r="77" spans="1:1" ht="18" x14ac:dyDescent="0.25">
      <c r="A77" s="909"/>
    </row>
    <row r="78" spans="1:1" ht="18" x14ac:dyDescent="0.25">
      <c r="A78" s="909"/>
    </row>
    <row r="79" spans="1:1" ht="18" x14ac:dyDescent="0.25">
      <c r="A79" s="909"/>
    </row>
    <row r="80" spans="1:1" ht="18" x14ac:dyDescent="0.25">
      <c r="A80" s="909"/>
    </row>
    <row r="81" spans="1:1" ht="18" x14ac:dyDescent="0.25">
      <c r="A81" s="909"/>
    </row>
    <row r="82" spans="1:1" ht="18" x14ac:dyDescent="0.25">
      <c r="A82" s="909"/>
    </row>
    <row r="83" spans="1:1" ht="18" x14ac:dyDescent="0.25">
      <c r="A83" s="909"/>
    </row>
    <row r="84" spans="1:1" ht="18" x14ac:dyDescent="0.25">
      <c r="A84" s="909"/>
    </row>
    <row r="85" spans="1:1" ht="18" x14ac:dyDescent="0.25">
      <c r="A85" s="909"/>
    </row>
    <row r="86" spans="1:1" ht="18" x14ac:dyDescent="0.25">
      <c r="A86" s="909"/>
    </row>
    <row r="87" spans="1:1" ht="18" x14ac:dyDescent="0.25">
      <c r="A87" s="909"/>
    </row>
    <row r="88" spans="1:1" ht="18" x14ac:dyDescent="0.25">
      <c r="A88" s="909"/>
    </row>
    <row r="89" spans="1:1" ht="18" x14ac:dyDescent="0.25">
      <c r="A89" s="909"/>
    </row>
    <row r="90" spans="1:1" ht="18" x14ac:dyDescent="0.25">
      <c r="A90" s="909"/>
    </row>
    <row r="91" spans="1:1" ht="18" x14ac:dyDescent="0.25">
      <c r="A91" s="909"/>
    </row>
    <row r="92" spans="1:1" ht="18" x14ac:dyDescent="0.25">
      <c r="A92" s="909"/>
    </row>
    <row r="93" spans="1:1" ht="18" x14ac:dyDescent="0.25">
      <c r="A93" s="909"/>
    </row>
    <row r="94" spans="1:1" ht="18" x14ac:dyDescent="0.25">
      <c r="A94" s="909"/>
    </row>
    <row r="95" spans="1:1" ht="18" x14ac:dyDescent="0.25">
      <c r="A95" s="909"/>
    </row>
    <row r="96" spans="1:1" ht="18" x14ac:dyDescent="0.25">
      <c r="A96" s="909"/>
    </row>
    <row r="97" spans="1:1" ht="18" x14ac:dyDescent="0.25">
      <c r="A97" s="909"/>
    </row>
    <row r="98" spans="1:1" ht="18" x14ac:dyDescent="0.25">
      <c r="A98" s="909"/>
    </row>
    <row r="99" spans="1:1" ht="18" x14ac:dyDescent="0.25">
      <c r="A99" s="909"/>
    </row>
    <row r="100" spans="1:1" ht="18" x14ac:dyDescent="0.25">
      <c r="A100" s="909"/>
    </row>
    <row r="101" spans="1:1" ht="18" x14ac:dyDescent="0.25">
      <c r="A101" s="909"/>
    </row>
    <row r="102" spans="1:1" ht="18" x14ac:dyDescent="0.25">
      <c r="A102" s="909"/>
    </row>
    <row r="103" spans="1:1" ht="18" x14ac:dyDescent="0.25">
      <c r="A103" s="909"/>
    </row>
    <row r="104" spans="1:1" ht="18" x14ac:dyDescent="0.25">
      <c r="A104" s="909"/>
    </row>
    <row r="105" spans="1:1" ht="18" x14ac:dyDescent="0.25">
      <c r="A105" s="909"/>
    </row>
    <row r="106" spans="1:1" ht="18" x14ac:dyDescent="0.25">
      <c r="A106" s="909"/>
    </row>
    <row r="107" spans="1:1" ht="18" x14ac:dyDescent="0.25">
      <c r="A107" s="909"/>
    </row>
    <row r="108" spans="1:1" ht="18" x14ac:dyDescent="0.25">
      <c r="A108" s="909"/>
    </row>
    <row r="109" spans="1:1" ht="18" x14ac:dyDescent="0.25">
      <c r="A109" s="909"/>
    </row>
    <row r="110" spans="1:1" ht="18" x14ac:dyDescent="0.25">
      <c r="A110" s="909"/>
    </row>
    <row r="111" spans="1:1" ht="18" x14ac:dyDescent="0.25">
      <c r="A111" s="909"/>
    </row>
    <row r="112" spans="1:1" ht="18" x14ac:dyDescent="0.25">
      <c r="A112" s="909"/>
    </row>
    <row r="113" spans="1:1" ht="18" x14ac:dyDescent="0.25">
      <c r="A113" s="909"/>
    </row>
    <row r="114" spans="1:1" ht="18" x14ac:dyDescent="0.25">
      <c r="A114" s="909"/>
    </row>
    <row r="115" spans="1:1" ht="18" x14ac:dyDescent="0.25">
      <c r="A115" s="909"/>
    </row>
    <row r="116" spans="1:1" ht="18" x14ac:dyDescent="0.25">
      <c r="A116" s="909"/>
    </row>
    <row r="117" spans="1:1" ht="18" x14ac:dyDescent="0.25">
      <c r="A117" s="909"/>
    </row>
    <row r="118" spans="1:1" ht="18" x14ac:dyDescent="0.25">
      <c r="A118" s="909"/>
    </row>
    <row r="119" spans="1:1" ht="18" x14ac:dyDescent="0.25">
      <c r="A119" s="909"/>
    </row>
    <row r="120" spans="1:1" ht="18" x14ac:dyDescent="0.25">
      <c r="A120" s="909"/>
    </row>
    <row r="121" spans="1:1" ht="18" x14ac:dyDescent="0.25">
      <c r="A121" s="909"/>
    </row>
    <row r="122" spans="1:1" ht="18" x14ac:dyDescent="0.25">
      <c r="A122" s="909"/>
    </row>
    <row r="123" spans="1:1" ht="18" x14ac:dyDescent="0.25">
      <c r="A123" s="909"/>
    </row>
    <row r="124" spans="1:1" ht="18" x14ac:dyDescent="0.25">
      <c r="A124" s="909"/>
    </row>
    <row r="125" spans="1:1" ht="18" x14ac:dyDescent="0.25">
      <c r="A125" s="909"/>
    </row>
    <row r="126" spans="1:1" ht="18" x14ac:dyDescent="0.25">
      <c r="A126" s="909"/>
    </row>
    <row r="127" spans="1:1" ht="18" x14ac:dyDescent="0.25">
      <c r="A127" s="909"/>
    </row>
    <row r="128" spans="1:1" ht="18" x14ac:dyDescent="0.25">
      <c r="A128" s="909"/>
    </row>
    <row r="129" spans="1:1" ht="18" x14ac:dyDescent="0.25">
      <c r="A129" s="909"/>
    </row>
    <row r="130" spans="1:1" ht="18" x14ac:dyDescent="0.25">
      <c r="A130" s="909"/>
    </row>
    <row r="131" spans="1:1" ht="18" x14ac:dyDescent="0.25">
      <c r="A131" s="909"/>
    </row>
    <row r="132" spans="1:1" ht="18" x14ac:dyDescent="0.25">
      <c r="A132" s="909"/>
    </row>
    <row r="133" spans="1:1" ht="18" x14ac:dyDescent="0.25">
      <c r="A133" s="909"/>
    </row>
    <row r="134" spans="1:1" ht="18" x14ac:dyDescent="0.25">
      <c r="A134" s="909"/>
    </row>
    <row r="135" spans="1:1" ht="18" x14ac:dyDescent="0.25">
      <c r="A135" s="909"/>
    </row>
    <row r="136" spans="1:1" ht="18" x14ac:dyDescent="0.25">
      <c r="A136" s="909"/>
    </row>
    <row r="137" spans="1:1" ht="18" x14ac:dyDescent="0.25">
      <c r="A137" s="909"/>
    </row>
    <row r="138" spans="1:1" ht="18" x14ac:dyDescent="0.25">
      <c r="A138" s="909"/>
    </row>
    <row r="139" spans="1:1" ht="18" x14ac:dyDescent="0.25">
      <c r="A139" s="909"/>
    </row>
    <row r="140" spans="1:1" ht="18" x14ac:dyDescent="0.25">
      <c r="A140" s="909"/>
    </row>
    <row r="141" spans="1:1" ht="18" x14ac:dyDescent="0.25">
      <c r="A141" s="909"/>
    </row>
    <row r="142" spans="1:1" ht="18" x14ac:dyDescent="0.25">
      <c r="A142" s="909"/>
    </row>
    <row r="143" spans="1:1" ht="18" x14ac:dyDescent="0.25">
      <c r="A143" s="909"/>
    </row>
    <row r="144" spans="1:1" ht="18" x14ac:dyDescent="0.25">
      <c r="A144" s="909"/>
    </row>
    <row r="145" spans="1:1" ht="18" x14ac:dyDescent="0.25">
      <c r="A145" s="909"/>
    </row>
    <row r="146" spans="1:1" ht="18" x14ac:dyDescent="0.25">
      <c r="A146" s="909"/>
    </row>
    <row r="147" spans="1:1" ht="18" x14ac:dyDescent="0.25">
      <c r="A147" s="909"/>
    </row>
    <row r="148" spans="1:1" ht="18" x14ac:dyDescent="0.25">
      <c r="A148" s="909"/>
    </row>
    <row r="149" spans="1:1" ht="18" x14ac:dyDescent="0.25">
      <c r="A149" s="909"/>
    </row>
    <row r="150" spans="1:1" ht="18" x14ac:dyDescent="0.25">
      <c r="A150" s="909"/>
    </row>
    <row r="151" spans="1:1" ht="18" x14ac:dyDescent="0.25">
      <c r="A151" s="909"/>
    </row>
    <row r="152" spans="1:1" ht="18" x14ac:dyDescent="0.25">
      <c r="A152" s="909"/>
    </row>
    <row r="153" spans="1:1" ht="18" x14ac:dyDescent="0.25">
      <c r="A153" s="909"/>
    </row>
    <row r="154" spans="1:1" ht="18" x14ac:dyDescent="0.25">
      <c r="A154" s="909"/>
    </row>
    <row r="155" spans="1:1" ht="18" x14ac:dyDescent="0.25">
      <c r="A155" s="909"/>
    </row>
    <row r="156" spans="1:1" ht="18" x14ac:dyDescent="0.25">
      <c r="A156" s="909"/>
    </row>
    <row r="157" spans="1:1" ht="18" x14ac:dyDescent="0.25">
      <c r="A157" s="909"/>
    </row>
    <row r="158" spans="1:1" ht="18" x14ac:dyDescent="0.25">
      <c r="A158" s="909"/>
    </row>
    <row r="159" spans="1:1" ht="18" x14ac:dyDescent="0.25">
      <c r="A159" s="909"/>
    </row>
    <row r="160" spans="1:1" ht="18" x14ac:dyDescent="0.25">
      <c r="A160" s="909"/>
    </row>
    <row r="161" spans="1:1" ht="18" x14ac:dyDescent="0.25">
      <c r="A161" s="909"/>
    </row>
    <row r="162" spans="1:1" ht="18" x14ac:dyDescent="0.25">
      <c r="A162" s="909"/>
    </row>
    <row r="163" spans="1:1" ht="18" x14ac:dyDescent="0.25">
      <c r="A163" s="909"/>
    </row>
    <row r="164" spans="1:1" ht="18" x14ac:dyDescent="0.25">
      <c r="A164" s="909"/>
    </row>
    <row r="165" spans="1:1" ht="18" x14ac:dyDescent="0.25">
      <c r="A165" s="909"/>
    </row>
    <row r="166" spans="1:1" ht="18" x14ac:dyDescent="0.25">
      <c r="A166" s="909"/>
    </row>
    <row r="167" spans="1:1" ht="18" x14ac:dyDescent="0.25">
      <c r="A167" s="909"/>
    </row>
    <row r="168" spans="1:1" ht="18" x14ac:dyDescent="0.25">
      <c r="A168" s="909"/>
    </row>
    <row r="169" spans="1:1" ht="18" x14ac:dyDescent="0.25">
      <c r="A169" s="909"/>
    </row>
    <row r="170" spans="1:1" ht="18" x14ac:dyDescent="0.25">
      <c r="A170" s="909"/>
    </row>
    <row r="171" spans="1:1" ht="18" x14ac:dyDescent="0.25">
      <c r="A171" s="909"/>
    </row>
    <row r="172" spans="1:1" ht="18" x14ac:dyDescent="0.25">
      <c r="A172" s="909"/>
    </row>
    <row r="173" spans="1:1" ht="18" x14ac:dyDescent="0.25">
      <c r="A173" s="909"/>
    </row>
    <row r="174" spans="1:1" ht="18" x14ac:dyDescent="0.25">
      <c r="A174" s="909"/>
    </row>
    <row r="175" spans="1:1" ht="18" x14ac:dyDescent="0.25">
      <c r="A175" s="909"/>
    </row>
    <row r="176" spans="1:1" ht="18" x14ac:dyDescent="0.25">
      <c r="A176" s="909"/>
    </row>
    <row r="177" spans="1:1" ht="18" x14ac:dyDescent="0.25">
      <c r="A177" s="909"/>
    </row>
    <row r="178" spans="1:1" ht="18" x14ac:dyDescent="0.25">
      <c r="A178" s="909"/>
    </row>
    <row r="179" spans="1:1" ht="18" x14ac:dyDescent="0.25">
      <c r="A179" s="909"/>
    </row>
    <row r="180" spans="1:1" ht="18" x14ac:dyDescent="0.25">
      <c r="A180" s="909"/>
    </row>
    <row r="181" spans="1:1" ht="18" x14ac:dyDescent="0.25">
      <c r="A181" s="909"/>
    </row>
    <row r="182" spans="1:1" ht="18" x14ac:dyDescent="0.25">
      <c r="A182" s="909"/>
    </row>
    <row r="183" spans="1:1" ht="18" x14ac:dyDescent="0.25">
      <c r="A183" s="909"/>
    </row>
    <row r="184" spans="1:1" ht="18" x14ac:dyDescent="0.25">
      <c r="A184" s="909"/>
    </row>
    <row r="185" spans="1:1" ht="18" x14ac:dyDescent="0.25">
      <c r="A185" s="909"/>
    </row>
    <row r="186" spans="1:1" ht="18" x14ac:dyDescent="0.25">
      <c r="A186" s="909"/>
    </row>
    <row r="187" spans="1:1" ht="18" x14ac:dyDescent="0.25">
      <c r="A187" s="909"/>
    </row>
    <row r="188" spans="1:1" ht="18" x14ac:dyDescent="0.25">
      <c r="A188" s="909"/>
    </row>
    <row r="189" spans="1:1" ht="18" x14ac:dyDescent="0.25">
      <c r="A189" s="909"/>
    </row>
    <row r="190" spans="1:1" ht="18" x14ac:dyDescent="0.25">
      <c r="A190" s="909"/>
    </row>
    <row r="191" spans="1:1" ht="18" x14ac:dyDescent="0.25">
      <c r="A191" s="909"/>
    </row>
    <row r="192" spans="1:1" ht="18" x14ac:dyDescent="0.25">
      <c r="A192" s="909"/>
    </row>
    <row r="193" spans="1:1" ht="18" x14ac:dyDescent="0.25">
      <c r="A193" s="909"/>
    </row>
    <row r="194" spans="1:1" ht="18" x14ac:dyDescent="0.25">
      <c r="A194" s="909"/>
    </row>
    <row r="195" spans="1:1" ht="18" x14ac:dyDescent="0.25">
      <c r="A195" s="909"/>
    </row>
    <row r="196" spans="1:1" ht="18" x14ac:dyDescent="0.25">
      <c r="A196" s="909"/>
    </row>
    <row r="197" spans="1:1" ht="18" x14ac:dyDescent="0.25">
      <c r="A197" s="909"/>
    </row>
    <row r="198" spans="1:1" ht="18" x14ac:dyDescent="0.25">
      <c r="A198" s="909"/>
    </row>
    <row r="199" spans="1:1" ht="18" x14ac:dyDescent="0.25">
      <c r="A199" s="909"/>
    </row>
    <row r="200" spans="1:1" ht="18" x14ac:dyDescent="0.25">
      <c r="A200" s="909"/>
    </row>
    <row r="201" spans="1:1" ht="18" x14ac:dyDescent="0.25">
      <c r="A201" s="909"/>
    </row>
    <row r="202" spans="1:1" ht="18" x14ac:dyDescent="0.25">
      <c r="A202" s="909"/>
    </row>
    <row r="203" spans="1:1" ht="18" x14ac:dyDescent="0.25">
      <c r="A203" s="909"/>
    </row>
    <row r="204" spans="1:1" ht="18" x14ac:dyDescent="0.25">
      <c r="A204" s="909"/>
    </row>
    <row r="205" spans="1:1" ht="18" x14ac:dyDescent="0.25">
      <c r="A205" s="909"/>
    </row>
    <row r="206" spans="1:1" ht="18" x14ac:dyDescent="0.25">
      <c r="A206" s="909"/>
    </row>
    <row r="207" spans="1:1" ht="18" x14ac:dyDescent="0.25">
      <c r="A207" s="909"/>
    </row>
    <row r="208" spans="1:1" ht="18" x14ac:dyDescent="0.25">
      <c r="A208" s="909"/>
    </row>
    <row r="209" spans="1:1" ht="18" x14ac:dyDescent="0.25">
      <c r="A209" s="909"/>
    </row>
    <row r="210" spans="1:1" ht="18" x14ac:dyDescent="0.25">
      <c r="A210" s="909"/>
    </row>
    <row r="211" spans="1:1" ht="18" x14ac:dyDescent="0.25">
      <c r="A211" s="909"/>
    </row>
    <row r="212" spans="1:1" ht="18" x14ac:dyDescent="0.25">
      <c r="A212" s="909"/>
    </row>
    <row r="213" spans="1:1" ht="18" x14ac:dyDescent="0.25">
      <c r="A213" s="909"/>
    </row>
    <row r="214" spans="1:1" ht="18" x14ac:dyDescent="0.25">
      <c r="A214" s="909"/>
    </row>
    <row r="215" spans="1:1" ht="18" x14ac:dyDescent="0.25">
      <c r="A215" s="909"/>
    </row>
    <row r="216" spans="1:1" ht="18" x14ac:dyDescent="0.25">
      <c r="A216" s="909"/>
    </row>
    <row r="217" spans="1:1" ht="18" x14ac:dyDescent="0.25">
      <c r="A217" s="909"/>
    </row>
    <row r="218" spans="1:1" ht="18" x14ac:dyDescent="0.25">
      <c r="A218" s="909"/>
    </row>
    <row r="219" spans="1:1" ht="18" x14ac:dyDescent="0.25">
      <c r="A219" s="909"/>
    </row>
    <row r="220" spans="1:1" ht="18" x14ac:dyDescent="0.25">
      <c r="A220" s="909"/>
    </row>
    <row r="221" spans="1:1" ht="18" x14ac:dyDescent="0.25">
      <c r="A221" s="909"/>
    </row>
    <row r="222" spans="1:1" ht="18" x14ac:dyDescent="0.25">
      <c r="A222" s="909"/>
    </row>
    <row r="223" spans="1:1" ht="18" x14ac:dyDescent="0.25">
      <c r="A223" s="909"/>
    </row>
    <row r="224" spans="1:1" ht="18" x14ac:dyDescent="0.25">
      <c r="A224" s="909"/>
    </row>
    <row r="225" spans="1:1" ht="18" x14ac:dyDescent="0.25">
      <c r="A225" s="909"/>
    </row>
    <row r="226" spans="1:1" ht="18" x14ac:dyDescent="0.25">
      <c r="A226" s="909"/>
    </row>
    <row r="227" spans="1:1" ht="18" x14ac:dyDescent="0.25">
      <c r="A227" s="909"/>
    </row>
    <row r="228" spans="1:1" ht="18" x14ac:dyDescent="0.25">
      <c r="A228" s="909"/>
    </row>
    <row r="229" spans="1:1" ht="18" x14ac:dyDescent="0.25">
      <c r="A229" s="909"/>
    </row>
    <row r="230" spans="1:1" ht="18" x14ac:dyDescent="0.25">
      <c r="A230" s="909"/>
    </row>
    <row r="231" spans="1:1" ht="18" x14ac:dyDescent="0.25">
      <c r="A231" s="909"/>
    </row>
    <row r="232" spans="1:1" ht="18" x14ac:dyDescent="0.25">
      <c r="A232" s="909"/>
    </row>
    <row r="233" spans="1:1" ht="18" x14ac:dyDescent="0.25">
      <c r="A233" s="909"/>
    </row>
    <row r="234" spans="1:1" ht="18" x14ac:dyDescent="0.25">
      <c r="A234" s="909"/>
    </row>
    <row r="235" spans="1:1" ht="18" x14ac:dyDescent="0.25">
      <c r="A235" s="909"/>
    </row>
    <row r="236" spans="1:1" ht="18" x14ac:dyDescent="0.25">
      <c r="A236" s="909"/>
    </row>
    <row r="237" spans="1:1" ht="18" x14ac:dyDescent="0.25">
      <c r="A237" s="909"/>
    </row>
    <row r="238" spans="1:1" ht="18" x14ac:dyDescent="0.25">
      <c r="A238" s="909"/>
    </row>
    <row r="239" spans="1:1" ht="18" x14ac:dyDescent="0.25">
      <c r="A239" s="909"/>
    </row>
    <row r="240" spans="1:1" ht="18" x14ac:dyDescent="0.25">
      <c r="A240" s="909"/>
    </row>
    <row r="241" spans="1:1" ht="18" x14ac:dyDescent="0.25">
      <c r="A241" s="909"/>
    </row>
    <row r="242" spans="1:1" ht="18" x14ac:dyDescent="0.25">
      <c r="A242" s="909"/>
    </row>
    <row r="243" spans="1:1" ht="18" x14ac:dyDescent="0.25">
      <c r="A243" s="909"/>
    </row>
    <row r="244" spans="1:1" ht="18" x14ac:dyDescent="0.25">
      <c r="A244" s="909"/>
    </row>
    <row r="245" spans="1:1" ht="18" x14ac:dyDescent="0.25">
      <c r="A245" s="909"/>
    </row>
    <row r="246" spans="1:1" ht="18" x14ac:dyDescent="0.25">
      <c r="A246" s="909"/>
    </row>
    <row r="247" spans="1:1" ht="18" x14ac:dyDescent="0.25">
      <c r="A247" s="909"/>
    </row>
    <row r="248" spans="1:1" ht="18" x14ac:dyDescent="0.25">
      <c r="A248" s="909"/>
    </row>
    <row r="249" spans="1:1" ht="18" x14ac:dyDescent="0.25">
      <c r="A249" s="909"/>
    </row>
    <row r="250" spans="1:1" ht="18" x14ac:dyDescent="0.25">
      <c r="A250" s="909"/>
    </row>
    <row r="251" spans="1:1" ht="18" x14ac:dyDescent="0.25">
      <c r="A251" s="909"/>
    </row>
    <row r="252" spans="1:1" ht="18" x14ac:dyDescent="0.25">
      <c r="A252" s="909"/>
    </row>
    <row r="253" spans="1:1" ht="18" x14ac:dyDescent="0.25">
      <c r="A253" s="909"/>
    </row>
    <row r="254" spans="1:1" ht="18" x14ac:dyDescent="0.25">
      <c r="A254" s="909"/>
    </row>
    <row r="255" spans="1:1" ht="18" x14ac:dyDescent="0.25">
      <c r="A255" s="909"/>
    </row>
    <row r="256" spans="1:1" ht="18" x14ac:dyDescent="0.25">
      <c r="A256" s="909"/>
    </row>
    <row r="257" spans="1:1" ht="18" x14ac:dyDescent="0.25">
      <c r="A257" s="909"/>
    </row>
    <row r="258" spans="1:1" ht="18" x14ac:dyDescent="0.25">
      <c r="A258" s="909"/>
    </row>
    <row r="259" spans="1:1" ht="18" x14ac:dyDescent="0.25">
      <c r="A259" s="909"/>
    </row>
    <row r="260" spans="1:1" ht="18" x14ac:dyDescent="0.25">
      <c r="A260" s="909"/>
    </row>
    <row r="261" spans="1:1" ht="18" x14ac:dyDescent="0.25">
      <c r="A261" s="909"/>
    </row>
    <row r="262" spans="1:1" ht="18" x14ac:dyDescent="0.25">
      <c r="A262" s="909"/>
    </row>
    <row r="263" spans="1:1" ht="18" x14ac:dyDescent="0.25">
      <c r="A263" s="909"/>
    </row>
    <row r="264" spans="1:1" ht="18" x14ac:dyDescent="0.25">
      <c r="A264" s="909"/>
    </row>
    <row r="265" spans="1:1" ht="18" x14ac:dyDescent="0.25">
      <c r="A265" s="909"/>
    </row>
    <row r="266" spans="1:1" ht="18" x14ac:dyDescent="0.25">
      <c r="A266" s="909"/>
    </row>
    <row r="267" spans="1:1" ht="18" x14ac:dyDescent="0.25">
      <c r="A267" s="909"/>
    </row>
    <row r="268" spans="1:1" ht="18" x14ac:dyDescent="0.25">
      <c r="A268" s="909"/>
    </row>
    <row r="269" spans="1:1" ht="18" x14ac:dyDescent="0.25">
      <c r="A269" s="909"/>
    </row>
    <row r="270" spans="1:1" ht="18" x14ac:dyDescent="0.25">
      <c r="A270" s="909"/>
    </row>
    <row r="271" spans="1:1" ht="18" x14ac:dyDescent="0.25">
      <c r="A271" s="909"/>
    </row>
    <row r="272" spans="1:1" ht="18" x14ac:dyDescent="0.25">
      <c r="A272" s="909"/>
    </row>
    <row r="273" spans="1:1" ht="18" x14ac:dyDescent="0.25">
      <c r="A273" s="909"/>
    </row>
    <row r="274" spans="1:1" ht="18" x14ac:dyDescent="0.25">
      <c r="A274" s="909"/>
    </row>
    <row r="275" spans="1:1" ht="18" x14ac:dyDescent="0.25">
      <c r="A275" s="909"/>
    </row>
    <row r="276" spans="1:1" ht="18" x14ac:dyDescent="0.25">
      <c r="A276" s="909"/>
    </row>
    <row r="277" spans="1:1" ht="18" x14ac:dyDescent="0.25">
      <c r="A277" s="909"/>
    </row>
    <row r="278" spans="1:1" ht="18" x14ac:dyDescent="0.25">
      <c r="A278" s="909"/>
    </row>
    <row r="279" spans="1:1" ht="18" x14ac:dyDescent="0.25">
      <c r="A279" s="909"/>
    </row>
    <row r="280" spans="1:1" ht="18" x14ac:dyDescent="0.25">
      <c r="A280" s="909"/>
    </row>
    <row r="281" spans="1:1" ht="18" x14ac:dyDescent="0.25">
      <c r="A281" s="909"/>
    </row>
    <row r="282" spans="1:1" ht="18" x14ac:dyDescent="0.25">
      <c r="A282" s="909"/>
    </row>
    <row r="283" spans="1:1" ht="18" x14ac:dyDescent="0.25">
      <c r="A283" s="909"/>
    </row>
    <row r="284" spans="1:1" ht="18" x14ac:dyDescent="0.25">
      <c r="A284" s="909"/>
    </row>
    <row r="285" spans="1:1" ht="18" x14ac:dyDescent="0.25">
      <c r="A285" s="909"/>
    </row>
    <row r="286" spans="1:1" ht="18" x14ac:dyDescent="0.25">
      <c r="A286" s="909"/>
    </row>
    <row r="287" spans="1:1" ht="18" x14ac:dyDescent="0.25">
      <c r="A287" s="909"/>
    </row>
    <row r="288" spans="1:1" ht="18" x14ac:dyDescent="0.25">
      <c r="A288" s="909"/>
    </row>
    <row r="289" spans="1:1" ht="18" x14ac:dyDescent="0.25">
      <c r="A289" s="909"/>
    </row>
    <row r="290" spans="1:1" ht="18" x14ac:dyDescent="0.25">
      <c r="A290" s="909"/>
    </row>
    <row r="291" spans="1:1" ht="18" x14ac:dyDescent="0.25">
      <c r="A291" s="909"/>
    </row>
    <row r="292" spans="1:1" ht="18" x14ac:dyDescent="0.25">
      <c r="A292" s="909"/>
    </row>
    <row r="293" spans="1:1" ht="18" x14ac:dyDescent="0.25">
      <c r="A293" s="909"/>
    </row>
    <row r="294" spans="1:1" ht="18" x14ac:dyDescent="0.25">
      <c r="A294" s="909"/>
    </row>
    <row r="295" spans="1:1" ht="18" x14ac:dyDescent="0.25">
      <c r="A295" s="909"/>
    </row>
    <row r="296" spans="1:1" ht="18" x14ac:dyDescent="0.25">
      <c r="A296" s="909"/>
    </row>
    <row r="297" spans="1:1" ht="18" x14ac:dyDescent="0.25">
      <c r="A297" s="909"/>
    </row>
    <row r="298" spans="1:1" ht="18" x14ac:dyDescent="0.25">
      <c r="A298" s="909"/>
    </row>
    <row r="299" spans="1:1" ht="18" x14ac:dyDescent="0.25">
      <c r="A299" s="909"/>
    </row>
    <row r="300" spans="1:1" ht="18" x14ac:dyDescent="0.25">
      <c r="A300" s="909"/>
    </row>
    <row r="301" spans="1:1" ht="18" x14ac:dyDescent="0.25">
      <c r="A301" s="909"/>
    </row>
    <row r="302" spans="1:1" ht="18" x14ac:dyDescent="0.25">
      <c r="A302" s="909"/>
    </row>
    <row r="303" spans="1:1" ht="18" x14ac:dyDescent="0.25">
      <c r="A303" s="909"/>
    </row>
    <row r="304" spans="1:1" ht="18" x14ac:dyDescent="0.25">
      <c r="A304" s="909"/>
    </row>
    <row r="305" spans="1:1" ht="18" x14ac:dyDescent="0.25">
      <c r="A305" s="909"/>
    </row>
    <row r="306" spans="1:1" ht="18" x14ac:dyDescent="0.25">
      <c r="A306" s="909"/>
    </row>
    <row r="307" spans="1:1" ht="18" x14ac:dyDescent="0.25">
      <c r="A307" s="909"/>
    </row>
    <row r="308" spans="1:1" ht="18" x14ac:dyDescent="0.25">
      <c r="A308" s="909"/>
    </row>
    <row r="309" spans="1:1" ht="18" x14ac:dyDescent="0.25">
      <c r="A309" s="909"/>
    </row>
    <row r="310" spans="1:1" ht="18" x14ac:dyDescent="0.25">
      <c r="A310" s="909"/>
    </row>
    <row r="311" spans="1:1" ht="18" x14ac:dyDescent="0.25">
      <c r="A311" s="909"/>
    </row>
    <row r="312" spans="1:1" ht="18" x14ac:dyDescent="0.25">
      <c r="A312" s="909"/>
    </row>
    <row r="313" spans="1:1" ht="18" x14ac:dyDescent="0.25">
      <c r="A313" s="909"/>
    </row>
    <row r="314" spans="1:1" ht="18" x14ac:dyDescent="0.25">
      <c r="A314" s="909"/>
    </row>
    <row r="315" spans="1:1" ht="18" x14ac:dyDescent="0.25">
      <c r="A315" s="909"/>
    </row>
    <row r="316" spans="1:1" ht="18" x14ac:dyDescent="0.25">
      <c r="A316" s="909"/>
    </row>
    <row r="317" spans="1:1" ht="18" x14ac:dyDescent="0.25">
      <c r="A317" s="909"/>
    </row>
    <row r="318" spans="1:1" ht="18" x14ac:dyDescent="0.25">
      <c r="A318" s="909"/>
    </row>
    <row r="319" spans="1:1" ht="18" x14ac:dyDescent="0.25">
      <c r="A319" s="909"/>
    </row>
    <row r="320" spans="1:1" ht="18" x14ac:dyDescent="0.25">
      <c r="A320" s="909"/>
    </row>
    <row r="321" spans="1:1" ht="18" x14ac:dyDescent="0.25">
      <c r="A321" s="909"/>
    </row>
    <row r="322" spans="1:1" ht="18" x14ac:dyDescent="0.25">
      <c r="A322" s="909"/>
    </row>
    <row r="323" spans="1:1" ht="18" x14ac:dyDescent="0.25">
      <c r="A323" s="909"/>
    </row>
    <row r="324" spans="1:1" ht="18" x14ac:dyDescent="0.25">
      <c r="A324" s="909"/>
    </row>
    <row r="325" spans="1:1" ht="18" x14ac:dyDescent="0.25">
      <c r="A325" s="909"/>
    </row>
    <row r="326" spans="1:1" ht="18" x14ac:dyDescent="0.25">
      <c r="A326" s="909"/>
    </row>
    <row r="327" spans="1:1" ht="18" x14ac:dyDescent="0.25">
      <c r="A327" s="909"/>
    </row>
    <row r="328" spans="1:1" ht="18" x14ac:dyDescent="0.25">
      <c r="A328" s="909"/>
    </row>
    <row r="329" spans="1:1" ht="18" x14ac:dyDescent="0.25">
      <c r="A329" s="909"/>
    </row>
    <row r="330" spans="1:1" ht="18" x14ac:dyDescent="0.25">
      <c r="A330" s="909"/>
    </row>
    <row r="331" spans="1:1" ht="18" x14ac:dyDescent="0.25">
      <c r="A331" s="909"/>
    </row>
    <row r="332" spans="1:1" ht="18" x14ac:dyDescent="0.25">
      <c r="A332" s="909"/>
    </row>
    <row r="333" spans="1:1" ht="18" x14ac:dyDescent="0.25">
      <c r="A333" s="909"/>
    </row>
    <row r="334" spans="1:1" ht="18" x14ac:dyDescent="0.25">
      <c r="A334" s="909"/>
    </row>
    <row r="335" spans="1:1" ht="18" x14ac:dyDescent="0.25">
      <c r="A335" s="909"/>
    </row>
    <row r="336" spans="1:1" ht="18" x14ac:dyDescent="0.25">
      <c r="A336" s="909"/>
    </row>
    <row r="337" spans="1:1" ht="18" x14ac:dyDescent="0.25">
      <c r="A337" s="909"/>
    </row>
    <row r="338" spans="1:1" ht="18" x14ac:dyDescent="0.25">
      <c r="A338" s="909"/>
    </row>
    <row r="339" spans="1:1" ht="18" x14ac:dyDescent="0.25">
      <c r="A339" s="909"/>
    </row>
    <row r="340" spans="1:1" ht="18" x14ac:dyDescent="0.25">
      <c r="A340" s="909"/>
    </row>
    <row r="341" spans="1:1" ht="18" x14ac:dyDescent="0.25">
      <c r="A341" s="909"/>
    </row>
    <row r="342" spans="1:1" ht="18" x14ac:dyDescent="0.25">
      <c r="A342" s="909"/>
    </row>
    <row r="343" spans="1:1" ht="18" x14ac:dyDescent="0.25">
      <c r="A343" s="909"/>
    </row>
    <row r="344" spans="1:1" ht="18" x14ac:dyDescent="0.25">
      <c r="A344" s="909"/>
    </row>
    <row r="345" spans="1:1" ht="18" x14ac:dyDescent="0.25">
      <c r="A345" s="909"/>
    </row>
    <row r="346" spans="1:1" ht="18" x14ac:dyDescent="0.25">
      <c r="A346" s="909"/>
    </row>
    <row r="347" spans="1:1" ht="18" x14ac:dyDescent="0.25">
      <c r="A347" s="909"/>
    </row>
    <row r="348" spans="1:1" ht="18" x14ac:dyDescent="0.25">
      <c r="A348" s="909"/>
    </row>
    <row r="349" spans="1:1" ht="18" x14ac:dyDescent="0.25">
      <c r="A349" s="909"/>
    </row>
    <row r="350" spans="1:1" ht="18" x14ac:dyDescent="0.25">
      <c r="A350" s="909"/>
    </row>
    <row r="351" spans="1:1" ht="18" x14ac:dyDescent="0.25">
      <c r="A351" s="909"/>
    </row>
    <row r="352" spans="1:1" ht="18" x14ac:dyDescent="0.25">
      <c r="A352" s="909"/>
    </row>
    <row r="353" spans="1:1" ht="18" x14ac:dyDescent="0.25">
      <c r="A353" s="909"/>
    </row>
    <row r="354" spans="1:1" ht="18" x14ac:dyDescent="0.25">
      <c r="A354" s="909"/>
    </row>
    <row r="355" spans="1:1" ht="18" x14ac:dyDescent="0.25">
      <c r="A355" s="909"/>
    </row>
    <row r="356" spans="1:1" ht="18" x14ac:dyDescent="0.25">
      <c r="A356" s="909"/>
    </row>
    <row r="357" spans="1:1" ht="18" x14ac:dyDescent="0.25">
      <c r="A357" s="909"/>
    </row>
    <row r="358" spans="1:1" ht="18" x14ac:dyDescent="0.25">
      <c r="A358" s="909"/>
    </row>
    <row r="359" spans="1:1" ht="18" x14ac:dyDescent="0.25">
      <c r="A359" s="909"/>
    </row>
    <row r="360" spans="1:1" ht="18" x14ac:dyDescent="0.25">
      <c r="A360" s="909"/>
    </row>
    <row r="361" spans="1:1" ht="18" x14ac:dyDescent="0.25">
      <c r="A361" s="909"/>
    </row>
    <row r="362" spans="1:1" ht="18" x14ac:dyDescent="0.25">
      <c r="A362" s="909"/>
    </row>
    <row r="363" spans="1:1" ht="18" x14ac:dyDescent="0.25">
      <c r="A363" s="909"/>
    </row>
    <row r="364" spans="1:1" ht="18" x14ac:dyDescent="0.25">
      <c r="A364" s="909"/>
    </row>
    <row r="365" spans="1:1" ht="18" x14ac:dyDescent="0.25">
      <c r="A365" s="909"/>
    </row>
    <row r="366" spans="1:1" ht="18" x14ac:dyDescent="0.25">
      <c r="A366" s="909"/>
    </row>
    <row r="367" spans="1:1" ht="18" x14ac:dyDescent="0.25">
      <c r="A367" s="909"/>
    </row>
    <row r="368" spans="1:1" ht="18" x14ac:dyDescent="0.25">
      <c r="A368" s="909"/>
    </row>
    <row r="369" spans="1:1" ht="18" x14ac:dyDescent="0.25">
      <c r="A369" s="909"/>
    </row>
    <row r="370" spans="1:1" ht="18" x14ac:dyDescent="0.25">
      <c r="A370" s="909"/>
    </row>
    <row r="371" spans="1:1" ht="18" x14ac:dyDescent="0.25">
      <c r="A371" s="909"/>
    </row>
    <row r="372" spans="1:1" ht="18" x14ac:dyDescent="0.25">
      <c r="A372" s="909"/>
    </row>
    <row r="373" spans="1:1" ht="18" x14ac:dyDescent="0.25">
      <c r="A373" s="909"/>
    </row>
    <row r="374" spans="1:1" ht="18" x14ac:dyDescent="0.25">
      <c r="A374" s="909"/>
    </row>
    <row r="375" spans="1:1" ht="18" x14ac:dyDescent="0.25">
      <c r="A375" s="909"/>
    </row>
    <row r="376" spans="1:1" ht="18" x14ac:dyDescent="0.25">
      <c r="A376" s="909"/>
    </row>
    <row r="377" spans="1:1" ht="18" x14ac:dyDescent="0.25">
      <c r="A377" s="909"/>
    </row>
    <row r="378" spans="1:1" ht="18" x14ac:dyDescent="0.25">
      <c r="A378" s="909"/>
    </row>
    <row r="379" spans="1:1" ht="18" x14ac:dyDescent="0.25">
      <c r="A379" s="909"/>
    </row>
    <row r="380" spans="1:1" ht="18" x14ac:dyDescent="0.25">
      <c r="A380" s="909"/>
    </row>
    <row r="381" spans="1:1" ht="18" x14ac:dyDescent="0.25">
      <c r="A381" s="909"/>
    </row>
    <row r="382" spans="1:1" ht="18" x14ac:dyDescent="0.25">
      <c r="A382" s="909"/>
    </row>
    <row r="383" spans="1:1" ht="18" x14ac:dyDescent="0.25">
      <c r="A383" s="909"/>
    </row>
    <row r="384" spans="1:1" ht="18" x14ac:dyDescent="0.25">
      <c r="A384" s="909"/>
    </row>
    <row r="385" spans="1:1" ht="18" x14ac:dyDescent="0.25">
      <c r="A385" s="909"/>
    </row>
    <row r="386" spans="1:1" ht="18" x14ac:dyDescent="0.25">
      <c r="A386" s="909"/>
    </row>
    <row r="387" spans="1:1" ht="18" x14ac:dyDescent="0.25">
      <c r="A387" s="909"/>
    </row>
    <row r="388" spans="1:1" ht="18" x14ac:dyDescent="0.25">
      <c r="A388" s="909"/>
    </row>
    <row r="389" spans="1:1" ht="18" x14ac:dyDescent="0.25">
      <c r="A389" s="909"/>
    </row>
    <row r="390" spans="1:1" ht="18" x14ac:dyDescent="0.25">
      <c r="A390" s="909"/>
    </row>
    <row r="391" spans="1:1" ht="18" x14ac:dyDescent="0.25">
      <c r="A391" s="909"/>
    </row>
    <row r="392" spans="1:1" ht="18" x14ac:dyDescent="0.25">
      <c r="A392" s="909"/>
    </row>
    <row r="393" spans="1:1" ht="18" x14ac:dyDescent="0.25">
      <c r="A393" s="909"/>
    </row>
    <row r="394" spans="1:1" ht="18" x14ac:dyDescent="0.25">
      <c r="A394" s="909"/>
    </row>
    <row r="395" spans="1:1" ht="18" x14ac:dyDescent="0.25">
      <c r="A395" s="909"/>
    </row>
    <row r="396" spans="1:1" ht="18" x14ac:dyDescent="0.25">
      <c r="A396" s="909"/>
    </row>
    <row r="397" spans="1:1" ht="18" x14ac:dyDescent="0.25">
      <c r="A397" s="909"/>
    </row>
    <row r="398" spans="1:1" ht="18" x14ac:dyDescent="0.25">
      <c r="A398" s="909"/>
    </row>
    <row r="399" spans="1:1" ht="18" x14ac:dyDescent="0.25">
      <c r="A399" s="909"/>
    </row>
    <row r="400" spans="1:1" ht="18" x14ac:dyDescent="0.25">
      <c r="A400" s="909"/>
    </row>
    <row r="401" spans="1:1" ht="18" x14ac:dyDescent="0.25">
      <c r="A401" s="909"/>
    </row>
    <row r="402" spans="1:1" ht="18" x14ac:dyDescent="0.25">
      <c r="A402" s="909"/>
    </row>
    <row r="403" spans="1:1" ht="18" x14ac:dyDescent="0.25">
      <c r="A403" s="909"/>
    </row>
    <row r="404" spans="1:1" ht="18" x14ac:dyDescent="0.25">
      <c r="A404" s="909"/>
    </row>
    <row r="405" spans="1:1" ht="18" x14ac:dyDescent="0.25">
      <c r="A405" s="909"/>
    </row>
    <row r="406" spans="1:1" ht="18" x14ac:dyDescent="0.25">
      <c r="A406" s="909"/>
    </row>
    <row r="407" spans="1:1" ht="18" x14ac:dyDescent="0.25">
      <c r="A407" s="909"/>
    </row>
    <row r="408" spans="1:1" ht="18" x14ac:dyDescent="0.25">
      <c r="A408" s="909"/>
    </row>
    <row r="409" spans="1:1" ht="18" x14ac:dyDescent="0.25">
      <c r="A409" s="909"/>
    </row>
    <row r="410" spans="1:1" ht="18" x14ac:dyDescent="0.25">
      <c r="A410" s="909"/>
    </row>
    <row r="411" spans="1:1" ht="18" x14ac:dyDescent="0.25">
      <c r="A411" s="909"/>
    </row>
    <row r="412" spans="1:1" ht="18" x14ac:dyDescent="0.25">
      <c r="A412" s="909"/>
    </row>
    <row r="413" spans="1:1" ht="18" x14ac:dyDescent="0.25">
      <c r="A413" s="909"/>
    </row>
    <row r="414" spans="1:1" ht="18" x14ac:dyDescent="0.25">
      <c r="A414" s="909"/>
    </row>
    <row r="415" spans="1:1" ht="18" x14ac:dyDescent="0.25">
      <c r="A415" s="909"/>
    </row>
    <row r="416" spans="1:1" ht="18" x14ac:dyDescent="0.25">
      <c r="A416" s="909"/>
    </row>
    <row r="417" spans="1:1" ht="18" x14ac:dyDescent="0.25">
      <c r="A417" s="909"/>
    </row>
    <row r="418" spans="1:1" ht="18" x14ac:dyDescent="0.25">
      <c r="A418" s="909"/>
    </row>
    <row r="419" spans="1:1" ht="18" x14ac:dyDescent="0.25">
      <c r="A419" s="909"/>
    </row>
    <row r="420" spans="1:1" ht="18" x14ac:dyDescent="0.25">
      <c r="A420" s="909"/>
    </row>
    <row r="421" spans="1:1" ht="18" x14ac:dyDescent="0.25">
      <c r="A421" s="909"/>
    </row>
    <row r="422" spans="1:1" ht="18" x14ac:dyDescent="0.25">
      <c r="A422" s="909"/>
    </row>
    <row r="423" spans="1:1" ht="18" x14ac:dyDescent="0.25">
      <c r="A423" s="909"/>
    </row>
    <row r="424" spans="1:1" ht="18" x14ac:dyDescent="0.25">
      <c r="A424" s="909"/>
    </row>
    <row r="425" spans="1:1" ht="18" x14ac:dyDescent="0.25">
      <c r="A425" s="909"/>
    </row>
    <row r="426" spans="1:1" ht="18" x14ac:dyDescent="0.25">
      <c r="A426" s="909"/>
    </row>
    <row r="427" spans="1:1" ht="18" x14ac:dyDescent="0.25">
      <c r="A427" s="909"/>
    </row>
    <row r="428" spans="1:1" ht="18" x14ac:dyDescent="0.25">
      <c r="A428" s="909"/>
    </row>
    <row r="429" spans="1:1" ht="18" x14ac:dyDescent="0.25">
      <c r="A429" s="909"/>
    </row>
    <row r="430" spans="1:1" ht="18" x14ac:dyDescent="0.25">
      <c r="A430" s="909"/>
    </row>
    <row r="431" spans="1:1" ht="18" x14ac:dyDescent="0.25">
      <c r="A431" s="909"/>
    </row>
    <row r="432" spans="1:1" ht="18" x14ac:dyDescent="0.25">
      <c r="A432" s="909"/>
    </row>
    <row r="433" spans="1:1" ht="18" x14ac:dyDescent="0.25">
      <c r="A433" s="909"/>
    </row>
    <row r="434" spans="1:1" ht="18" x14ac:dyDescent="0.25">
      <c r="A434" s="909"/>
    </row>
    <row r="435" spans="1:1" ht="18" x14ac:dyDescent="0.25">
      <c r="A435" s="909"/>
    </row>
    <row r="436" spans="1:1" ht="18" x14ac:dyDescent="0.25">
      <c r="A436" s="909"/>
    </row>
    <row r="437" spans="1:1" ht="18" x14ac:dyDescent="0.25">
      <c r="A437" s="909"/>
    </row>
    <row r="438" spans="1:1" ht="18" x14ac:dyDescent="0.25">
      <c r="A438" s="909"/>
    </row>
    <row r="439" spans="1:1" ht="18" x14ac:dyDescent="0.25">
      <c r="A439" s="909"/>
    </row>
    <row r="440" spans="1:1" ht="18" x14ac:dyDescent="0.25">
      <c r="A440" s="909"/>
    </row>
    <row r="441" spans="1:1" ht="18" x14ac:dyDescent="0.25">
      <c r="A441" s="909"/>
    </row>
    <row r="442" spans="1:1" ht="18" x14ac:dyDescent="0.25">
      <c r="A442" s="909"/>
    </row>
    <row r="443" spans="1:1" ht="18" x14ac:dyDescent="0.25">
      <c r="A443" s="909"/>
    </row>
    <row r="444" spans="1:1" ht="18" x14ac:dyDescent="0.25">
      <c r="A444" s="909"/>
    </row>
    <row r="445" spans="1:1" ht="18" x14ac:dyDescent="0.25">
      <c r="A445" s="909"/>
    </row>
    <row r="446" spans="1:1" ht="18" x14ac:dyDescent="0.25">
      <c r="A446" s="909"/>
    </row>
    <row r="447" spans="1:1" ht="18" x14ac:dyDescent="0.25">
      <c r="A447" s="909"/>
    </row>
    <row r="448" spans="1:1" ht="18" x14ac:dyDescent="0.25">
      <c r="A448" s="909"/>
    </row>
    <row r="449" spans="1:1" ht="18" x14ac:dyDescent="0.25">
      <c r="A449" s="909"/>
    </row>
    <row r="450" spans="1:1" ht="18" x14ac:dyDescent="0.25">
      <c r="A450" s="909"/>
    </row>
    <row r="451" spans="1:1" ht="18" x14ac:dyDescent="0.25">
      <c r="A451" s="909"/>
    </row>
    <row r="452" spans="1:1" ht="18" x14ac:dyDescent="0.25">
      <c r="A452" s="909"/>
    </row>
    <row r="453" spans="1:1" ht="18" x14ac:dyDescent="0.25">
      <c r="A453" s="909"/>
    </row>
    <row r="454" spans="1:1" ht="18" x14ac:dyDescent="0.25">
      <c r="A454" s="909"/>
    </row>
    <row r="455" spans="1:1" ht="18" x14ac:dyDescent="0.25">
      <c r="A455" s="909"/>
    </row>
    <row r="456" spans="1:1" ht="18" x14ac:dyDescent="0.25">
      <c r="A456" s="909"/>
    </row>
    <row r="457" spans="1:1" ht="18" x14ac:dyDescent="0.25">
      <c r="A457" s="909"/>
    </row>
    <row r="458" spans="1:1" ht="18" x14ac:dyDescent="0.25">
      <c r="A458" s="909"/>
    </row>
    <row r="459" spans="1:1" ht="18" x14ac:dyDescent="0.25">
      <c r="A459" s="909"/>
    </row>
    <row r="460" spans="1:1" ht="18" x14ac:dyDescent="0.25">
      <c r="A460" s="909"/>
    </row>
    <row r="461" spans="1:1" ht="18" x14ac:dyDescent="0.25">
      <c r="A461" s="909"/>
    </row>
    <row r="462" spans="1:1" ht="18" x14ac:dyDescent="0.25">
      <c r="A462" s="909"/>
    </row>
    <row r="463" spans="1:1" ht="18" x14ac:dyDescent="0.25">
      <c r="A463" s="909"/>
    </row>
    <row r="464" spans="1:1" ht="18" x14ac:dyDescent="0.25">
      <c r="A464" s="909"/>
    </row>
    <row r="465" spans="1:1" ht="18" x14ac:dyDescent="0.25">
      <c r="A465" s="909"/>
    </row>
    <row r="466" spans="1:1" ht="18" x14ac:dyDescent="0.25">
      <c r="A466" s="909"/>
    </row>
    <row r="467" spans="1:1" ht="18" x14ac:dyDescent="0.25">
      <c r="A467" s="909"/>
    </row>
    <row r="468" spans="1:1" ht="18" x14ac:dyDescent="0.25">
      <c r="A468" s="909"/>
    </row>
    <row r="469" spans="1:1" ht="18" x14ac:dyDescent="0.25">
      <c r="A469" s="909"/>
    </row>
    <row r="470" spans="1:1" ht="18" x14ac:dyDescent="0.25">
      <c r="A470" s="909"/>
    </row>
    <row r="471" spans="1:1" ht="18" x14ac:dyDescent="0.25">
      <c r="A471" s="909"/>
    </row>
    <row r="472" spans="1:1" ht="18" x14ac:dyDescent="0.25">
      <c r="A472" s="909"/>
    </row>
    <row r="473" spans="1:1" ht="18" x14ac:dyDescent="0.25">
      <c r="A473" s="909"/>
    </row>
    <row r="474" spans="1:1" ht="18" x14ac:dyDescent="0.25">
      <c r="A474" s="909"/>
    </row>
    <row r="475" spans="1:1" ht="18" x14ac:dyDescent="0.25">
      <c r="A475" s="909"/>
    </row>
    <row r="476" spans="1:1" ht="18" x14ac:dyDescent="0.25">
      <c r="A476" s="909"/>
    </row>
    <row r="477" spans="1:1" ht="18" x14ac:dyDescent="0.25">
      <c r="A477" s="909"/>
    </row>
    <row r="478" spans="1:1" ht="18" x14ac:dyDescent="0.25">
      <c r="A478" s="909"/>
    </row>
    <row r="479" spans="1:1" ht="18" x14ac:dyDescent="0.25">
      <c r="A479" s="909"/>
    </row>
    <row r="480" spans="1:1" ht="18" x14ac:dyDescent="0.25">
      <c r="A480" s="909"/>
    </row>
    <row r="481" spans="1:1" ht="18" x14ac:dyDescent="0.25">
      <c r="A481" s="909"/>
    </row>
    <row r="482" spans="1:1" ht="18" x14ac:dyDescent="0.25">
      <c r="A482" s="909"/>
    </row>
    <row r="483" spans="1:1" ht="18" x14ac:dyDescent="0.25">
      <c r="A483" s="909"/>
    </row>
    <row r="484" spans="1:1" ht="18" x14ac:dyDescent="0.25">
      <c r="A484" s="909"/>
    </row>
    <row r="485" spans="1:1" ht="18" x14ac:dyDescent="0.25">
      <c r="A485" s="909"/>
    </row>
    <row r="486" spans="1:1" ht="18" x14ac:dyDescent="0.25">
      <c r="A486" s="909"/>
    </row>
    <row r="487" spans="1:1" ht="18" x14ac:dyDescent="0.25">
      <c r="A487" s="909"/>
    </row>
    <row r="488" spans="1:1" ht="18" x14ac:dyDescent="0.25">
      <c r="A488" s="909"/>
    </row>
    <row r="489" spans="1:1" ht="18" x14ac:dyDescent="0.25">
      <c r="A489" s="909"/>
    </row>
    <row r="490" spans="1:1" ht="18" x14ac:dyDescent="0.25">
      <c r="A490" s="909"/>
    </row>
    <row r="491" spans="1:1" ht="18" x14ac:dyDescent="0.25">
      <c r="A491" s="909"/>
    </row>
    <row r="492" spans="1:1" ht="18" x14ac:dyDescent="0.25">
      <c r="A492" s="909"/>
    </row>
    <row r="493" spans="1:1" ht="18" x14ac:dyDescent="0.25">
      <c r="A493" s="909"/>
    </row>
    <row r="494" spans="1:1" ht="18" x14ac:dyDescent="0.25">
      <c r="A494" s="909"/>
    </row>
    <row r="495" spans="1:1" ht="18" x14ac:dyDescent="0.25">
      <c r="A495" s="909"/>
    </row>
    <row r="496" spans="1:1" ht="18" x14ac:dyDescent="0.25">
      <c r="A496" s="909"/>
    </row>
    <row r="497" spans="1:1" ht="18" x14ac:dyDescent="0.25">
      <c r="A497" s="909"/>
    </row>
    <row r="498" spans="1:1" ht="18" x14ac:dyDescent="0.25">
      <c r="A498" s="909"/>
    </row>
    <row r="499" spans="1:1" ht="18" x14ac:dyDescent="0.25">
      <c r="A499" s="909"/>
    </row>
    <row r="500" spans="1:1" ht="18" x14ac:dyDescent="0.25">
      <c r="A500" s="909"/>
    </row>
    <row r="501" spans="1:1" ht="18" x14ac:dyDescent="0.25">
      <c r="A501" s="909"/>
    </row>
    <row r="502" spans="1:1" ht="18" x14ac:dyDescent="0.25">
      <c r="A502" s="909"/>
    </row>
    <row r="503" spans="1:1" ht="18" x14ac:dyDescent="0.25">
      <c r="A503" s="909"/>
    </row>
    <row r="504" spans="1:1" ht="18" x14ac:dyDescent="0.25">
      <c r="A504" s="909"/>
    </row>
    <row r="505" spans="1:1" ht="18" x14ac:dyDescent="0.25">
      <c r="A505" s="909"/>
    </row>
    <row r="506" spans="1:1" ht="18" x14ac:dyDescent="0.25">
      <c r="A506" s="909"/>
    </row>
    <row r="507" spans="1:1" ht="18" x14ac:dyDescent="0.25">
      <c r="A507" s="909"/>
    </row>
    <row r="508" spans="1:1" ht="18" x14ac:dyDescent="0.25">
      <c r="A508" s="909"/>
    </row>
    <row r="509" spans="1:1" ht="18" x14ac:dyDescent="0.25">
      <c r="A509" s="909"/>
    </row>
    <row r="510" spans="1:1" ht="18" x14ac:dyDescent="0.25">
      <c r="A510" s="909"/>
    </row>
    <row r="511" spans="1:1" ht="18" x14ac:dyDescent="0.25">
      <c r="A511" s="909"/>
    </row>
    <row r="512" spans="1:1" ht="18" x14ac:dyDescent="0.25">
      <c r="A512" s="909"/>
    </row>
    <row r="513" spans="1:1" ht="18" x14ac:dyDescent="0.25">
      <c r="A513" s="909"/>
    </row>
    <row r="514" spans="1:1" ht="18" x14ac:dyDescent="0.25">
      <c r="A514" s="909"/>
    </row>
    <row r="515" spans="1:1" ht="18" x14ac:dyDescent="0.25">
      <c r="A515" s="909"/>
    </row>
    <row r="516" spans="1:1" ht="18" x14ac:dyDescent="0.25">
      <c r="A516" s="909"/>
    </row>
    <row r="517" spans="1:1" ht="18" x14ac:dyDescent="0.25">
      <c r="A517" s="909"/>
    </row>
    <row r="518" spans="1:1" ht="18" x14ac:dyDescent="0.25">
      <c r="A518" s="909"/>
    </row>
    <row r="519" spans="1:1" ht="18" x14ac:dyDescent="0.25">
      <c r="A519" s="909"/>
    </row>
    <row r="520" spans="1:1" ht="18" x14ac:dyDescent="0.25">
      <c r="A520" s="909"/>
    </row>
    <row r="521" spans="1:1" ht="18" x14ac:dyDescent="0.25">
      <c r="A521" s="909"/>
    </row>
    <row r="522" spans="1:1" ht="18" x14ac:dyDescent="0.25">
      <c r="A522" s="909"/>
    </row>
    <row r="523" spans="1:1" ht="18" x14ac:dyDescent="0.25">
      <c r="A523" s="909"/>
    </row>
    <row r="524" spans="1:1" ht="18" x14ac:dyDescent="0.25">
      <c r="A524" s="909"/>
    </row>
    <row r="525" spans="1:1" ht="18" x14ac:dyDescent="0.25">
      <c r="A525" s="909"/>
    </row>
    <row r="526" spans="1:1" ht="18" x14ac:dyDescent="0.25">
      <c r="A526" s="909"/>
    </row>
    <row r="527" spans="1:1" ht="18" x14ac:dyDescent="0.25">
      <c r="A527" s="909"/>
    </row>
    <row r="528" spans="1:1" ht="18" x14ac:dyDescent="0.25">
      <c r="A528" s="909"/>
    </row>
    <row r="529" spans="1:1" ht="18" x14ac:dyDescent="0.25">
      <c r="A529" s="909"/>
    </row>
    <row r="530" spans="1:1" ht="18" x14ac:dyDescent="0.25">
      <c r="A530" s="909"/>
    </row>
    <row r="531" spans="1:1" ht="18" x14ac:dyDescent="0.25">
      <c r="A531" s="909"/>
    </row>
    <row r="532" spans="1:1" ht="18" x14ac:dyDescent="0.25">
      <c r="A532" s="909"/>
    </row>
    <row r="533" spans="1:1" ht="18" x14ac:dyDescent="0.25">
      <c r="A533" s="909"/>
    </row>
    <row r="534" spans="1:1" ht="18" x14ac:dyDescent="0.25">
      <c r="A534" s="909"/>
    </row>
    <row r="535" spans="1:1" ht="18" x14ac:dyDescent="0.25">
      <c r="A535" s="909"/>
    </row>
    <row r="536" spans="1:1" ht="18" x14ac:dyDescent="0.25">
      <c r="A536" s="909"/>
    </row>
    <row r="537" spans="1:1" ht="18" x14ac:dyDescent="0.25">
      <c r="A537" s="909"/>
    </row>
    <row r="538" spans="1:1" ht="18" x14ac:dyDescent="0.25">
      <c r="A538" s="909"/>
    </row>
    <row r="539" spans="1:1" ht="18" x14ac:dyDescent="0.25">
      <c r="A539" s="909"/>
    </row>
    <row r="540" spans="1:1" ht="18" x14ac:dyDescent="0.25">
      <c r="A540" s="909"/>
    </row>
    <row r="541" spans="1:1" ht="18" x14ac:dyDescent="0.25">
      <c r="A541" s="909"/>
    </row>
    <row r="542" spans="1:1" ht="18" x14ac:dyDescent="0.25">
      <c r="A542" s="909"/>
    </row>
    <row r="543" spans="1:1" ht="18" x14ac:dyDescent="0.25">
      <c r="A543" s="909"/>
    </row>
    <row r="544" spans="1:1" ht="18" x14ac:dyDescent="0.25">
      <c r="A544" s="909"/>
    </row>
    <row r="545" spans="1:1" ht="18" x14ac:dyDescent="0.25">
      <c r="A545" s="909"/>
    </row>
    <row r="546" spans="1:1" ht="18" x14ac:dyDescent="0.25">
      <c r="A546" s="909"/>
    </row>
    <row r="547" spans="1:1" ht="18" x14ac:dyDescent="0.25">
      <c r="A547" s="909"/>
    </row>
    <row r="548" spans="1:1" ht="18" x14ac:dyDescent="0.25">
      <c r="A548" s="909"/>
    </row>
    <row r="549" spans="1:1" ht="18" x14ac:dyDescent="0.25">
      <c r="A549" s="909"/>
    </row>
    <row r="550" spans="1:1" ht="18" x14ac:dyDescent="0.25">
      <c r="A550" s="909"/>
    </row>
    <row r="551" spans="1:1" ht="18" x14ac:dyDescent="0.25">
      <c r="A551" s="909"/>
    </row>
    <row r="552" spans="1:1" ht="18" x14ac:dyDescent="0.25">
      <c r="A552" s="909"/>
    </row>
    <row r="553" spans="1:1" ht="18" x14ac:dyDescent="0.25">
      <c r="A553" s="909"/>
    </row>
    <row r="554" spans="1:1" ht="18" x14ac:dyDescent="0.25">
      <c r="A554" s="909"/>
    </row>
    <row r="555" spans="1:1" ht="18" x14ac:dyDescent="0.25">
      <c r="A555" s="909"/>
    </row>
    <row r="556" spans="1:1" ht="18" x14ac:dyDescent="0.25">
      <c r="A556" s="909"/>
    </row>
    <row r="557" spans="1:1" ht="18" x14ac:dyDescent="0.25">
      <c r="A557" s="909"/>
    </row>
    <row r="558" spans="1:1" ht="18" x14ac:dyDescent="0.25">
      <c r="A558" s="909"/>
    </row>
    <row r="559" spans="1:1" ht="18" x14ac:dyDescent="0.25">
      <c r="A559" s="909"/>
    </row>
    <row r="560" spans="1:1" ht="18" x14ac:dyDescent="0.25">
      <c r="A560" s="909"/>
    </row>
    <row r="561" spans="1:1" ht="18" x14ac:dyDescent="0.25">
      <c r="A561" s="909"/>
    </row>
    <row r="562" spans="1:1" ht="18" x14ac:dyDescent="0.25">
      <c r="A562" s="909"/>
    </row>
    <row r="563" spans="1:1" ht="18" x14ac:dyDescent="0.25">
      <c r="A563" s="909"/>
    </row>
    <row r="564" spans="1:1" ht="18" x14ac:dyDescent="0.25">
      <c r="A564" s="909"/>
    </row>
    <row r="565" spans="1:1" ht="18" x14ac:dyDescent="0.25">
      <c r="A565" s="909"/>
    </row>
    <row r="566" spans="1:1" ht="18" x14ac:dyDescent="0.25">
      <c r="A566" s="909"/>
    </row>
    <row r="567" spans="1:1" ht="18" x14ac:dyDescent="0.25">
      <c r="A567" s="909"/>
    </row>
    <row r="568" spans="1:1" ht="18" x14ac:dyDescent="0.25">
      <c r="A568" s="909"/>
    </row>
    <row r="569" spans="1:1" ht="18" x14ac:dyDescent="0.25">
      <c r="A569" s="909"/>
    </row>
    <row r="570" spans="1:1" ht="18" x14ac:dyDescent="0.25">
      <c r="A570" s="909"/>
    </row>
    <row r="571" spans="1:1" ht="18" x14ac:dyDescent="0.25">
      <c r="A571" s="909"/>
    </row>
    <row r="572" spans="1:1" ht="18" x14ac:dyDescent="0.25">
      <c r="A572" s="909"/>
    </row>
    <row r="573" spans="1:1" ht="18" x14ac:dyDescent="0.25">
      <c r="A573" s="909"/>
    </row>
    <row r="574" spans="1:1" ht="18" x14ac:dyDescent="0.25">
      <c r="A574" s="909"/>
    </row>
    <row r="575" spans="1:1" ht="18" x14ac:dyDescent="0.25">
      <c r="A575" s="909"/>
    </row>
    <row r="576" spans="1:1" ht="18" x14ac:dyDescent="0.25">
      <c r="A576" s="909"/>
    </row>
    <row r="577" spans="1:1" ht="18" x14ac:dyDescent="0.25">
      <c r="A577" s="909"/>
    </row>
    <row r="578" spans="1:1" ht="18" x14ac:dyDescent="0.25">
      <c r="A578" s="909"/>
    </row>
    <row r="579" spans="1:1" ht="18" x14ac:dyDescent="0.25">
      <c r="A579" s="909"/>
    </row>
    <row r="580" spans="1:1" ht="18" x14ac:dyDescent="0.25">
      <c r="A580" s="909"/>
    </row>
    <row r="581" spans="1:1" ht="18" x14ac:dyDescent="0.25">
      <c r="A581" s="909"/>
    </row>
    <row r="582" spans="1:1" ht="18" x14ac:dyDescent="0.25">
      <c r="A582" s="909"/>
    </row>
    <row r="583" spans="1:1" ht="18" x14ac:dyDescent="0.25">
      <c r="A583" s="909"/>
    </row>
    <row r="584" spans="1:1" ht="18" x14ac:dyDescent="0.25">
      <c r="A584" s="909"/>
    </row>
    <row r="585" spans="1:1" ht="18" x14ac:dyDescent="0.25">
      <c r="A585" s="909"/>
    </row>
    <row r="586" spans="1:1" ht="18" x14ac:dyDescent="0.25">
      <c r="A586" s="909"/>
    </row>
    <row r="587" spans="1:1" ht="18" x14ac:dyDescent="0.25">
      <c r="A587" s="909"/>
    </row>
    <row r="588" spans="1:1" ht="18" x14ac:dyDescent="0.25">
      <c r="A588" s="909"/>
    </row>
    <row r="589" spans="1:1" ht="18" x14ac:dyDescent="0.25">
      <c r="A589" s="909"/>
    </row>
    <row r="590" spans="1:1" ht="18" x14ac:dyDescent="0.25">
      <c r="A590" s="909"/>
    </row>
    <row r="591" spans="1:1" ht="18" x14ac:dyDescent="0.25">
      <c r="A591" s="909"/>
    </row>
    <row r="592" spans="1:1" ht="18" x14ac:dyDescent="0.25">
      <c r="A592" s="909"/>
    </row>
    <row r="593" spans="1:1" ht="18" x14ac:dyDescent="0.25">
      <c r="A593" s="909"/>
    </row>
    <row r="594" spans="1:1" ht="18" x14ac:dyDescent="0.25">
      <c r="A594" s="909"/>
    </row>
    <row r="595" spans="1:1" ht="18" x14ac:dyDescent="0.25">
      <c r="A595" s="909"/>
    </row>
    <row r="596" spans="1:1" ht="18" x14ac:dyDescent="0.25">
      <c r="A596" s="909"/>
    </row>
    <row r="597" spans="1:1" ht="18" x14ac:dyDescent="0.25">
      <c r="A597" s="909"/>
    </row>
    <row r="598" spans="1:1" ht="18" x14ac:dyDescent="0.25">
      <c r="A598" s="909"/>
    </row>
    <row r="599" spans="1:1" ht="18" x14ac:dyDescent="0.25">
      <c r="A599" s="909"/>
    </row>
    <row r="600" spans="1:1" ht="18" x14ac:dyDescent="0.25">
      <c r="A600" s="909"/>
    </row>
    <row r="601" spans="1:1" ht="18" x14ac:dyDescent="0.25">
      <c r="A601" s="909"/>
    </row>
    <row r="602" spans="1:1" ht="18" x14ac:dyDescent="0.25">
      <c r="A602" s="909"/>
    </row>
    <row r="603" spans="1:1" ht="18" x14ac:dyDescent="0.25">
      <c r="A603" s="909"/>
    </row>
    <row r="604" spans="1:1" ht="18" x14ac:dyDescent="0.25">
      <c r="A604" s="909"/>
    </row>
    <row r="605" spans="1:1" ht="18" x14ac:dyDescent="0.25">
      <c r="A605" s="909"/>
    </row>
    <row r="606" spans="1:1" ht="18" x14ac:dyDescent="0.25">
      <c r="A606" s="909"/>
    </row>
    <row r="607" spans="1:1" ht="18" x14ac:dyDescent="0.25">
      <c r="A607" s="909"/>
    </row>
    <row r="608" spans="1:1" ht="18" x14ac:dyDescent="0.25">
      <c r="A608" s="909"/>
    </row>
    <row r="609" spans="1:1" ht="18" x14ac:dyDescent="0.25">
      <c r="A609" s="909"/>
    </row>
    <row r="610" spans="1:1" ht="18" x14ac:dyDescent="0.25">
      <c r="A610" s="909"/>
    </row>
    <row r="611" spans="1:1" ht="18" x14ac:dyDescent="0.25">
      <c r="A611" s="909"/>
    </row>
    <row r="612" spans="1:1" ht="18" x14ac:dyDescent="0.25">
      <c r="A612" s="909"/>
    </row>
    <row r="613" spans="1:1" ht="18" x14ac:dyDescent="0.25">
      <c r="A613" s="909"/>
    </row>
    <row r="614" spans="1:1" ht="18" x14ac:dyDescent="0.25">
      <c r="A614" s="909"/>
    </row>
    <row r="615" spans="1:1" ht="18" x14ac:dyDescent="0.25">
      <c r="A615" s="909"/>
    </row>
    <row r="616" spans="1:1" ht="18" x14ac:dyDescent="0.25">
      <c r="A616" s="909"/>
    </row>
    <row r="617" spans="1:1" ht="18" x14ac:dyDescent="0.25">
      <c r="A617" s="909"/>
    </row>
    <row r="618" spans="1:1" ht="18" x14ac:dyDescent="0.25">
      <c r="A618" s="909"/>
    </row>
    <row r="619" spans="1:1" ht="18" x14ac:dyDescent="0.25">
      <c r="A619" s="909"/>
    </row>
    <row r="620" spans="1:1" ht="18" x14ac:dyDescent="0.25">
      <c r="A620" s="909"/>
    </row>
    <row r="621" spans="1:1" ht="18" x14ac:dyDescent="0.25">
      <c r="A621" s="909"/>
    </row>
    <row r="622" spans="1:1" ht="18" x14ac:dyDescent="0.25">
      <c r="A622" s="909"/>
    </row>
    <row r="623" spans="1:1" ht="18" x14ac:dyDescent="0.25">
      <c r="A623" s="909"/>
    </row>
    <row r="624" spans="1:1" ht="18" x14ac:dyDescent="0.25">
      <c r="A624" s="909"/>
    </row>
    <row r="625" spans="1:1" ht="18" x14ac:dyDescent="0.25">
      <c r="A625" s="909"/>
    </row>
    <row r="626" spans="1:1" ht="18" x14ac:dyDescent="0.25">
      <c r="A626" s="909"/>
    </row>
    <row r="627" spans="1:1" ht="18" x14ac:dyDescent="0.25">
      <c r="A627" s="909"/>
    </row>
    <row r="628" spans="1:1" ht="18" x14ac:dyDescent="0.25">
      <c r="A628" s="909"/>
    </row>
    <row r="629" spans="1:1" ht="18" x14ac:dyDescent="0.25">
      <c r="A629" s="909"/>
    </row>
    <row r="630" spans="1:1" ht="18" x14ac:dyDescent="0.25">
      <c r="A630" s="909"/>
    </row>
    <row r="631" spans="1:1" ht="18" x14ac:dyDescent="0.25">
      <c r="A631" s="909"/>
    </row>
    <row r="632" spans="1:1" ht="18" x14ac:dyDescent="0.25">
      <c r="A632" s="909"/>
    </row>
    <row r="633" spans="1:1" ht="18" x14ac:dyDescent="0.25">
      <c r="A633" s="909"/>
    </row>
    <row r="634" spans="1:1" ht="18" x14ac:dyDescent="0.25">
      <c r="A634" s="909"/>
    </row>
    <row r="635" spans="1:1" ht="18" x14ac:dyDescent="0.25">
      <c r="A635" s="909"/>
    </row>
    <row r="636" spans="1:1" ht="18" x14ac:dyDescent="0.25">
      <c r="A636" s="909"/>
    </row>
    <row r="637" spans="1:1" ht="18" x14ac:dyDescent="0.25">
      <c r="A637" s="909"/>
    </row>
    <row r="638" spans="1:1" ht="18" x14ac:dyDescent="0.25">
      <c r="A638" s="909"/>
    </row>
    <row r="639" spans="1:1" ht="18" x14ac:dyDescent="0.25">
      <c r="A639" s="909"/>
    </row>
    <row r="640" spans="1:1" ht="18" x14ac:dyDescent="0.25">
      <c r="A640" s="909"/>
    </row>
    <row r="641" spans="1:1" ht="18" x14ac:dyDescent="0.25">
      <c r="A641" s="909"/>
    </row>
    <row r="642" spans="1:1" ht="18" x14ac:dyDescent="0.25">
      <c r="A642" s="909"/>
    </row>
    <row r="643" spans="1:1" ht="18" x14ac:dyDescent="0.25">
      <c r="A643" s="909"/>
    </row>
    <row r="644" spans="1:1" ht="18" x14ac:dyDescent="0.25">
      <c r="A644" s="909"/>
    </row>
    <row r="645" spans="1:1" ht="18" x14ac:dyDescent="0.25">
      <c r="A645" s="909"/>
    </row>
    <row r="646" spans="1:1" ht="18" x14ac:dyDescent="0.25">
      <c r="A646" s="909"/>
    </row>
    <row r="647" spans="1:1" ht="18" x14ac:dyDescent="0.25">
      <c r="A647" s="909"/>
    </row>
    <row r="648" spans="1:1" ht="18" x14ac:dyDescent="0.25">
      <c r="A648" s="909"/>
    </row>
    <row r="649" spans="1:1" ht="18" x14ac:dyDescent="0.25">
      <c r="A649" s="909"/>
    </row>
    <row r="650" spans="1:1" ht="18" x14ac:dyDescent="0.25">
      <c r="A650" s="909"/>
    </row>
    <row r="651" spans="1:1" ht="18" x14ac:dyDescent="0.25">
      <c r="A651" s="909"/>
    </row>
    <row r="652" spans="1:1" ht="18" x14ac:dyDescent="0.25">
      <c r="A652" s="909"/>
    </row>
    <row r="653" spans="1:1" ht="18" x14ac:dyDescent="0.25">
      <c r="A653" s="909"/>
    </row>
    <row r="654" spans="1:1" ht="18" x14ac:dyDescent="0.25">
      <c r="A654" s="909"/>
    </row>
    <row r="655" spans="1:1" ht="18" x14ac:dyDescent="0.25">
      <c r="A655" s="909"/>
    </row>
    <row r="656" spans="1:1" ht="18" x14ac:dyDescent="0.25">
      <c r="A656" s="909"/>
    </row>
    <row r="657" spans="1:1" ht="18" x14ac:dyDescent="0.25">
      <c r="A657" s="909"/>
    </row>
    <row r="658" spans="1:1" ht="18" x14ac:dyDescent="0.25">
      <c r="A658" s="909"/>
    </row>
    <row r="659" spans="1:1" ht="18" x14ac:dyDescent="0.25">
      <c r="A659" s="909"/>
    </row>
    <row r="660" spans="1:1" ht="18" x14ac:dyDescent="0.25">
      <c r="A660" s="909"/>
    </row>
    <row r="661" spans="1:1" ht="18" x14ac:dyDescent="0.25">
      <c r="A661" s="909"/>
    </row>
    <row r="662" spans="1:1" ht="18" x14ac:dyDescent="0.25">
      <c r="A662" s="909"/>
    </row>
    <row r="663" spans="1:1" ht="18" x14ac:dyDescent="0.25">
      <c r="A663" s="909"/>
    </row>
    <row r="664" spans="1:1" ht="18" x14ac:dyDescent="0.25">
      <c r="A664" s="909"/>
    </row>
    <row r="665" spans="1:1" ht="18" x14ac:dyDescent="0.25">
      <c r="A665" s="909"/>
    </row>
    <row r="666" spans="1:1" ht="18" x14ac:dyDescent="0.25">
      <c r="A666" s="909"/>
    </row>
    <row r="667" spans="1:1" ht="18" x14ac:dyDescent="0.25">
      <c r="A667" s="909"/>
    </row>
    <row r="668" spans="1:1" ht="18" x14ac:dyDescent="0.25">
      <c r="A668" s="909"/>
    </row>
    <row r="669" spans="1:1" ht="18" x14ac:dyDescent="0.25">
      <c r="A669" s="909"/>
    </row>
    <row r="670" spans="1:1" ht="18" x14ac:dyDescent="0.25">
      <c r="A670" s="909"/>
    </row>
    <row r="671" spans="1:1" ht="18" x14ac:dyDescent="0.25">
      <c r="A671" s="909"/>
    </row>
    <row r="672" spans="1:1" ht="18" x14ac:dyDescent="0.25">
      <c r="A672" s="909"/>
    </row>
    <row r="673" spans="1:1" ht="18" x14ac:dyDescent="0.25">
      <c r="A673" s="909"/>
    </row>
    <row r="674" spans="1:1" ht="18" x14ac:dyDescent="0.25">
      <c r="A674" s="909"/>
    </row>
    <row r="675" spans="1:1" ht="18" x14ac:dyDescent="0.25">
      <c r="A675" s="909"/>
    </row>
    <row r="676" spans="1:1" ht="18" x14ac:dyDescent="0.25">
      <c r="A676" s="909"/>
    </row>
    <row r="677" spans="1:1" ht="18" x14ac:dyDescent="0.25">
      <c r="A677" s="909"/>
    </row>
    <row r="678" spans="1:1" ht="18" x14ac:dyDescent="0.25">
      <c r="A678" s="909"/>
    </row>
    <row r="679" spans="1:1" ht="18" x14ac:dyDescent="0.25">
      <c r="A679" s="909"/>
    </row>
    <row r="680" spans="1:1" ht="18" x14ac:dyDescent="0.25">
      <c r="A680" s="909"/>
    </row>
    <row r="681" spans="1:1" ht="18" x14ac:dyDescent="0.25">
      <c r="A681" s="909"/>
    </row>
    <row r="682" spans="1:1" ht="18" x14ac:dyDescent="0.25">
      <c r="A682" s="909"/>
    </row>
    <row r="683" spans="1:1" ht="18" x14ac:dyDescent="0.25">
      <c r="A683" s="909"/>
    </row>
    <row r="684" spans="1:1" ht="18" x14ac:dyDescent="0.25">
      <c r="A684" s="909"/>
    </row>
    <row r="685" spans="1:1" ht="18" x14ac:dyDescent="0.25">
      <c r="A685" s="909"/>
    </row>
    <row r="686" spans="1:1" ht="18" x14ac:dyDescent="0.25">
      <c r="A686" s="909"/>
    </row>
    <row r="687" spans="1:1" ht="18" x14ac:dyDescent="0.25">
      <c r="A687" s="909"/>
    </row>
    <row r="688" spans="1:1" ht="18" x14ac:dyDescent="0.25">
      <c r="A688" s="909"/>
    </row>
    <row r="689" spans="1:1" ht="18" x14ac:dyDescent="0.25">
      <c r="A689" s="909"/>
    </row>
    <row r="690" spans="1:1" ht="18" x14ac:dyDescent="0.25">
      <c r="A690" s="909"/>
    </row>
    <row r="691" spans="1:1" ht="18" x14ac:dyDescent="0.25">
      <c r="A691" s="909"/>
    </row>
    <row r="692" spans="1:1" ht="18" x14ac:dyDescent="0.25">
      <c r="A692" s="909"/>
    </row>
    <row r="693" spans="1:1" ht="18" x14ac:dyDescent="0.25">
      <c r="A693" s="909"/>
    </row>
    <row r="694" spans="1:1" ht="18" x14ac:dyDescent="0.25">
      <c r="A694" s="909"/>
    </row>
    <row r="695" spans="1:1" ht="18" x14ac:dyDescent="0.25">
      <c r="A695" s="909"/>
    </row>
    <row r="696" spans="1:1" ht="18" x14ac:dyDescent="0.25">
      <c r="A696" s="909"/>
    </row>
    <row r="697" spans="1:1" ht="18" x14ac:dyDescent="0.25">
      <c r="A697" s="909"/>
    </row>
    <row r="698" spans="1:1" ht="18" x14ac:dyDescent="0.25">
      <c r="A698" s="909"/>
    </row>
    <row r="699" spans="1:1" ht="18" x14ac:dyDescent="0.25">
      <c r="A699" s="909"/>
    </row>
    <row r="700" spans="1:1" ht="18" x14ac:dyDescent="0.25">
      <c r="A700" s="909"/>
    </row>
    <row r="701" spans="1:1" ht="18" x14ac:dyDescent="0.25">
      <c r="A701" s="909"/>
    </row>
    <row r="702" spans="1:1" ht="18" x14ac:dyDescent="0.25">
      <c r="A702" s="909"/>
    </row>
    <row r="703" spans="1:1" ht="18" x14ac:dyDescent="0.25">
      <c r="A703" s="909"/>
    </row>
    <row r="704" spans="1:1" ht="18" x14ac:dyDescent="0.25">
      <c r="A704" s="909"/>
    </row>
    <row r="705" spans="1:1" ht="18" x14ac:dyDescent="0.25">
      <c r="A705" s="909"/>
    </row>
    <row r="706" spans="1:1" ht="18" x14ac:dyDescent="0.25">
      <c r="A706" s="909"/>
    </row>
    <row r="707" spans="1:1" ht="18" x14ac:dyDescent="0.25">
      <c r="A707" s="909"/>
    </row>
    <row r="708" spans="1:1" ht="18" x14ac:dyDescent="0.25">
      <c r="A708" s="909"/>
    </row>
    <row r="709" spans="1:1" ht="18" x14ac:dyDescent="0.25">
      <c r="A709" s="909"/>
    </row>
    <row r="710" spans="1:1" ht="18" x14ac:dyDescent="0.25">
      <c r="A710" s="909"/>
    </row>
    <row r="711" spans="1:1" ht="18" x14ac:dyDescent="0.25">
      <c r="A711" s="909"/>
    </row>
    <row r="712" spans="1:1" ht="18" x14ac:dyDescent="0.25">
      <c r="A712" s="909"/>
    </row>
    <row r="713" spans="1:1" ht="18" x14ac:dyDescent="0.25">
      <c r="A713" s="909"/>
    </row>
    <row r="714" spans="1:1" ht="18" x14ac:dyDescent="0.25">
      <c r="A714" s="909"/>
    </row>
    <row r="715" spans="1:1" ht="18" x14ac:dyDescent="0.25">
      <c r="A715" s="909"/>
    </row>
    <row r="716" spans="1:1" ht="18" x14ac:dyDescent="0.25">
      <c r="A716" s="909"/>
    </row>
    <row r="717" spans="1:1" ht="18" x14ac:dyDescent="0.25">
      <c r="A717" s="909"/>
    </row>
    <row r="718" spans="1:1" ht="18" x14ac:dyDescent="0.25">
      <c r="A718" s="909"/>
    </row>
    <row r="719" spans="1:1" ht="18" x14ac:dyDescent="0.25">
      <c r="A719" s="909"/>
    </row>
    <row r="720" spans="1:1" ht="18" x14ac:dyDescent="0.25">
      <c r="A720" s="909"/>
    </row>
    <row r="721" spans="1:1" ht="18" x14ac:dyDescent="0.25">
      <c r="A721" s="909"/>
    </row>
    <row r="722" spans="1:1" ht="18" x14ac:dyDescent="0.25">
      <c r="A722" s="909"/>
    </row>
    <row r="723" spans="1:1" ht="18" x14ac:dyDescent="0.25">
      <c r="A723" s="909"/>
    </row>
    <row r="724" spans="1:1" ht="18" x14ac:dyDescent="0.25">
      <c r="A724" s="909"/>
    </row>
    <row r="725" spans="1:1" ht="18" x14ac:dyDescent="0.25">
      <c r="A725" s="909"/>
    </row>
    <row r="726" spans="1:1" ht="18" x14ac:dyDescent="0.25">
      <c r="A726" s="909"/>
    </row>
    <row r="727" spans="1:1" ht="18" x14ac:dyDescent="0.25">
      <c r="A727" s="909"/>
    </row>
    <row r="728" spans="1:1" ht="18" x14ac:dyDescent="0.25">
      <c r="A728" s="909"/>
    </row>
    <row r="729" spans="1:1" ht="18" x14ac:dyDescent="0.25">
      <c r="A729" s="909"/>
    </row>
    <row r="730" spans="1:1" ht="18" x14ac:dyDescent="0.25">
      <c r="A730" s="909"/>
    </row>
    <row r="731" spans="1:1" ht="18" x14ac:dyDescent="0.25">
      <c r="A731" s="909"/>
    </row>
    <row r="732" spans="1:1" ht="18" x14ac:dyDescent="0.25">
      <c r="A732" s="909"/>
    </row>
    <row r="733" spans="1:1" ht="18" x14ac:dyDescent="0.25">
      <c r="A733" s="909"/>
    </row>
    <row r="734" spans="1:1" ht="18" x14ac:dyDescent="0.25">
      <c r="A734" s="909"/>
    </row>
    <row r="735" spans="1:1" ht="18" x14ac:dyDescent="0.25">
      <c r="A735" s="909"/>
    </row>
    <row r="736" spans="1:1" ht="18" x14ac:dyDescent="0.25">
      <c r="A736" s="909"/>
    </row>
    <row r="737" spans="1:1" ht="18" x14ac:dyDescent="0.25">
      <c r="A737" s="909"/>
    </row>
    <row r="738" spans="1:1" ht="18" x14ac:dyDescent="0.25">
      <c r="A738" s="909"/>
    </row>
    <row r="739" spans="1:1" ht="18" x14ac:dyDescent="0.25">
      <c r="A739" s="909"/>
    </row>
    <row r="740" spans="1:1" ht="18" x14ac:dyDescent="0.25">
      <c r="A740" s="909"/>
    </row>
    <row r="741" spans="1:1" ht="18" x14ac:dyDescent="0.25">
      <c r="A741" s="909"/>
    </row>
    <row r="742" spans="1:1" ht="18" x14ac:dyDescent="0.25">
      <c r="A742" s="909"/>
    </row>
    <row r="743" spans="1:1" ht="18" x14ac:dyDescent="0.25">
      <c r="A743" s="909"/>
    </row>
    <row r="744" spans="1:1" ht="18" x14ac:dyDescent="0.25">
      <c r="A744" s="909"/>
    </row>
    <row r="745" spans="1:1" ht="18" x14ac:dyDescent="0.25">
      <c r="A745" s="909"/>
    </row>
    <row r="746" spans="1:1" ht="18" x14ac:dyDescent="0.25">
      <c r="A746" s="909"/>
    </row>
    <row r="747" spans="1:1" ht="18" x14ac:dyDescent="0.25">
      <c r="A747" s="909"/>
    </row>
    <row r="748" spans="1:1" ht="18" x14ac:dyDescent="0.25">
      <c r="A748" s="909"/>
    </row>
    <row r="749" spans="1:1" ht="18" x14ac:dyDescent="0.25">
      <c r="A749" s="909"/>
    </row>
    <row r="750" spans="1:1" ht="18" x14ac:dyDescent="0.25">
      <c r="A750" s="909"/>
    </row>
    <row r="751" spans="1:1" ht="18" x14ac:dyDescent="0.25">
      <c r="A751" s="909"/>
    </row>
    <row r="752" spans="1:1" ht="18" x14ac:dyDescent="0.25">
      <c r="A752" s="909"/>
    </row>
    <row r="753" spans="1:1" ht="18" x14ac:dyDescent="0.25">
      <c r="A753" s="909"/>
    </row>
    <row r="754" spans="1:1" ht="18" x14ac:dyDescent="0.25">
      <c r="A754" s="909"/>
    </row>
    <row r="755" spans="1:1" ht="18" x14ac:dyDescent="0.25">
      <c r="A755" s="909"/>
    </row>
    <row r="756" spans="1:1" ht="18" x14ac:dyDescent="0.25">
      <c r="A756" s="909"/>
    </row>
    <row r="757" spans="1:1" ht="18" x14ac:dyDescent="0.25">
      <c r="A757" s="909"/>
    </row>
    <row r="758" spans="1:1" ht="18" x14ac:dyDescent="0.25">
      <c r="A758" s="909"/>
    </row>
    <row r="759" spans="1:1" ht="18" x14ac:dyDescent="0.25">
      <c r="A759" s="909"/>
    </row>
    <row r="760" spans="1:1" ht="18" x14ac:dyDescent="0.25">
      <c r="A760" s="909"/>
    </row>
    <row r="761" spans="1:1" ht="18" x14ac:dyDescent="0.25">
      <c r="A761" s="909"/>
    </row>
    <row r="762" spans="1:1" ht="18" x14ac:dyDescent="0.25">
      <c r="A762" s="909"/>
    </row>
    <row r="763" spans="1:1" ht="18" x14ac:dyDescent="0.25">
      <c r="A763" s="909"/>
    </row>
    <row r="764" spans="1:1" ht="18" x14ac:dyDescent="0.25">
      <c r="A764" s="909"/>
    </row>
    <row r="765" spans="1:1" ht="18" x14ac:dyDescent="0.25">
      <c r="A765" s="909"/>
    </row>
    <row r="766" spans="1:1" ht="18" x14ac:dyDescent="0.25">
      <c r="A766" s="909"/>
    </row>
    <row r="767" spans="1:1" ht="18" x14ac:dyDescent="0.25">
      <c r="A767" s="909"/>
    </row>
    <row r="768" spans="1:1" ht="18" x14ac:dyDescent="0.25">
      <c r="A768" s="909"/>
    </row>
    <row r="769" spans="1:1" ht="18" x14ac:dyDescent="0.25">
      <c r="A769" s="909"/>
    </row>
    <row r="770" spans="1:1" ht="18" x14ac:dyDescent="0.25">
      <c r="A770" s="909"/>
    </row>
    <row r="771" spans="1:1" ht="18" x14ac:dyDescent="0.25">
      <c r="A771" s="909"/>
    </row>
    <row r="772" spans="1:1" ht="18" x14ac:dyDescent="0.25">
      <c r="A772" s="909"/>
    </row>
    <row r="773" spans="1:1" ht="18" x14ac:dyDescent="0.25">
      <c r="A773" s="909"/>
    </row>
    <row r="774" spans="1:1" ht="18" x14ac:dyDescent="0.25">
      <c r="A774" s="909"/>
    </row>
    <row r="775" spans="1:1" ht="18" x14ac:dyDescent="0.25">
      <c r="A775" s="909"/>
    </row>
    <row r="776" spans="1:1" ht="18" x14ac:dyDescent="0.25">
      <c r="A776" s="909"/>
    </row>
    <row r="777" spans="1:1" ht="18" x14ac:dyDescent="0.25">
      <c r="A777" s="909"/>
    </row>
    <row r="778" spans="1:1" ht="18" x14ac:dyDescent="0.25">
      <c r="A778" s="909"/>
    </row>
    <row r="779" spans="1:1" ht="18" x14ac:dyDescent="0.25">
      <c r="A779" s="909"/>
    </row>
    <row r="780" spans="1:1" ht="18" x14ac:dyDescent="0.25">
      <c r="A780" s="909"/>
    </row>
    <row r="781" spans="1:1" ht="18" x14ac:dyDescent="0.25">
      <c r="A781" s="909"/>
    </row>
    <row r="782" spans="1:1" ht="18" x14ac:dyDescent="0.25">
      <c r="A782" s="909"/>
    </row>
    <row r="783" spans="1:1" ht="18" x14ac:dyDescent="0.25">
      <c r="A783" s="909"/>
    </row>
    <row r="784" spans="1:1" ht="18" x14ac:dyDescent="0.25">
      <c r="A784" s="909"/>
    </row>
    <row r="785" spans="1:1" ht="18" x14ac:dyDescent="0.25">
      <c r="A785" s="909"/>
    </row>
    <row r="786" spans="1:1" ht="18" x14ac:dyDescent="0.25">
      <c r="A786" s="909"/>
    </row>
    <row r="787" spans="1:1" ht="18" x14ac:dyDescent="0.25">
      <c r="A787" s="909"/>
    </row>
    <row r="788" spans="1:1" ht="18" x14ac:dyDescent="0.25">
      <c r="A788" s="909"/>
    </row>
    <row r="789" spans="1:1" ht="18" x14ac:dyDescent="0.25">
      <c r="A789" s="909"/>
    </row>
    <row r="790" spans="1:1" ht="18" x14ac:dyDescent="0.25">
      <c r="A790" s="909"/>
    </row>
    <row r="791" spans="1:1" ht="18" x14ac:dyDescent="0.25">
      <c r="A791" s="909"/>
    </row>
    <row r="792" spans="1:1" ht="18" x14ac:dyDescent="0.25">
      <c r="A792" s="909"/>
    </row>
    <row r="793" spans="1:1" ht="18" x14ac:dyDescent="0.25">
      <c r="A793" s="909"/>
    </row>
    <row r="794" spans="1:1" ht="18" x14ac:dyDescent="0.25">
      <c r="A794" s="909"/>
    </row>
    <row r="795" spans="1:1" ht="18" x14ac:dyDescent="0.25">
      <c r="A795" s="909"/>
    </row>
    <row r="796" spans="1:1" ht="18" x14ac:dyDescent="0.25">
      <c r="A796" s="909"/>
    </row>
    <row r="797" spans="1:1" ht="18" x14ac:dyDescent="0.25">
      <c r="A797" s="909"/>
    </row>
    <row r="798" spans="1:1" ht="18" x14ac:dyDescent="0.25">
      <c r="A798" s="909"/>
    </row>
    <row r="799" spans="1:1" ht="18" x14ac:dyDescent="0.25">
      <c r="A799" s="909"/>
    </row>
    <row r="800" spans="1:1" ht="18" x14ac:dyDescent="0.25">
      <c r="A800" s="909"/>
    </row>
    <row r="801" spans="1:1" ht="18" x14ac:dyDescent="0.25">
      <c r="A801" s="909"/>
    </row>
    <row r="802" spans="1:1" ht="18" x14ac:dyDescent="0.25">
      <c r="A802" s="909"/>
    </row>
    <row r="803" spans="1:1" ht="18" x14ac:dyDescent="0.25">
      <c r="A803" s="909"/>
    </row>
    <row r="804" spans="1:1" ht="18" x14ac:dyDescent="0.25">
      <c r="A804" s="909"/>
    </row>
    <row r="805" spans="1:1" ht="18" x14ac:dyDescent="0.25">
      <c r="A805" s="909"/>
    </row>
    <row r="806" spans="1:1" ht="18" x14ac:dyDescent="0.25">
      <c r="A806" s="909"/>
    </row>
    <row r="807" spans="1:1" ht="18" x14ac:dyDescent="0.25">
      <c r="A807" s="909"/>
    </row>
    <row r="808" spans="1:1" ht="18" x14ac:dyDescent="0.25">
      <c r="A808" s="909"/>
    </row>
    <row r="809" spans="1:1" ht="18" x14ac:dyDescent="0.25">
      <c r="A809" s="909"/>
    </row>
    <row r="810" spans="1:1" ht="18" x14ac:dyDescent="0.25">
      <c r="A810" s="909"/>
    </row>
    <row r="811" spans="1:1" ht="18" x14ac:dyDescent="0.25">
      <c r="A811" s="909"/>
    </row>
    <row r="812" spans="1:1" ht="18" x14ac:dyDescent="0.25">
      <c r="A812" s="909"/>
    </row>
    <row r="813" spans="1:1" ht="18" x14ac:dyDescent="0.25">
      <c r="A813" s="909"/>
    </row>
    <row r="814" spans="1:1" ht="18" x14ac:dyDescent="0.25">
      <c r="A814" s="909"/>
    </row>
    <row r="815" spans="1:1" ht="18" x14ac:dyDescent="0.25">
      <c r="A815" s="909"/>
    </row>
    <row r="816" spans="1:1" ht="18" x14ac:dyDescent="0.25">
      <c r="A816" s="909"/>
    </row>
    <row r="817" spans="1:1" ht="18" x14ac:dyDescent="0.25">
      <c r="A817" s="909"/>
    </row>
    <row r="818" spans="1:1" ht="18" x14ac:dyDescent="0.25">
      <c r="A818" s="909"/>
    </row>
    <row r="819" spans="1:1" ht="18" x14ac:dyDescent="0.25">
      <c r="A819" s="909"/>
    </row>
    <row r="820" spans="1:1" ht="18" x14ac:dyDescent="0.25">
      <c r="A820" s="909"/>
    </row>
    <row r="821" spans="1:1" ht="18" x14ac:dyDescent="0.25">
      <c r="A821" s="909"/>
    </row>
    <row r="822" spans="1:1" ht="18" x14ac:dyDescent="0.25">
      <c r="A822" s="909"/>
    </row>
    <row r="823" spans="1:1" ht="18" x14ac:dyDescent="0.25">
      <c r="A823" s="909"/>
    </row>
    <row r="824" spans="1:1" ht="18" x14ac:dyDescent="0.25">
      <c r="A824" s="909"/>
    </row>
    <row r="825" spans="1:1" ht="18" x14ac:dyDescent="0.25">
      <c r="A825" s="909"/>
    </row>
    <row r="826" spans="1:1" ht="18" x14ac:dyDescent="0.25">
      <c r="A826" s="909"/>
    </row>
    <row r="827" spans="1:1" ht="18" x14ac:dyDescent="0.25">
      <c r="A827" s="909"/>
    </row>
    <row r="828" spans="1:1" ht="18" x14ac:dyDescent="0.25">
      <c r="A828" s="909"/>
    </row>
    <row r="829" spans="1:1" ht="18" x14ac:dyDescent="0.25">
      <c r="A829" s="909"/>
    </row>
    <row r="830" spans="1:1" ht="18" x14ac:dyDescent="0.25">
      <c r="A830" s="909"/>
    </row>
    <row r="831" spans="1:1" ht="18" x14ac:dyDescent="0.25">
      <c r="A831" s="909"/>
    </row>
    <row r="832" spans="1:1" ht="18" x14ac:dyDescent="0.25">
      <c r="A832" s="909"/>
    </row>
    <row r="833" spans="1:1" ht="18" x14ac:dyDescent="0.25">
      <c r="A833" s="909"/>
    </row>
    <row r="834" spans="1:1" ht="18" x14ac:dyDescent="0.25">
      <c r="A834" s="909"/>
    </row>
    <row r="835" spans="1:1" ht="18" x14ac:dyDescent="0.25">
      <c r="A835" s="909"/>
    </row>
    <row r="836" spans="1:1" ht="18" x14ac:dyDescent="0.25">
      <c r="A836" s="909"/>
    </row>
    <row r="837" spans="1:1" ht="18" x14ac:dyDescent="0.25">
      <c r="A837" s="909"/>
    </row>
    <row r="838" spans="1:1" ht="18" x14ac:dyDescent="0.25">
      <c r="A838" s="909"/>
    </row>
    <row r="839" spans="1:1" ht="18" x14ac:dyDescent="0.25">
      <c r="A839" s="909"/>
    </row>
    <row r="840" spans="1:1" ht="18" x14ac:dyDescent="0.25">
      <c r="A840" s="909"/>
    </row>
    <row r="841" spans="1:1" ht="18" x14ac:dyDescent="0.25">
      <c r="A841" s="909"/>
    </row>
    <row r="842" spans="1:1" ht="18" x14ac:dyDescent="0.25">
      <c r="A842" s="909"/>
    </row>
    <row r="843" spans="1:1" ht="18" x14ac:dyDescent="0.25">
      <c r="A843" s="909"/>
    </row>
    <row r="844" spans="1:1" ht="18" x14ac:dyDescent="0.25">
      <c r="A844" s="909"/>
    </row>
    <row r="845" spans="1:1" ht="18" x14ac:dyDescent="0.25">
      <c r="A845" s="909"/>
    </row>
    <row r="846" spans="1:1" ht="18" x14ac:dyDescent="0.25">
      <c r="A846" s="909"/>
    </row>
    <row r="847" spans="1:1" ht="18" x14ac:dyDescent="0.25">
      <c r="A847" s="909"/>
    </row>
    <row r="848" spans="1:1" ht="18" x14ac:dyDescent="0.25">
      <c r="A848" s="909"/>
    </row>
    <row r="849" spans="1:1" ht="18" x14ac:dyDescent="0.25">
      <c r="A849" s="909"/>
    </row>
    <row r="850" spans="1:1" ht="18" x14ac:dyDescent="0.25">
      <c r="A850" s="909"/>
    </row>
    <row r="851" spans="1:1" ht="18" x14ac:dyDescent="0.25">
      <c r="A851" s="909"/>
    </row>
    <row r="852" spans="1:1" ht="18" x14ac:dyDescent="0.25">
      <c r="A852" s="909"/>
    </row>
    <row r="853" spans="1:1" ht="18" x14ac:dyDescent="0.25">
      <c r="A853" s="909"/>
    </row>
    <row r="854" spans="1:1" ht="18" x14ac:dyDescent="0.25">
      <c r="A854" s="909"/>
    </row>
    <row r="855" spans="1:1" ht="18" x14ac:dyDescent="0.25">
      <c r="A855" s="909"/>
    </row>
    <row r="856" spans="1:1" ht="18" x14ac:dyDescent="0.25">
      <c r="A856" s="909"/>
    </row>
    <row r="857" spans="1:1" ht="18" x14ac:dyDescent="0.25">
      <c r="A857" s="909"/>
    </row>
    <row r="858" spans="1:1" ht="18" x14ac:dyDescent="0.25">
      <c r="A858" s="909"/>
    </row>
    <row r="859" spans="1:1" ht="18" x14ac:dyDescent="0.25">
      <c r="A859" s="909"/>
    </row>
    <row r="860" spans="1:1" ht="18" x14ac:dyDescent="0.25">
      <c r="A860" s="909"/>
    </row>
    <row r="861" spans="1:1" ht="18" x14ac:dyDescent="0.25">
      <c r="A861" s="909"/>
    </row>
    <row r="862" spans="1:1" ht="18" x14ac:dyDescent="0.25">
      <c r="A862" s="909"/>
    </row>
    <row r="863" spans="1:1" ht="18" x14ac:dyDescent="0.25">
      <c r="A863" s="909"/>
    </row>
    <row r="864" spans="1:1" ht="18" x14ac:dyDescent="0.25">
      <c r="A864" s="909"/>
    </row>
    <row r="865" spans="1:1" ht="18" x14ac:dyDescent="0.25">
      <c r="A865" s="909"/>
    </row>
    <row r="866" spans="1:1" ht="18" x14ac:dyDescent="0.25">
      <c r="A866" s="909"/>
    </row>
    <row r="867" spans="1:1" ht="18" x14ac:dyDescent="0.25">
      <c r="A867" s="909"/>
    </row>
    <row r="868" spans="1:1" ht="18" x14ac:dyDescent="0.25">
      <c r="A868" s="909"/>
    </row>
    <row r="869" spans="1:1" ht="18" x14ac:dyDescent="0.25">
      <c r="A869" s="909"/>
    </row>
    <row r="870" spans="1:1" ht="18" x14ac:dyDescent="0.25">
      <c r="A870" s="909"/>
    </row>
    <row r="871" spans="1:1" ht="18" x14ac:dyDescent="0.25">
      <c r="A871" s="909"/>
    </row>
    <row r="872" spans="1:1" ht="18" x14ac:dyDescent="0.25">
      <c r="A872" s="909"/>
    </row>
    <row r="873" spans="1:1" ht="18" x14ac:dyDescent="0.25">
      <c r="A873" s="909"/>
    </row>
    <row r="874" spans="1:1" ht="18" x14ac:dyDescent="0.25">
      <c r="A874" s="909"/>
    </row>
    <row r="875" spans="1:1" ht="18" x14ac:dyDescent="0.25">
      <c r="A875" s="909"/>
    </row>
    <row r="876" spans="1:1" ht="18" x14ac:dyDescent="0.25">
      <c r="A876" s="909"/>
    </row>
    <row r="877" spans="1:1" ht="18" x14ac:dyDescent="0.25">
      <c r="A877" s="909"/>
    </row>
    <row r="878" spans="1:1" ht="18" x14ac:dyDescent="0.25">
      <c r="A878" s="909"/>
    </row>
    <row r="879" spans="1:1" ht="18" x14ac:dyDescent="0.25">
      <c r="A879" s="909"/>
    </row>
    <row r="880" spans="1:1" ht="18" x14ac:dyDescent="0.25">
      <c r="A880" s="909"/>
    </row>
    <row r="881" spans="1:1" ht="18" x14ac:dyDescent="0.25">
      <c r="A881" s="909"/>
    </row>
    <row r="882" spans="1:1" ht="18" x14ac:dyDescent="0.25">
      <c r="A882" s="909"/>
    </row>
    <row r="883" spans="1:1" ht="18" x14ac:dyDescent="0.25">
      <c r="A883" s="909"/>
    </row>
    <row r="884" spans="1:1" ht="18" x14ac:dyDescent="0.25">
      <c r="A884" s="909"/>
    </row>
    <row r="885" spans="1:1" ht="18" x14ac:dyDescent="0.25">
      <c r="A885" s="909"/>
    </row>
    <row r="886" spans="1:1" ht="18" x14ac:dyDescent="0.25">
      <c r="A886" s="909"/>
    </row>
    <row r="887" spans="1:1" ht="18" x14ac:dyDescent="0.25">
      <c r="A887" s="909"/>
    </row>
    <row r="888" spans="1:1" ht="18" x14ac:dyDescent="0.25">
      <c r="A888" s="909"/>
    </row>
    <row r="889" spans="1:1" ht="18" x14ac:dyDescent="0.25">
      <c r="A889" s="909"/>
    </row>
    <row r="890" spans="1:1" ht="18" x14ac:dyDescent="0.25">
      <c r="A890" s="909"/>
    </row>
    <row r="891" spans="1:1" ht="18" x14ac:dyDescent="0.25">
      <c r="A891" s="909"/>
    </row>
    <row r="892" spans="1:1" ht="18" x14ac:dyDescent="0.25">
      <c r="A892" s="909"/>
    </row>
    <row r="893" spans="1:1" ht="18" x14ac:dyDescent="0.25">
      <c r="A893" s="909"/>
    </row>
    <row r="894" spans="1:1" ht="18" x14ac:dyDescent="0.25">
      <c r="A894" s="909"/>
    </row>
    <row r="895" spans="1:1" ht="18" x14ac:dyDescent="0.25">
      <c r="A895" s="909"/>
    </row>
    <row r="896" spans="1:1" ht="18" x14ac:dyDescent="0.25">
      <c r="A896" s="909"/>
    </row>
    <row r="897" spans="1:1" ht="18" x14ac:dyDescent="0.25">
      <c r="A897" s="909"/>
    </row>
    <row r="898" spans="1:1" ht="18" x14ac:dyDescent="0.25">
      <c r="A898" s="909"/>
    </row>
    <row r="899" spans="1:1" ht="18" x14ac:dyDescent="0.25">
      <c r="A899" s="909"/>
    </row>
    <row r="900" spans="1:1" ht="18" x14ac:dyDescent="0.25">
      <c r="A900" s="909"/>
    </row>
    <row r="901" spans="1:1" ht="18" x14ac:dyDescent="0.25">
      <c r="A901" s="909"/>
    </row>
    <row r="902" spans="1:1" ht="18" x14ac:dyDescent="0.25">
      <c r="A902" s="909"/>
    </row>
    <row r="903" spans="1:1" ht="18" x14ac:dyDescent="0.25">
      <c r="A903" s="909"/>
    </row>
    <row r="904" spans="1:1" ht="18" x14ac:dyDescent="0.25">
      <c r="A904" s="909"/>
    </row>
    <row r="905" spans="1:1" ht="18" x14ac:dyDescent="0.25">
      <c r="A905" s="909"/>
    </row>
    <row r="906" spans="1:1" ht="18" x14ac:dyDescent="0.25">
      <c r="A906" s="909"/>
    </row>
    <row r="907" spans="1:1" ht="18" x14ac:dyDescent="0.25">
      <c r="A907" s="909"/>
    </row>
    <row r="908" spans="1:1" ht="18" x14ac:dyDescent="0.25">
      <c r="A908" s="909"/>
    </row>
    <row r="909" spans="1:1" ht="18" x14ac:dyDescent="0.25">
      <c r="A909" s="909"/>
    </row>
    <row r="910" spans="1:1" ht="18" x14ac:dyDescent="0.25">
      <c r="A910" s="909"/>
    </row>
    <row r="911" spans="1:1" ht="18" x14ac:dyDescent="0.25">
      <c r="A911" s="909"/>
    </row>
    <row r="912" spans="1:1" ht="18" x14ac:dyDescent="0.25">
      <c r="A912" s="909"/>
    </row>
    <row r="913" spans="1:1" ht="18" x14ac:dyDescent="0.25">
      <c r="A913" s="909"/>
    </row>
    <row r="914" spans="1:1" ht="18" x14ac:dyDescent="0.25">
      <c r="A914" s="909"/>
    </row>
    <row r="915" spans="1:1" ht="18" x14ac:dyDescent="0.25">
      <c r="A915" s="909"/>
    </row>
    <row r="916" spans="1:1" ht="18" x14ac:dyDescent="0.25">
      <c r="A916" s="909"/>
    </row>
    <row r="917" spans="1:1" ht="18" x14ac:dyDescent="0.25">
      <c r="A917" s="909"/>
    </row>
    <row r="918" spans="1:1" ht="18" x14ac:dyDescent="0.25">
      <c r="A918" s="909"/>
    </row>
    <row r="919" spans="1:1" ht="18" x14ac:dyDescent="0.25">
      <c r="A919" s="909"/>
    </row>
    <row r="920" spans="1:1" ht="18" x14ac:dyDescent="0.25">
      <c r="A920" s="909"/>
    </row>
    <row r="921" spans="1:1" ht="18" x14ac:dyDescent="0.25">
      <c r="A921" s="909"/>
    </row>
    <row r="922" spans="1:1" ht="18" x14ac:dyDescent="0.25">
      <c r="A922" s="909"/>
    </row>
    <row r="923" spans="1:1" ht="18" x14ac:dyDescent="0.25">
      <c r="A923" s="909"/>
    </row>
    <row r="924" spans="1:1" ht="18" x14ac:dyDescent="0.25">
      <c r="A924" s="909"/>
    </row>
    <row r="925" spans="1:1" ht="18" x14ac:dyDescent="0.25">
      <c r="A925" s="909"/>
    </row>
    <row r="926" spans="1:1" ht="18" x14ac:dyDescent="0.25">
      <c r="A926" s="909"/>
    </row>
    <row r="927" spans="1:1" ht="18" x14ac:dyDescent="0.25">
      <c r="A927" s="909"/>
    </row>
    <row r="928" spans="1:1" ht="18" x14ac:dyDescent="0.25">
      <c r="A928" s="909"/>
    </row>
    <row r="929" spans="1:1" ht="18" x14ac:dyDescent="0.25">
      <c r="A929" s="909"/>
    </row>
    <row r="930" spans="1:1" ht="18" x14ac:dyDescent="0.25">
      <c r="A930" s="909"/>
    </row>
    <row r="931" spans="1:1" ht="18" x14ac:dyDescent="0.25">
      <c r="A931" s="909"/>
    </row>
    <row r="932" spans="1:1" ht="18" x14ac:dyDescent="0.25">
      <c r="A932" s="909"/>
    </row>
    <row r="933" spans="1:1" ht="18" x14ac:dyDescent="0.25">
      <c r="A933" s="909"/>
    </row>
    <row r="934" spans="1:1" ht="18" x14ac:dyDescent="0.25">
      <c r="A934" s="909"/>
    </row>
    <row r="935" spans="1:1" ht="18" x14ac:dyDescent="0.25">
      <c r="A935" s="909"/>
    </row>
    <row r="936" spans="1:1" ht="18" x14ac:dyDescent="0.25">
      <c r="A936" s="909"/>
    </row>
    <row r="937" spans="1:1" ht="18" x14ac:dyDescent="0.25">
      <c r="A937" s="909"/>
    </row>
    <row r="938" spans="1:1" ht="18" x14ac:dyDescent="0.25">
      <c r="A938" s="909"/>
    </row>
    <row r="939" spans="1:1" ht="18" x14ac:dyDescent="0.25">
      <c r="A939" s="909"/>
    </row>
    <row r="940" spans="1:1" ht="18" x14ac:dyDescent="0.25">
      <c r="A940" s="909"/>
    </row>
    <row r="941" spans="1:1" ht="18" x14ac:dyDescent="0.25">
      <c r="A941" s="909"/>
    </row>
    <row r="942" spans="1:1" ht="18" x14ac:dyDescent="0.25">
      <c r="A942" s="909"/>
    </row>
    <row r="943" spans="1:1" ht="18" x14ac:dyDescent="0.25">
      <c r="A943" s="909"/>
    </row>
    <row r="944" spans="1:1" ht="18" x14ac:dyDescent="0.25">
      <c r="A944" s="909"/>
    </row>
    <row r="945" spans="1:1" ht="18" x14ac:dyDescent="0.25">
      <c r="A945" s="909"/>
    </row>
    <row r="946" spans="1:1" ht="18" x14ac:dyDescent="0.25">
      <c r="A946" s="909"/>
    </row>
    <row r="947" spans="1:1" ht="18" x14ac:dyDescent="0.25">
      <c r="A947" s="909"/>
    </row>
    <row r="948" spans="1:1" ht="18" x14ac:dyDescent="0.25">
      <c r="A948" s="909"/>
    </row>
    <row r="949" spans="1:1" ht="18" x14ac:dyDescent="0.25">
      <c r="A949" s="909"/>
    </row>
    <row r="950" spans="1:1" ht="18" x14ac:dyDescent="0.25">
      <c r="A950" s="909"/>
    </row>
    <row r="951" spans="1:1" ht="18" x14ac:dyDescent="0.25">
      <c r="A951" s="909"/>
    </row>
    <row r="952" spans="1:1" ht="18" x14ac:dyDescent="0.25">
      <c r="A952" s="909"/>
    </row>
    <row r="953" spans="1:1" ht="18" x14ac:dyDescent="0.25">
      <c r="A953" s="909"/>
    </row>
    <row r="954" spans="1:1" ht="18" x14ac:dyDescent="0.25">
      <c r="A954" s="909"/>
    </row>
    <row r="955" spans="1:1" ht="18" x14ac:dyDescent="0.25">
      <c r="A955" s="909"/>
    </row>
    <row r="956" spans="1:1" ht="18" x14ac:dyDescent="0.25">
      <c r="A956" s="909"/>
    </row>
    <row r="957" spans="1:1" ht="18" x14ac:dyDescent="0.25">
      <c r="A957" s="909"/>
    </row>
    <row r="958" spans="1:1" ht="18" x14ac:dyDescent="0.25">
      <c r="A958" s="909"/>
    </row>
    <row r="959" spans="1:1" ht="18" x14ac:dyDescent="0.25">
      <c r="A959" s="909"/>
    </row>
    <row r="960" spans="1:1" ht="18" x14ac:dyDescent="0.25">
      <c r="A960" s="909"/>
    </row>
    <row r="961" spans="1:1" ht="18" x14ac:dyDescent="0.25">
      <c r="A961" s="909"/>
    </row>
    <row r="962" spans="1:1" ht="18" x14ac:dyDescent="0.25">
      <c r="A962" s="909"/>
    </row>
    <row r="963" spans="1:1" ht="18" x14ac:dyDescent="0.25">
      <c r="A963" s="909"/>
    </row>
    <row r="964" spans="1:1" ht="18" x14ac:dyDescent="0.25">
      <c r="A964" s="909"/>
    </row>
    <row r="965" spans="1:1" ht="18" x14ac:dyDescent="0.25">
      <c r="A965" s="909"/>
    </row>
    <row r="966" spans="1:1" ht="18" x14ac:dyDescent="0.25">
      <c r="A966" s="909"/>
    </row>
    <row r="967" spans="1:1" ht="18" x14ac:dyDescent="0.25">
      <c r="A967" s="909"/>
    </row>
    <row r="968" spans="1:1" ht="18" x14ac:dyDescent="0.25">
      <c r="A968" s="909"/>
    </row>
    <row r="969" spans="1:1" ht="18" x14ac:dyDescent="0.25">
      <c r="A969" s="909"/>
    </row>
    <row r="970" spans="1:1" ht="18" x14ac:dyDescent="0.25">
      <c r="A970" s="909"/>
    </row>
    <row r="971" spans="1:1" ht="18" x14ac:dyDescent="0.25">
      <c r="A971" s="909"/>
    </row>
    <row r="972" spans="1:1" ht="18" x14ac:dyDescent="0.25">
      <c r="A972" s="909"/>
    </row>
    <row r="973" spans="1:1" ht="18" x14ac:dyDescent="0.25">
      <c r="A973" s="909"/>
    </row>
    <row r="974" spans="1:1" ht="18" x14ac:dyDescent="0.25">
      <c r="A974" s="909"/>
    </row>
    <row r="975" spans="1:1" ht="18" x14ac:dyDescent="0.25">
      <c r="A975" s="909"/>
    </row>
    <row r="976" spans="1:1" ht="18" x14ac:dyDescent="0.25">
      <c r="A976" s="909"/>
    </row>
    <row r="977" spans="1:1" ht="18" x14ac:dyDescent="0.25">
      <c r="A977" s="909"/>
    </row>
    <row r="978" spans="1:1" ht="18" x14ac:dyDescent="0.25">
      <c r="A978" s="909"/>
    </row>
    <row r="979" spans="1:1" ht="18" x14ac:dyDescent="0.25">
      <c r="A979" s="909"/>
    </row>
    <row r="980" spans="1:1" ht="18" x14ac:dyDescent="0.25">
      <c r="A980" s="909"/>
    </row>
    <row r="981" spans="1:1" ht="18" x14ac:dyDescent="0.25">
      <c r="A981" s="909"/>
    </row>
    <row r="982" spans="1:1" ht="18" x14ac:dyDescent="0.25">
      <c r="A982" s="909"/>
    </row>
    <row r="983" spans="1:1" ht="18" x14ac:dyDescent="0.25">
      <c r="A983" s="909"/>
    </row>
    <row r="984" spans="1:1" ht="18" x14ac:dyDescent="0.25">
      <c r="A984" s="909"/>
    </row>
    <row r="985" spans="1:1" ht="18" x14ac:dyDescent="0.25">
      <c r="A985" s="909"/>
    </row>
    <row r="986" spans="1:1" ht="18" x14ac:dyDescent="0.25">
      <c r="A986" s="909"/>
    </row>
    <row r="987" spans="1:1" ht="18" x14ac:dyDescent="0.25">
      <c r="A987" s="909"/>
    </row>
    <row r="988" spans="1:1" ht="18" x14ac:dyDescent="0.25">
      <c r="A988" s="909"/>
    </row>
    <row r="989" spans="1:1" ht="18" x14ac:dyDescent="0.25">
      <c r="A989" s="909"/>
    </row>
    <row r="990" spans="1:1" ht="18" x14ac:dyDescent="0.25">
      <c r="A990" s="909"/>
    </row>
    <row r="991" spans="1:1" ht="18" x14ac:dyDescent="0.25">
      <c r="A991" s="909"/>
    </row>
    <row r="992" spans="1:1" ht="18" x14ac:dyDescent="0.25">
      <c r="A992" s="909"/>
    </row>
    <row r="993" spans="1:1" ht="18" x14ac:dyDescent="0.25">
      <c r="A993" s="909"/>
    </row>
    <row r="994" spans="1:1" ht="18" x14ac:dyDescent="0.25">
      <c r="A994" s="909"/>
    </row>
    <row r="995" spans="1:1" ht="18" x14ac:dyDescent="0.25">
      <c r="A995" s="909"/>
    </row>
    <row r="996" spans="1:1" ht="18" x14ac:dyDescent="0.25">
      <c r="A996" s="909"/>
    </row>
    <row r="997" spans="1:1" ht="18" x14ac:dyDescent="0.25">
      <c r="A997" s="909"/>
    </row>
    <row r="998" spans="1:1" ht="18" x14ac:dyDescent="0.25">
      <c r="A998" s="909"/>
    </row>
    <row r="999" spans="1:1" ht="18" x14ac:dyDescent="0.25">
      <c r="A999" s="909"/>
    </row>
    <row r="1000" spans="1:1" ht="18" x14ac:dyDescent="0.25">
      <c r="A1000" s="909"/>
    </row>
    <row r="1001" spans="1:1" ht="18" x14ac:dyDescent="0.25">
      <c r="A1001" s="909"/>
    </row>
    <row r="1002" spans="1:1" ht="18" x14ac:dyDescent="0.25">
      <c r="A1002" s="909"/>
    </row>
    <row r="1003" spans="1:1" ht="18" x14ac:dyDescent="0.25">
      <c r="A1003" s="909"/>
    </row>
    <row r="1004" spans="1:1" ht="18" x14ac:dyDescent="0.25">
      <c r="A1004" s="909"/>
    </row>
    <row r="1005" spans="1:1" ht="18" x14ac:dyDescent="0.25">
      <c r="A1005" s="909"/>
    </row>
    <row r="1006" spans="1:1" ht="18" x14ac:dyDescent="0.25">
      <c r="A1006" s="909"/>
    </row>
    <row r="1007" spans="1:1" ht="18" x14ac:dyDescent="0.25">
      <c r="A1007" s="909"/>
    </row>
    <row r="1008" spans="1:1" ht="18" x14ac:dyDescent="0.25">
      <c r="A1008" s="909"/>
    </row>
    <row r="1009" spans="1:1" ht="18" x14ac:dyDescent="0.25">
      <c r="A1009" s="909"/>
    </row>
    <row r="1010" spans="1:1" ht="18" x14ac:dyDescent="0.25">
      <c r="A1010" s="909"/>
    </row>
    <row r="1011" spans="1:1" ht="18" x14ac:dyDescent="0.25">
      <c r="A1011" s="909"/>
    </row>
    <row r="1012" spans="1:1" ht="18" x14ac:dyDescent="0.25">
      <c r="A1012" s="909"/>
    </row>
    <row r="1013" spans="1:1" ht="18" x14ac:dyDescent="0.25">
      <c r="A1013" s="909"/>
    </row>
    <row r="1014" spans="1:1" ht="18" x14ac:dyDescent="0.25">
      <c r="A1014" s="909"/>
    </row>
    <row r="1015" spans="1:1" ht="18" x14ac:dyDescent="0.25">
      <c r="A1015" s="909"/>
    </row>
    <row r="1016" spans="1:1" ht="18" x14ac:dyDescent="0.25">
      <c r="A1016" s="909"/>
    </row>
    <row r="1017" spans="1:1" ht="18" x14ac:dyDescent="0.25">
      <c r="A1017" s="909"/>
    </row>
    <row r="1018" spans="1:1" ht="18" x14ac:dyDescent="0.25">
      <c r="A1018" s="909"/>
    </row>
    <row r="1019" spans="1:1" ht="18" x14ac:dyDescent="0.25">
      <c r="A1019" s="909"/>
    </row>
    <row r="1020" spans="1:1" ht="18" x14ac:dyDescent="0.25">
      <c r="A1020" s="909"/>
    </row>
    <row r="1021" spans="1:1" ht="18" x14ac:dyDescent="0.25">
      <c r="A1021" s="909"/>
    </row>
    <row r="1022" spans="1:1" ht="18" x14ac:dyDescent="0.25">
      <c r="A1022" s="909"/>
    </row>
    <row r="1023" spans="1:1" ht="18" x14ac:dyDescent="0.25">
      <c r="A1023" s="909"/>
    </row>
    <row r="1024" spans="1:1" ht="18" x14ac:dyDescent="0.25">
      <c r="A1024" s="909"/>
    </row>
    <row r="1025" spans="1:1" ht="18" x14ac:dyDescent="0.25">
      <c r="A1025" s="909"/>
    </row>
    <row r="1026" spans="1:1" ht="18" x14ac:dyDescent="0.25">
      <c r="A1026" s="909"/>
    </row>
    <row r="1027" spans="1:1" ht="18" x14ac:dyDescent="0.25">
      <c r="A1027" s="909"/>
    </row>
    <row r="1028" spans="1:1" ht="18" x14ac:dyDescent="0.25">
      <c r="A1028" s="909"/>
    </row>
    <row r="1029" spans="1:1" ht="18" x14ac:dyDescent="0.25">
      <c r="A1029" s="909"/>
    </row>
    <row r="1030" spans="1:1" ht="18" x14ac:dyDescent="0.25">
      <c r="A1030" s="909"/>
    </row>
    <row r="1031" spans="1:1" ht="18" x14ac:dyDescent="0.25">
      <c r="A1031" s="909"/>
    </row>
    <row r="1032" spans="1:1" ht="18" x14ac:dyDescent="0.25">
      <c r="A1032" s="909"/>
    </row>
    <row r="1033" spans="1:1" ht="18" x14ac:dyDescent="0.25">
      <c r="A1033" s="909"/>
    </row>
    <row r="1034" spans="1:1" ht="18" x14ac:dyDescent="0.25">
      <c r="A1034" s="909"/>
    </row>
    <row r="1035" spans="1:1" ht="18" x14ac:dyDescent="0.25">
      <c r="A1035" s="909"/>
    </row>
    <row r="1036" spans="1:1" ht="18" x14ac:dyDescent="0.25">
      <c r="A1036" s="909"/>
    </row>
    <row r="1037" spans="1:1" ht="18" x14ac:dyDescent="0.25">
      <c r="A1037" s="909"/>
    </row>
    <row r="1038" spans="1:1" ht="18" x14ac:dyDescent="0.25">
      <c r="A1038" s="909"/>
    </row>
    <row r="1039" spans="1:1" ht="18" x14ac:dyDescent="0.25">
      <c r="A1039" s="909"/>
    </row>
    <row r="1040" spans="1:1" ht="18" x14ac:dyDescent="0.25">
      <c r="A1040" s="909"/>
    </row>
    <row r="1041" spans="1:1" ht="18" x14ac:dyDescent="0.25">
      <c r="A1041" s="909"/>
    </row>
    <row r="1042" spans="1:1" ht="18" x14ac:dyDescent="0.25">
      <c r="A1042" s="909"/>
    </row>
    <row r="1043" spans="1:1" ht="18" x14ac:dyDescent="0.25">
      <c r="A1043" s="909"/>
    </row>
    <row r="1044" spans="1:1" ht="18" x14ac:dyDescent="0.25">
      <c r="A1044" s="909"/>
    </row>
    <row r="1045" spans="1:1" ht="18" x14ac:dyDescent="0.25">
      <c r="A1045" s="909"/>
    </row>
    <row r="1046" spans="1:1" ht="18" x14ac:dyDescent="0.25">
      <c r="A1046" s="909"/>
    </row>
    <row r="1047" spans="1:1" ht="18" x14ac:dyDescent="0.25">
      <c r="A1047" s="909"/>
    </row>
    <row r="1048" spans="1:1" ht="18" x14ac:dyDescent="0.25">
      <c r="A1048" s="909"/>
    </row>
    <row r="1049" spans="1:1" ht="18" x14ac:dyDescent="0.25">
      <c r="A1049" s="909"/>
    </row>
    <row r="1050" spans="1:1" ht="18" x14ac:dyDescent="0.25">
      <c r="A1050" s="909"/>
    </row>
    <row r="1051" spans="1:1" ht="18" x14ac:dyDescent="0.25">
      <c r="A1051" s="909"/>
    </row>
    <row r="1052" spans="1:1" ht="18" x14ac:dyDescent="0.25">
      <c r="A1052" s="909"/>
    </row>
    <row r="1053" spans="1:1" ht="18" x14ac:dyDescent="0.25">
      <c r="A1053" s="909"/>
    </row>
    <row r="1054" spans="1:1" ht="18" x14ac:dyDescent="0.25">
      <c r="A1054" s="909"/>
    </row>
    <row r="1055" spans="1:1" ht="18" x14ac:dyDescent="0.25">
      <c r="A1055" s="909"/>
    </row>
    <row r="1056" spans="1:1" ht="18" x14ac:dyDescent="0.25">
      <c r="A1056" s="909"/>
    </row>
    <row r="1057" spans="1:1" ht="18" x14ac:dyDescent="0.25">
      <c r="A1057" s="909"/>
    </row>
    <row r="1058" spans="1:1" ht="18" x14ac:dyDescent="0.25">
      <c r="A1058" s="909"/>
    </row>
    <row r="1059" spans="1:1" ht="18" x14ac:dyDescent="0.25">
      <c r="A1059" s="909"/>
    </row>
    <row r="1060" spans="1:1" ht="18" x14ac:dyDescent="0.25">
      <c r="A1060" s="909"/>
    </row>
    <row r="1061" spans="1:1" ht="18" x14ac:dyDescent="0.25">
      <c r="A1061" s="909"/>
    </row>
    <row r="1062" spans="1:1" ht="18" x14ac:dyDescent="0.25">
      <c r="A1062" s="909"/>
    </row>
    <row r="1063" spans="1:1" ht="18" x14ac:dyDescent="0.25">
      <c r="A1063" s="909"/>
    </row>
    <row r="1064" spans="1:1" ht="18" x14ac:dyDescent="0.25">
      <c r="A1064" s="909"/>
    </row>
    <row r="1065" spans="1:1" ht="18" x14ac:dyDescent="0.25">
      <c r="A1065" s="909"/>
    </row>
    <row r="1066" spans="1:1" ht="18" x14ac:dyDescent="0.25">
      <c r="A1066" s="909"/>
    </row>
    <row r="1067" spans="1:1" ht="18" x14ac:dyDescent="0.25">
      <c r="A1067" s="909"/>
    </row>
    <row r="1068" spans="1:1" ht="18" x14ac:dyDescent="0.25">
      <c r="A1068" s="909"/>
    </row>
    <row r="1069" spans="1:1" ht="18" x14ac:dyDescent="0.25">
      <c r="A1069" s="909"/>
    </row>
    <row r="1070" spans="1:1" ht="18" x14ac:dyDescent="0.25">
      <c r="A1070" s="909"/>
    </row>
    <row r="1071" spans="1:1" ht="18" x14ac:dyDescent="0.25">
      <c r="A1071" s="909"/>
    </row>
    <row r="1072" spans="1:1" ht="18" x14ac:dyDescent="0.25">
      <c r="A1072" s="909"/>
    </row>
    <row r="1073" spans="1:1" ht="18" x14ac:dyDescent="0.25">
      <c r="A1073" s="909"/>
    </row>
    <row r="1074" spans="1:1" ht="18" x14ac:dyDescent="0.25">
      <c r="A1074" s="909"/>
    </row>
    <row r="1075" spans="1:1" ht="18" x14ac:dyDescent="0.25">
      <c r="A1075" s="909"/>
    </row>
    <row r="1076" spans="1:1" ht="18" x14ac:dyDescent="0.25">
      <c r="A1076" s="909"/>
    </row>
    <row r="1077" spans="1:1" ht="18" x14ac:dyDescent="0.25">
      <c r="A1077" s="909"/>
    </row>
    <row r="1078" spans="1:1" ht="18" x14ac:dyDescent="0.25">
      <c r="A1078" s="909"/>
    </row>
    <row r="1079" spans="1:1" ht="18" x14ac:dyDescent="0.25">
      <c r="A1079" s="909"/>
    </row>
    <row r="1080" spans="1:1" ht="18" x14ac:dyDescent="0.25">
      <c r="A1080" s="909"/>
    </row>
    <row r="1081" spans="1:1" ht="18" x14ac:dyDescent="0.25">
      <c r="A1081" s="909"/>
    </row>
    <row r="1082" spans="1:1" ht="18" x14ac:dyDescent="0.25">
      <c r="A1082" s="909"/>
    </row>
    <row r="1083" spans="1:1" ht="18" x14ac:dyDescent="0.25">
      <c r="A1083" s="909"/>
    </row>
    <row r="1084" spans="1:1" ht="18" x14ac:dyDescent="0.25">
      <c r="A1084" s="909"/>
    </row>
    <row r="1085" spans="1:1" ht="18" x14ac:dyDescent="0.25">
      <c r="A1085" s="909"/>
    </row>
    <row r="1086" spans="1:1" ht="18" x14ac:dyDescent="0.25">
      <c r="A1086" s="909"/>
    </row>
    <row r="1087" spans="1:1" ht="18" x14ac:dyDescent="0.25">
      <c r="A1087" s="909"/>
    </row>
    <row r="1088" spans="1:1" ht="18" x14ac:dyDescent="0.25">
      <c r="A1088" s="909"/>
    </row>
    <row r="1089" spans="1:1" ht="18" x14ac:dyDescent="0.25">
      <c r="A1089" s="909"/>
    </row>
    <row r="1090" spans="1:1" ht="18" x14ac:dyDescent="0.25">
      <c r="A1090" s="909"/>
    </row>
    <row r="1091" spans="1:1" ht="18" x14ac:dyDescent="0.25">
      <c r="A1091" s="909"/>
    </row>
    <row r="1092" spans="1:1" ht="18" x14ac:dyDescent="0.25">
      <c r="A1092" s="909"/>
    </row>
    <row r="1093" spans="1:1" ht="18" x14ac:dyDescent="0.25">
      <c r="A1093" s="909"/>
    </row>
    <row r="1094" spans="1:1" ht="18" x14ac:dyDescent="0.25">
      <c r="A1094" s="909"/>
    </row>
    <row r="1095" spans="1:1" ht="18" x14ac:dyDescent="0.25">
      <c r="A1095" s="909"/>
    </row>
    <row r="1096" spans="1:1" ht="18" x14ac:dyDescent="0.25">
      <c r="A1096" s="909"/>
    </row>
    <row r="1097" spans="1:1" ht="18" x14ac:dyDescent="0.25">
      <c r="A1097" s="909"/>
    </row>
    <row r="1098" spans="1:1" ht="18" x14ac:dyDescent="0.25">
      <c r="A1098" s="909"/>
    </row>
    <row r="1099" spans="1:1" ht="18" x14ac:dyDescent="0.25">
      <c r="A1099" s="909"/>
    </row>
    <row r="1100" spans="1:1" ht="18" x14ac:dyDescent="0.25">
      <c r="A1100" s="909"/>
    </row>
    <row r="1101" spans="1:1" ht="18" x14ac:dyDescent="0.25">
      <c r="A1101" s="909"/>
    </row>
    <row r="1102" spans="1:1" ht="18" x14ac:dyDescent="0.25">
      <c r="A1102" s="909"/>
    </row>
    <row r="1103" spans="1:1" ht="18" x14ac:dyDescent="0.25">
      <c r="A1103" s="909"/>
    </row>
    <row r="1104" spans="1:1" ht="18" x14ac:dyDescent="0.25">
      <c r="A1104" s="909"/>
    </row>
    <row r="1105" spans="1:1" ht="18" x14ac:dyDescent="0.25">
      <c r="A1105" s="909"/>
    </row>
    <row r="1106" spans="1:1" ht="18" x14ac:dyDescent="0.25">
      <c r="A1106" s="909"/>
    </row>
    <row r="1107" spans="1:1" ht="18" x14ac:dyDescent="0.25">
      <c r="A1107" s="909"/>
    </row>
    <row r="1108" spans="1:1" ht="18" x14ac:dyDescent="0.25">
      <c r="A1108" s="909"/>
    </row>
    <row r="1109" spans="1:1" ht="18" x14ac:dyDescent="0.25">
      <c r="A1109" s="909"/>
    </row>
    <row r="1110" spans="1:1" ht="18" x14ac:dyDescent="0.25">
      <c r="A1110" s="909"/>
    </row>
    <row r="1111" spans="1:1" ht="18" x14ac:dyDescent="0.25">
      <c r="A1111" s="909"/>
    </row>
    <row r="1112" spans="1:1" ht="18" x14ac:dyDescent="0.25">
      <c r="A1112" s="909"/>
    </row>
    <row r="1113" spans="1:1" ht="18" x14ac:dyDescent="0.25">
      <c r="A1113" s="909"/>
    </row>
    <row r="1114" spans="1:1" ht="18" x14ac:dyDescent="0.25">
      <c r="A1114" s="909"/>
    </row>
    <row r="1115" spans="1:1" ht="18" x14ac:dyDescent="0.25">
      <c r="A1115" s="909"/>
    </row>
    <row r="1116" spans="1:1" ht="18" x14ac:dyDescent="0.25">
      <c r="A1116" s="909"/>
    </row>
    <row r="1117" spans="1:1" ht="18" x14ac:dyDescent="0.25">
      <c r="A1117" s="909"/>
    </row>
    <row r="1118" spans="1:1" ht="18" x14ac:dyDescent="0.25">
      <c r="A1118" s="909"/>
    </row>
    <row r="1119" spans="1:1" ht="18" x14ac:dyDescent="0.25">
      <c r="A1119" s="909"/>
    </row>
    <row r="1120" spans="1:1" ht="18" x14ac:dyDescent="0.25">
      <c r="A1120" s="909"/>
    </row>
    <row r="1121" spans="1:1" ht="18" x14ac:dyDescent="0.25">
      <c r="A1121" s="909"/>
    </row>
    <row r="1122" spans="1:1" ht="18" x14ac:dyDescent="0.25">
      <c r="A1122" s="909"/>
    </row>
    <row r="1123" spans="1:1" ht="18" x14ac:dyDescent="0.25">
      <c r="A1123" s="909"/>
    </row>
    <row r="1124" spans="1:1" ht="18" x14ac:dyDescent="0.25">
      <c r="A1124" s="909"/>
    </row>
    <row r="1125" spans="1:1" ht="18" x14ac:dyDescent="0.25">
      <c r="A1125" s="909"/>
    </row>
    <row r="1126" spans="1:1" ht="18" x14ac:dyDescent="0.25">
      <c r="A1126" s="909"/>
    </row>
    <row r="1127" spans="1:1" ht="18" x14ac:dyDescent="0.25">
      <c r="A1127" s="909"/>
    </row>
    <row r="1128" spans="1:1" ht="18" x14ac:dyDescent="0.25">
      <c r="A1128" s="909"/>
    </row>
    <row r="1129" spans="1:1" ht="18" x14ac:dyDescent="0.25">
      <c r="A1129" s="909"/>
    </row>
    <row r="1130" spans="1:1" ht="18" x14ac:dyDescent="0.25">
      <c r="A1130" s="909"/>
    </row>
    <row r="1131" spans="1:1" ht="18" x14ac:dyDescent="0.25">
      <c r="A1131" s="909"/>
    </row>
    <row r="1132" spans="1:1" ht="18" x14ac:dyDescent="0.25">
      <c r="A1132" s="909"/>
    </row>
    <row r="1133" spans="1:1" ht="18" x14ac:dyDescent="0.25">
      <c r="A1133" s="909"/>
    </row>
    <row r="1134" spans="1:1" ht="18" x14ac:dyDescent="0.25">
      <c r="A1134" s="909"/>
    </row>
    <row r="1135" spans="1:1" ht="18" x14ac:dyDescent="0.25">
      <c r="A1135" s="909"/>
    </row>
    <row r="1136" spans="1:1" ht="18" x14ac:dyDescent="0.25">
      <c r="A1136" s="909"/>
    </row>
    <row r="1137" spans="1:1" ht="18" x14ac:dyDescent="0.25">
      <c r="A1137" s="909"/>
    </row>
    <row r="1138" spans="1:1" ht="18" x14ac:dyDescent="0.25">
      <c r="A1138" s="909"/>
    </row>
    <row r="1139" spans="1:1" ht="18" x14ac:dyDescent="0.25">
      <c r="A1139" s="909"/>
    </row>
    <row r="1140" spans="1:1" ht="18" x14ac:dyDescent="0.25">
      <c r="A1140" s="909"/>
    </row>
    <row r="1141" spans="1:1" ht="18" x14ac:dyDescent="0.25">
      <c r="A1141" s="909"/>
    </row>
  </sheetData>
  <pageMargins left="0.7" right="0.7" top="0.75" bottom="0.75" header="0.3" footer="0.3"/>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showGridLines="0" workbookViewId="0"/>
  </sheetViews>
  <sheetFormatPr defaultColWidth="9" defaultRowHeight="15.75" customHeight="1" x14ac:dyDescent="0.25"/>
  <cols>
    <col min="1" max="1" width="4.125" style="125" customWidth="1"/>
    <col min="2" max="2" width="47.75" style="126" customWidth="1"/>
    <col min="3" max="5" width="4.875" style="125" customWidth="1"/>
    <col min="6" max="6" width="17.375" style="125" customWidth="1"/>
    <col min="7" max="8" width="9" style="125" customWidth="1"/>
    <col min="9" max="16384" width="9" style="125"/>
  </cols>
  <sheetData>
    <row r="1" spans="1:8" ht="16.5" x14ac:dyDescent="0.3">
      <c r="A1" s="87" t="s">
        <v>28</v>
      </c>
      <c r="B1" s="88"/>
      <c r="C1" s="40"/>
      <c r="D1" s="40"/>
      <c r="E1" s="40"/>
      <c r="F1" s="40"/>
      <c r="G1" s="54" t="s">
        <v>74</v>
      </c>
    </row>
    <row r="2" spans="1:8" x14ac:dyDescent="0.25">
      <c r="A2" s="89"/>
      <c r="B2" s="88"/>
      <c r="C2" s="89"/>
      <c r="D2" s="90">
        <f>B39</f>
        <v>0</v>
      </c>
      <c r="E2" s="90">
        <f>B41</f>
        <v>0</v>
      </c>
      <c r="F2" s="89"/>
      <c r="G2" s="26" t="s">
        <v>75</v>
      </c>
    </row>
    <row r="3" spans="1:8" ht="16.5" x14ac:dyDescent="0.3">
      <c r="A3" s="91" t="s">
        <v>222</v>
      </c>
      <c r="B3" s="88"/>
      <c r="C3" s="89"/>
      <c r="D3" s="89"/>
      <c r="E3" s="89"/>
      <c r="F3" s="89"/>
    </row>
    <row r="4" spans="1:8" x14ac:dyDescent="0.25">
      <c r="A4" s="30" t="str">
        <f>"Ügyfél:  "&amp;Alapa!$C$17</f>
        <v xml:space="preserve">Ügyfél:  </v>
      </c>
      <c r="B4" s="92"/>
      <c r="C4" s="30" t="s">
        <v>78</v>
      </c>
      <c r="D4" s="93"/>
      <c r="E4" s="94"/>
      <c r="F4" s="95"/>
    </row>
    <row r="5" spans="1:8" ht="16.5" x14ac:dyDescent="0.3">
      <c r="A5" s="30" t="str">
        <f>"Fordulónap: "&amp;Alapa!C12</f>
        <v xml:space="preserve">Fordulónap: </v>
      </c>
      <c r="B5" s="92"/>
      <c r="C5" s="30" t="s">
        <v>79</v>
      </c>
      <c r="D5" s="93"/>
      <c r="E5" s="34" t="e">
        <f>VLOOKUP(H5,Alapa!$G$2:$H$22,2)</f>
        <v>#N/A</v>
      </c>
      <c r="F5" s="96"/>
      <c r="G5" s="35" t="s">
        <v>80</v>
      </c>
      <c r="H5" s="36">
        <v>1</v>
      </c>
    </row>
    <row r="6" spans="1:8" ht="16.5" x14ac:dyDescent="0.3">
      <c r="A6" s="89"/>
      <c r="B6" s="88"/>
      <c r="C6" s="30" t="s">
        <v>81</v>
      </c>
      <c r="D6" s="93"/>
      <c r="E6" s="34" t="str">
        <f>IF(Alapa!$N$2=0," ",Alapa!$N$2)</f>
        <v xml:space="preserve"> </v>
      </c>
      <c r="F6" s="97"/>
    </row>
    <row r="7" spans="1:8" x14ac:dyDescent="0.25">
      <c r="A7" s="89"/>
      <c r="B7" s="88"/>
      <c r="C7" s="89"/>
      <c r="D7" s="89"/>
      <c r="E7" s="89"/>
      <c r="F7" s="89"/>
    </row>
    <row r="8" spans="1:8" x14ac:dyDescent="0.25">
      <c r="A8" s="24" t="s">
        <v>82</v>
      </c>
      <c r="B8" s="98" t="s">
        <v>223</v>
      </c>
      <c r="C8" s="89"/>
      <c r="D8" s="89"/>
      <c r="E8" s="89"/>
      <c r="F8" s="89"/>
    </row>
    <row r="9" spans="1:8" x14ac:dyDescent="0.25">
      <c r="A9" s="5" t="s">
        <v>224</v>
      </c>
      <c r="B9" s="98"/>
      <c r="C9" s="89"/>
      <c r="D9" s="89"/>
      <c r="E9" s="89"/>
      <c r="F9" s="89"/>
    </row>
    <row r="10" spans="1:8" x14ac:dyDescent="0.25">
      <c r="A10" s="5"/>
      <c r="B10" s="98" t="s">
        <v>225</v>
      </c>
      <c r="C10" s="89"/>
      <c r="D10" s="89"/>
      <c r="E10" s="89"/>
      <c r="F10" s="89"/>
    </row>
    <row r="11" spans="1:8" x14ac:dyDescent="0.25">
      <c r="A11" s="89"/>
      <c r="B11" s="88"/>
      <c r="C11" s="89"/>
      <c r="D11" s="89"/>
      <c r="E11" s="89"/>
      <c r="F11" s="89"/>
    </row>
    <row r="12" spans="1:8" x14ac:dyDescent="0.25">
      <c r="A12" s="99"/>
      <c r="B12" s="100" t="s">
        <v>226</v>
      </c>
      <c r="C12" s="101" t="s">
        <v>189</v>
      </c>
      <c r="D12" s="101" t="s">
        <v>190</v>
      </c>
      <c r="E12" s="101" t="s">
        <v>97</v>
      </c>
      <c r="F12" s="102" t="s">
        <v>227</v>
      </c>
    </row>
    <row r="13" spans="1:8" x14ac:dyDescent="0.25">
      <c r="A13" s="103"/>
      <c r="B13" s="104" t="s">
        <v>228</v>
      </c>
      <c r="C13" s="105"/>
      <c r="D13" s="105"/>
      <c r="E13" s="105"/>
      <c r="F13" s="106"/>
    </row>
    <row r="14" spans="1:8" ht="31.5" customHeight="1" x14ac:dyDescent="0.25">
      <c r="A14" s="107">
        <f>COUNT(A$12:$A13)+1</f>
        <v>1</v>
      </c>
      <c r="B14" s="108" t="s">
        <v>229</v>
      </c>
      <c r="C14" s="109"/>
      <c r="D14" s="109"/>
      <c r="E14" s="109"/>
      <c r="F14" s="110"/>
    </row>
    <row r="15" spans="1:8" ht="25.5" customHeight="1" x14ac:dyDescent="0.25">
      <c r="A15" s="107">
        <f>COUNT(A$12:$A14)+1</f>
        <v>2</v>
      </c>
      <c r="B15" s="108" t="s">
        <v>230</v>
      </c>
      <c r="C15" s="109"/>
      <c r="D15" s="109"/>
      <c r="E15" s="109"/>
      <c r="F15" s="110"/>
    </row>
    <row r="16" spans="1:8" ht="38.25" x14ac:dyDescent="0.25">
      <c r="A16" s="107">
        <f>COUNT(A$12:$A15)+1</f>
        <v>3</v>
      </c>
      <c r="B16" s="108" t="s">
        <v>231</v>
      </c>
      <c r="C16" s="109"/>
      <c r="D16" s="109"/>
      <c r="E16" s="109"/>
      <c r="F16" s="110"/>
    </row>
    <row r="17" spans="1:6" ht="25.5" x14ac:dyDescent="0.25">
      <c r="A17" s="107">
        <f>COUNT(A$12:$A16)+1</f>
        <v>4</v>
      </c>
      <c r="B17" s="108" t="s">
        <v>232</v>
      </c>
      <c r="C17" s="109"/>
      <c r="D17" s="109"/>
      <c r="E17" s="109"/>
      <c r="F17" s="110"/>
    </row>
    <row r="18" spans="1:6" ht="25.5" x14ac:dyDescent="0.25">
      <c r="A18" s="111">
        <f>COUNT(A$12:$A17)+1</f>
        <v>5</v>
      </c>
      <c r="B18" s="112" t="s">
        <v>233</v>
      </c>
      <c r="C18" s="113"/>
      <c r="D18" s="113"/>
      <c r="E18" s="113"/>
      <c r="F18" s="114"/>
    </row>
    <row r="19" spans="1:6" x14ac:dyDescent="0.25">
      <c r="A19" s="115">
        <f>COUNT(A$12:$A18)+1</f>
        <v>6</v>
      </c>
      <c r="B19" s="104" t="s">
        <v>234</v>
      </c>
      <c r="C19" s="105"/>
      <c r="D19" s="105"/>
      <c r="E19" s="105"/>
      <c r="F19" s="106"/>
    </row>
    <row r="20" spans="1:6" ht="25.5" x14ac:dyDescent="0.25">
      <c r="A20" s="107">
        <f>COUNT(A$12:$A19)+1</f>
        <v>7</v>
      </c>
      <c r="B20" s="108" t="s">
        <v>235</v>
      </c>
      <c r="C20" s="109"/>
      <c r="D20" s="109"/>
      <c r="E20" s="109"/>
      <c r="F20" s="110"/>
    </row>
    <row r="21" spans="1:6" ht="25.5" x14ac:dyDescent="0.25">
      <c r="A21" s="111">
        <f>COUNT(A$12:$A20)+1</f>
        <v>8</v>
      </c>
      <c r="B21" s="112" t="s">
        <v>236</v>
      </c>
      <c r="C21" s="113"/>
      <c r="D21" s="113"/>
      <c r="E21" s="113"/>
      <c r="F21" s="114"/>
    </row>
    <row r="22" spans="1:6" x14ac:dyDescent="0.25">
      <c r="A22" s="115">
        <f>COUNT(A$12:$A21)+1</f>
        <v>9</v>
      </c>
      <c r="B22" s="104" t="s">
        <v>237</v>
      </c>
      <c r="C22" s="105"/>
      <c r="D22" s="105"/>
      <c r="E22" s="105"/>
      <c r="F22" s="106"/>
    </row>
    <row r="23" spans="1:6" ht="25.5" x14ac:dyDescent="0.25">
      <c r="A23" s="107">
        <f>COUNT(A$12:$A22)+1</f>
        <v>10</v>
      </c>
      <c r="B23" s="108" t="s">
        <v>238</v>
      </c>
      <c r="C23" s="109"/>
      <c r="D23" s="109"/>
      <c r="E23" s="109"/>
      <c r="F23" s="110"/>
    </row>
    <row r="24" spans="1:6" ht="25.5" x14ac:dyDescent="0.25">
      <c r="A24" s="111">
        <f>COUNT(A$12:$A23)+1</f>
        <v>11</v>
      </c>
      <c r="B24" s="112" t="s">
        <v>239</v>
      </c>
      <c r="C24" s="113"/>
      <c r="D24" s="113"/>
      <c r="E24" s="113"/>
      <c r="F24" s="114"/>
    </row>
    <row r="25" spans="1:6" x14ac:dyDescent="0.25">
      <c r="A25" s="115">
        <f>COUNT(A$12:$A24)+1</f>
        <v>12</v>
      </c>
      <c r="B25" s="104" t="s">
        <v>240</v>
      </c>
      <c r="C25" s="105"/>
      <c r="D25" s="105"/>
      <c r="E25" s="105"/>
      <c r="F25" s="106"/>
    </row>
    <row r="26" spans="1:6" ht="25.5" x14ac:dyDescent="0.25">
      <c r="A26" s="107">
        <f>COUNT(A$12:$A25)+1</f>
        <v>13</v>
      </c>
      <c r="B26" s="108" t="s">
        <v>241</v>
      </c>
      <c r="C26" s="109"/>
      <c r="D26" s="109"/>
      <c r="E26" s="109"/>
      <c r="F26" s="110"/>
    </row>
    <row r="27" spans="1:6" ht="25.5" x14ac:dyDescent="0.25">
      <c r="A27" s="107">
        <f>COUNT(A$12:$A26)+1</f>
        <v>14</v>
      </c>
      <c r="B27" s="108" t="s">
        <v>242</v>
      </c>
      <c r="C27" s="109"/>
      <c r="D27" s="109"/>
      <c r="E27" s="109"/>
      <c r="F27" s="110"/>
    </row>
    <row r="28" spans="1:6" x14ac:dyDescent="0.25">
      <c r="A28" s="107">
        <f>COUNT(A$12:$A27)+1</f>
        <v>15</v>
      </c>
      <c r="B28" s="108" t="s">
        <v>243</v>
      </c>
      <c r="C28" s="109"/>
      <c r="D28" s="109"/>
      <c r="E28" s="109"/>
      <c r="F28" s="110"/>
    </row>
    <row r="29" spans="1:6" ht="38.25" x14ac:dyDescent="0.25">
      <c r="A29" s="111">
        <f>COUNT(A$12:$A28)+1</f>
        <v>16</v>
      </c>
      <c r="B29" s="112" t="s">
        <v>244</v>
      </c>
      <c r="C29" s="113"/>
      <c r="D29" s="113"/>
      <c r="E29" s="113"/>
      <c r="F29" s="114"/>
    </row>
    <row r="30" spans="1:6" x14ac:dyDescent="0.25">
      <c r="A30" s="115">
        <f>COUNT(A$12:$A29)+1</f>
        <v>17</v>
      </c>
      <c r="B30" s="104" t="s">
        <v>245</v>
      </c>
      <c r="C30" s="105"/>
      <c r="D30" s="105"/>
      <c r="E30" s="105"/>
      <c r="F30" s="106"/>
    </row>
    <row r="31" spans="1:6" x14ac:dyDescent="0.25">
      <c r="A31" s="107">
        <f>COUNT(A$12:$A30)+1</f>
        <v>18</v>
      </c>
      <c r="B31" s="116"/>
      <c r="C31" s="109"/>
      <c r="D31" s="109"/>
      <c r="E31" s="109"/>
      <c r="F31" s="110"/>
    </row>
    <row r="32" spans="1:6" x14ac:dyDescent="0.25">
      <c r="A32" s="111">
        <f>COUNT(A$12:$A31)+1</f>
        <v>19</v>
      </c>
      <c r="B32" s="117"/>
      <c r="C32" s="113"/>
      <c r="D32" s="113"/>
      <c r="E32" s="113"/>
      <c r="F32" s="114"/>
    </row>
    <row r="33" spans="1:6" ht="16.5" x14ac:dyDescent="0.3">
      <c r="A33" s="40"/>
      <c r="B33" s="22" t="s">
        <v>187</v>
      </c>
      <c r="C33" s="5"/>
      <c r="D33" s="5"/>
      <c r="E33" s="5"/>
      <c r="F33" s="5"/>
    </row>
    <row r="34" spans="1:6" ht="16.5" x14ac:dyDescent="0.3">
      <c r="A34" s="40"/>
      <c r="B34" s="118" t="s">
        <v>188</v>
      </c>
      <c r="C34" s="70" t="s">
        <v>189</v>
      </c>
      <c r="D34" s="70" t="s">
        <v>190</v>
      </c>
      <c r="E34" s="71" t="s">
        <v>191</v>
      </c>
      <c r="F34" s="5"/>
    </row>
    <row r="35" spans="1:6" ht="16.5" x14ac:dyDescent="0.3">
      <c r="A35" s="40"/>
      <c r="B35" s="119" t="s">
        <v>192</v>
      </c>
      <c r="C35" s="15">
        <f>COUNTA(C13:C32)</f>
        <v>0</v>
      </c>
      <c r="D35" s="15">
        <f>COUNTA(D13:D32)</f>
        <v>0</v>
      </c>
      <c r="E35" s="74">
        <f>COUNTA(E13:E32)</f>
        <v>0</v>
      </c>
      <c r="F35" s="5"/>
    </row>
    <row r="36" spans="1:6" ht="16.5" x14ac:dyDescent="0.3">
      <c r="A36" s="40"/>
      <c r="B36" s="120" t="s">
        <v>193</v>
      </c>
      <c r="C36" s="76">
        <f>IF(SUM($C35:$D35)=0,0,C35/SUM($C35:$D35))</f>
        <v>0</v>
      </c>
      <c r="D36" s="76">
        <f>IF(SUM($C35:$D35)=0,0,D35/SUM($C35:$D35))</f>
        <v>0</v>
      </c>
      <c r="E36" s="77"/>
      <c r="F36" s="5"/>
    </row>
    <row r="37" spans="1:6" ht="16.5" x14ac:dyDescent="0.3">
      <c r="A37" s="40"/>
      <c r="B37" s="98"/>
      <c r="C37" s="5"/>
      <c r="D37" s="5"/>
      <c r="E37" s="5"/>
      <c r="F37" s="5"/>
    </row>
    <row r="38" spans="1:6" ht="15" customHeight="1" x14ac:dyDescent="0.3">
      <c r="A38" s="40"/>
      <c r="B38" s="22" t="s">
        <v>194</v>
      </c>
      <c r="C38" s="121"/>
      <c r="D38" s="121"/>
      <c r="E38" s="121"/>
      <c r="F38" s="121"/>
    </row>
    <row r="39" spans="1:6" ht="15" customHeight="1" x14ac:dyDescent="0.3">
      <c r="A39" s="40"/>
      <c r="B39" s="122"/>
      <c r="C39" s="123"/>
      <c r="D39" s="123"/>
      <c r="E39" s="123"/>
      <c r="F39" s="121"/>
    </row>
    <row r="40" spans="1:6" ht="15" customHeight="1" x14ac:dyDescent="0.3">
      <c r="A40" s="40"/>
      <c r="B40" s="82" t="s">
        <v>195</v>
      </c>
      <c r="C40" s="121"/>
      <c r="D40" s="121"/>
      <c r="E40" s="121"/>
      <c r="F40" s="121"/>
    </row>
    <row r="41" spans="1:6" ht="15" customHeight="1" x14ac:dyDescent="0.3">
      <c r="A41" s="40"/>
      <c r="B41" s="122"/>
      <c r="C41" s="123"/>
      <c r="D41" s="123"/>
      <c r="E41" s="123"/>
      <c r="F41" s="121"/>
    </row>
    <row r="42" spans="1:6" ht="15" customHeight="1" x14ac:dyDescent="0.3">
      <c r="A42" s="40"/>
      <c r="B42" s="88"/>
      <c r="C42" s="121"/>
      <c r="D42" s="121"/>
      <c r="E42" s="121"/>
      <c r="F42" s="124"/>
    </row>
    <row r="43" spans="1:6" ht="16.5" x14ac:dyDescent="0.3">
      <c r="A43" s="40"/>
      <c r="B43" s="88"/>
      <c r="C43" s="5"/>
      <c r="D43" s="5"/>
      <c r="E43" s="5"/>
      <c r="F43" s="5" t="s">
        <v>246</v>
      </c>
    </row>
    <row r="44" spans="1:6" x14ac:dyDescent="0.25">
      <c r="A44" s="84"/>
    </row>
    <row r="45" spans="1:6" ht="16.5" customHeight="1" x14ac:dyDescent="0.25"/>
    <row r="46" spans="1:6" ht="16.5" customHeight="1" x14ac:dyDescent="0.25"/>
    <row r="47" spans="1:6" ht="16.5" customHeight="1" x14ac:dyDescent="0.25"/>
    <row r="48" spans="1:6"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spans="1:1" ht="16.5" customHeight="1" x14ac:dyDescent="0.25"/>
    <row r="82" spans="1:1" ht="16.5" customHeight="1" x14ac:dyDescent="0.25"/>
    <row r="83" spans="1:1" ht="16.5" customHeight="1" x14ac:dyDescent="0.25"/>
    <row r="84" spans="1:1" ht="16.5" customHeight="1" x14ac:dyDescent="0.25"/>
    <row r="85" spans="1:1" x14ac:dyDescent="0.25">
      <c r="A85" s="125" t="s">
        <v>221</v>
      </c>
    </row>
  </sheetData>
  <hyperlinks>
    <hyperlink ref="G1" location="TARTALOM!A1" display=" &lt; Tartalom"/>
  </hyperlinks>
  <pageMargins left="0.70866141732283505" right="0.70866141732283505" top="0.70866141732283505" bottom="0.70866141732283505" header="0.511811023622047" footer="0.511811023622047"/>
  <pageSetup paperSize="9" scale="92" orientation="portrait"/>
  <headerFooter>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showGridLines="0" workbookViewId="0"/>
  </sheetViews>
  <sheetFormatPr defaultColWidth="9" defaultRowHeight="16.5" customHeight="1" x14ac:dyDescent="0.3"/>
  <cols>
    <col min="1" max="1" width="5" style="35" customWidth="1"/>
    <col min="2" max="2" width="49.125" style="185" customWidth="1"/>
    <col min="3" max="3" width="11.875" style="35" customWidth="1"/>
    <col min="4" max="5" width="9" style="35" customWidth="1"/>
    <col min="6" max="6" width="29.375" style="35" customWidth="1"/>
    <col min="7" max="8" width="9" style="35" customWidth="1"/>
    <col min="9" max="16384" width="9" style="35"/>
  </cols>
  <sheetData>
    <row r="1" spans="1:8" x14ac:dyDescent="0.3">
      <c r="A1" s="87" t="s">
        <v>30</v>
      </c>
      <c r="B1" s="127"/>
      <c r="C1" s="128"/>
      <c r="D1" s="40"/>
      <c r="E1" s="40"/>
      <c r="F1" s="40"/>
      <c r="G1" s="86" t="s">
        <v>74</v>
      </c>
    </row>
    <row r="2" spans="1:8" x14ac:dyDescent="0.3">
      <c r="A2" s="129"/>
      <c r="B2" s="130"/>
      <c r="C2" s="91"/>
      <c r="D2" s="131">
        <f>A50</f>
        <v>0</v>
      </c>
      <c r="E2" s="131">
        <f>A52</f>
        <v>0</v>
      </c>
      <c r="F2" s="91"/>
      <c r="G2" s="26" t="s">
        <v>75</v>
      </c>
    </row>
    <row r="3" spans="1:8" x14ac:dyDescent="0.3">
      <c r="A3" s="91" t="s">
        <v>247</v>
      </c>
      <c r="B3" s="127"/>
      <c r="C3" s="40"/>
      <c r="D3" s="91"/>
      <c r="E3" s="91"/>
      <c r="F3" s="91"/>
    </row>
    <row r="4" spans="1:8" x14ac:dyDescent="0.3">
      <c r="A4" s="132" t="str">
        <f>"Ügyfél:  "&amp;Alapa!$C$17</f>
        <v xml:space="preserve">Ügyfél:  </v>
      </c>
      <c r="B4" s="133"/>
      <c r="C4" s="132" t="s">
        <v>78</v>
      </c>
      <c r="D4" s="134"/>
      <c r="E4" s="135"/>
      <c r="F4" s="136"/>
    </row>
    <row r="5" spans="1:8" x14ac:dyDescent="0.3">
      <c r="A5" s="132" t="str">
        <f>"Fordulónap: "&amp;Alapa!C12</f>
        <v xml:space="preserve">Fordulónap: </v>
      </c>
      <c r="B5" s="133"/>
      <c r="C5" s="132" t="s">
        <v>79</v>
      </c>
      <c r="D5" s="137" t="e">
        <f>VLOOKUP(H5,Alapa!$G$2:$H$22,2)</f>
        <v>#N/A</v>
      </c>
      <c r="E5" s="138"/>
      <c r="F5" s="139"/>
      <c r="G5" s="35" t="s">
        <v>80</v>
      </c>
      <c r="H5" s="36">
        <v>1</v>
      </c>
    </row>
    <row r="6" spans="1:8" x14ac:dyDescent="0.3">
      <c r="A6" s="40"/>
      <c r="B6" s="140"/>
      <c r="C6" s="132" t="s">
        <v>81</v>
      </c>
      <c r="D6" s="137" t="str">
        <f>IF(Alapa!$N$2=0," ",Alapa!$N$2)</f>
        <v xml:space="preserve"> </v>
      </c>
      <c r="E6" s="138"/>
      <c r="F6" s="139"/>
      <c r="G6" s="141"/>
    </row>
    <row r="7" spans="1:8" x14ac:dyDescent="0.3">
      <c r="A7" s="40"/>
      <c r="B7" s="127"/>
      <c r="C7" s="40"/>
      <c r="D7" s="40"/>
      <c r="E7" s="40"/>
      <c r="F7" s="40"/>
    </row>
    <row r="8" spans="1:8" x14ac:dyDescent="0.3">
      <c r="A8" s="24" t="s">
        <v>82</v>
      </c>
      <c r="B8" s="98" t="s">
        <v>248</v>
      </c>
      <c r="C8" s="40"/>
      <c r="D8" s="40"/>
      <c r="E8" s="40"/>
      <c r="F8" s="40"/>
    </row>
    <row r="9" spans="1:8" x14ac:dyDescent="0.3">
      <c r="A9" s="5" t="s">
        <v>249</v>
      </c>
      <c r="B9" s="98"/>
      <c r="C9" s="40"/>
      <c r="D9" s="40"/>
      <c r="E9" s="40"/>
      <c r="F9" s="40"/>
    </row>
    <row r="10" spans="1:8" x14ac:dyDescent="0.3">
      <c r="A10" s="5"/>
      <c r="B10" s="98" t="s">
        <v>225</v>
      </c>
      <c r="C10" s="40"/>
      <c r="D10" s="40"/>
      <c r="E10" s="40"/>
      <c r="F10" s="40"/>
    </row>
    <row r="11" spans="1:8" x14ac:dyDescent="0.3">
      <c r="A11" s="40"/>
      <c r="B11" s="127"/>
      <c r="C11" s="40"/>
      <c r="D11" s="40"/>
      <c r="E11" s="40"/>
      <c r="F11" s="40"/>
    </row>
    <row r="12" spans="1:8" x14ac:dyDescent="0.3">
      <c r="A12" s="142" t="s">
        <v>250</v>
      </c>
      <c r="B12" s="143" t="s">
        <v>251</v>
      </c>
      <c r="C12" s="144" t="s">
        <v>95</v>
      </c>
      <c r="D12" s="144" t="s">
        <v>252</v>
      </c>
      <c r="E12" s="144" t="s">
        <v>97</v>
      </c>
      <c r="F12" s="145" t="s">
        <v>227</v>
      </c>
    </row>
    <row r="13" spans="1:8" ht="15.75" customHeight="1" x14ac:dyDescent="0.3">
      <c r="A13" s="146">
        <f>COUNT(A$12:$A12)+1</f>
        <v>1</v>
      </c>
      <c r="B13" s="147" t="s">
        <v>253</v>
      </c>
      <c r="C13" s="148"/>
      <c r="D13" s="148"/>
      <c r="E13" s="148"/>
      <c r="F13" s="149"/>
    </row>
    <row r="14" spans="1:8" ht="33" x14ac:dyDescent="0.3">
      <c r="A14" s="150">
        <f>COUNT(A$12:$A13)+1</f>
        <v>2</v>
      </c>
      <c r="B14" s="151" t="s">
        <v>254</v>
      </c>
      <c r="C14" s="152"/>
      <c r="D14" s="153"/>
      <c r="E14" s="153"/>
      <c r="F14" s="154"/>
    </row>
    <row r="15" spans="1:8" ht="33" x14ac:dyDescent="0.3">
      <c r="A15" s="150">
        <f>COUNT(A$12:$A14)+1</f>
        <v>3</v>
      </c>
      <c r="B15" s="151" t="s">
        <v>255</v>
      </c>
      <c r="C15" s="152"/>
      <c r="D15" s="153"/>
      <c r="E15" s="153"/>
      <c r="F15" s="154"/>
    </row>
    <row r="16" spans="1:8" ht="33" x14ac:dyDescent="0.3">
      <c r="A16" s="150">
        <f>COUNT(A$12:$A15)+1</f>
        <v>4</v>
      </c>
      <c r="B16" s="151" t="s">
        <v>256</v>
      </c>
      <c r="C16" s="152"/>
      <c r="D16" s="153"/>
      <c r="E16" s="153"/>
      <c r="F16" s="154"/>
    </row>
    <row r="17" spans="1:6" ht="49.5" x14ac:dyDescent="0.3">
      <c r="A17" s="150">
        <f>COUNT(A$12:$A16)+1</f>
        <v>5</v>
      </c>
      <c r="B17" s="155" t="s">
        <v>257</v>
      </c>
      <c r="C17" s="152"/>
      <c r="D17" s="153"/>
      <c r="E17" s="153"/>
      <c r="F17" s="154"/>
    </row>
    <row r="18" spans="1:6" ht="33" x14ac:dyDescent="0.3">
      <c r="A18" s="150">
        <f>COUNT(A$12:$A17)+1</f>
        <v>6</v>
      </c>
      <c r="B18" s="155" t="s">
        <v>258</v>
      </c>
      <c r="C18" s="152"/>
      <c r="D18" s="153"/>
      <c r="E18" s="153"/>
      <c r="F18" s="154"/>
    </row>
    <row r="19" spans="1:6" ht="99" x14ac:dyDescent="0.3">
      <c r="A19" s="156">
        <f>COUNT(A$12:$A18)+1</f>
        <v>7</v>
      </c>
      <c r="B19" s="157" t="s">
        <v>259</v>
      </c>
      <c r="C19" s="158"/>
      <c r="D19" s="159"/>
      <c r="E19" s="159"/>
      <c r="F19" s="160"/>
    </row>
    <row r="20" spans="1:6" x14ac:dyDescent="0.3">
      <c r="A20" s="146">
        <f>COUNT(A$12:$A19)+1</f>
        <v>8</v>
      </c>
      <c r="B20" s="147" t="s">
        <v>260</v>
      </c>
      <c r="C20" s="148"/>
      <c r="D20" s="148"/>
      <c r="E20" s="148"/>
      <c r="F20" s="149"/>
    </row>
    <row r="21" spans="1:6" x14ac:dyDescent="0.3">
      <c r="A21" s="150">
        <f>COUNT(A$12:$A20)+1</f>
        <v>9</v>
      </c>
      <c r="B21" s="151" t="s">
        <v>261</v>
      </c>
      <c r="C21" s="152"/>
      <c r="D21" s="153"/>
      <c r="E21" s="153"/>
      <c r="F21" s="154"/>
    </row>
    <row r="22" spans="1:6" ht="33" x14ac:dyDescent="0.3">
      <c r="A22" s="156">
        <f>COUNT(A$12:$A21)+1</f>
        <v>10</v>
      </c>
      <c r="B22" s="161" t="s">
        <v>262</v>
      </c>
      <c r="C22" s="158"/>
      <c r="D22" s="159"/>
      <c r="E22" s="159"/>
      <c r="F22" s="160"/>
    </row>
    <row r="23" spans="1:6" x14ac:dyDescent="0.3">
      <c r="A23" s="146">
        <f>COUNT(A$12:$A22)+1</f>
        <v>11</v>
      </c>
      <c r="B23" s="147" t="s">
        <v>263</v>
      </c>
      <c r="C23" s="148"/>
      <c r="D23" s="148"/>
      <c r="E23" s="148"/>
      <c r="F23" s="149"/>
    </row>
    <row r="24" spans="1:6" ht="33" x14ac:dyDescent="0.3">
      <c r="A24" s="150">
        <f>COUNT(A$12:$A23)+1</f>
        <v>12</v>
      </c>
      <c r="B24" s="155" t="s">
        <v>264</v>
      </c>
      <c r="C24" s="152"/>
      <c r="D24" s="153"/>
      <c r="E24" s="153"/>
      <c r="F24" s="154"/>
    </row>
    <row r="25" spans="1:6" ht="33" x14ac:dyDescent="0.3">
      <c r="A25" s="150">
        <f>COUNT(A$12:$A24)+1</f>
        <v>13</v>
      </c>
      <c r="B25" s="155" t="s">
        <v>265</v>
      </c>
      <c r="C25" s="152"/>
      <c r="D25" s="153"/>
      <c r="E25" s="153"/>
      <c r="F25" s="154"/>
    </row>
    <row r="26" spans="1:6" x14ac:dyDescent="0.3">
      <c r="A26" s="150">
        <f>COUNT(A$12:$A25)+1</f>
        <v>14</v>
      </c>
      <c r="B26" s="151" t="s">
        <v>266</v>
      </c>
      <c r="C26" s="152"/>
      <c r="D26" s="153"/>
      <c r="E26" s="153"/>
      <c r="F26" s="154"/>
    </row>
    <row r="27" spans="1:6" ht="66" x14ac:dyDescent="0.3">
      <c r="A27" s="156">
        <f>COUNT(A$12:$A26)+1</f>
        <v>15</v>
      </c>
      <c r="B27" s="157" t="s">
        <v>267</v>
      </c>
      <c r="C27" s="158"/>
      <c r="D27" s="159"/>
      <c r="E27" s="159"/>
      <c r="F27" s="160"/>
    </row>
    <row r="28" spans="1:6" x14ac:dyDescent="0.3">
      <c r="A28" s="146">
        <f>COUNT(A$12:$A27)+1</f>
        <v>16</v>
      </c>
      <c r="B28" s="147" t="s">
        <v>268</v>
      </c>
      <c r="C28" s="148"/>
      <c r="D28" s="148"/>
      <c r="E28" s="148"/>
      <c r="F28" s="149"/>
    </row>
    <row r="29" spans="1:6" x14ac:dyDescent="0.3">
      <c r="A29" s="150">
        <f>COUNT(A$12:$A28)+1</f>
        <v>17</v>
      </c>
      <c r="B29" s="162"/>
      <c r="C29" s="152"/>
      <c r="D29" s="153"/>
      <c r="E29" s="153"/>
      <c r="F29" s="154"/>
    </row>
    <row r="30" spans="1:6" x14ac:dyDescent="0.3">
      <c r="A30" s="156">
        <f>COUNT(A$12:$A29)+1</f>
        <v>18</v>
      </c>
      <c r="B30" s="163"/>
      <c r="C30" s="158"/>
      <c r="D30" s="159"/>
      <c r="E30" s="159"/>
      <c r="F30" s="160"/>
    </row>
    <row r="31" spans="1:6" x14ac:dyDescent="0.3">
      <c r="A31" s="146">
        <f>COUNT(A$12:$A30)+1</f>
        <v>19</v>
      </c>
      <c r="B31" s="147" t="s">
        <v>269</v>
      </c>
      <c r="C31" s="148"/>
      <c r="D31" s="148"/>
      <c r="E31" s="148"/>
      <c r="F31" s="149"/>
    </row>
    <row r="32" spans="1:6" ht="49.5" x14ac:dyDescent="0.3">
      <c r="A32" s="150">
        <f>COUNT(A$12:$A31)+1</f>
        <v>20</v>
      </c>
      <c r="B32" s="151" t="s">
        <v>270</v>
      </c>
      <c r="C32" s="152"/>
      <c r="D32" s="153"/>
      <c r="E32" s="153"/>
      <c r="F32" s="154"/>
    </row>
    <row r="33" spans="1:6" ht="33" x14ac:dyDescent="0.3">
      <c r="A33" s="150">
        <f>COUNT(A$12:$A32)+1</f>
        <v>21</v>
      </c>
      <c r="B33" s="151" t="s">
        <v>271</v>
      </c>
      <c r="C33" s="164"/>
      <c r="D33" s="164"/>
      <c r="E33" s="164"/>
      <c r="F33" s="165"/>
    </row>
    <row r="34" spans="1:6" ht="66" x14ac:dyDescent="0.3">
      <c r="A34" s="150">
        <f>COUNT(A$12:$A33)+1</f>
        <v>22</v>
      </c>
      <c r="B34" s="151" t="s">
        <v>272</v>
      </c>
      <c r="C34" s="152"/>
      <c r="D34" s="153"/>
      <c r="E34" s="153"/>
      <c r="F34" s="154"/>
    </row>
    <row r="35" spans="1:6" ht="49.5" x14ac:dyDescent="0.3">
      <c r="A35" s="156">
        <f>COUNT(A$12:$A34)+1</f>
        <v>23</v>
      </c>
      <c r="B35" s="161" t="s">
        <v>273</v>
      </c>
      <c r="C35" s="158"/>
      <c r="D35" s="159"/>
      <c r="E35" s="159"/>
      <c r="F35" s="160"/>
    </row>
    <row r="36" spans="1:6" x14ac:dyDescent="0.3">
      <c r="A36" s="146">
        <f>COUNT(A$12:$A35)+1</f>
        <v>24</v>
      </c>
      <c r="B36" s="147" t="s">
        <v>274</v>
      </c>
      <c r="C36" s="148"/>
      <c r="D36" s="148"/>
      <c r="E36" s="148"/>
      <c r="F36" s="149"/>
    </row>
    <row r="37" spans="1:6" ht="33" x14ac:dyDescent="0.3">
      <c r="A37" s="150">
        <f>COUNT(A$12:$A36)+1</f>
        <v>25</v>
      </c>
      <c r="B37" s="151" t="s">
        <v>275</v>
      </c>
      <c r="C37" s="152"/>
      <c r="D37" s="153"/>
      <c r="E37" s="153"/>
      <c r="F37" s="154"/>
    </row>
    <row r="38" spans="1:6" x14ac:dyDescent="0.3">
      <c r="A38" s="156">
        <f>COUNT(A$12:$A37)+1</f>
        <v>26</v>
      </c>
      <c r="B38" s="161" t="s">
        <v>276</v>
      </c>
      <c r="C38" s="158"/>
      <c r="D38" s="159"/>
      <c r="E38" s="159"/>
      <c r="F38" s="160"/>
    </row>
    <row r="39" spans="1:6" x14ac:dyDescent="0.3">
      <c r="A39" s="146">
        <f>COUNT(A$12:$A38)+1</f>
        <v>27</v>
      </c>
      <c r="B39" s="147" t="s">
        <v>245</v>
      </c>
      <c r="C39" s="148"/>
      <c r="D39" s="148"/>
      <c r="E39" s="148"/>
      <c r="F39" s="149"/>
    </row>
    <row r="40" spans="1:6" x14ac:dyDescent="0.3">
      <c r="A40" s="150">
        <f>COUNT(A$12:$A39)+1</f>
        <v>28</v>
      </c>
      <c r="B40" s="116"/>
      <c r="C40" s="109"/>
      <c r="D40" s="109"/>
      <c r="E40" s="109"/>
      <c r="F40" s="110"/>
    </row>
    <row r="41" spans="1:6" x14ac:dyDescent="0.3">
      <c r="A41" s="156">
        <f>COUNT(A$12:$A40)+1</f>
        <v>29</v>
      </c>
      <c r="B41" s="117"/>
      <c r="C41" s="113"/>
      <c r="D41" s="113"/>
      <c r="E41" s="113"/>
      <c r="F41" s="114"/>
    </row>
    <row r="42" spans="1:6" ht="12.75" customHeight="1" x14ac:dyDescent="0.3">
      <c r="A42" s="40"/>
      <c r="B42" s="127"/>
      <c r="C42" s="40"/>
      <c r="D42" s="40"/>
      <c r="E42" s="40"/>
      <c r="F42" s="40"/>
    </row>
    <row r="43" spans="1:6" x14ac:dyDescent="0.3">
      <c r="A43" s="40"/>
      <c r="B43" s="166" t="s">
        <v>187</v>
      </c>
      <c r="C43" s="40"/>
      <c r="D43" s="40"/>
      <c r="E43" s="40"/>
      <c r="F43" s="40"/>
    </row>
    <row r="44" spans="1:6" x14ac:dyDescent="0.3">
      <c r="A44" s="40"/>
      <c r="B44" s="167" t="s">
        <v>188</v>
      </c>
      <c r="C44" s="168" t="s">
        <v>189</v>
      </c>
      <c r="D44" s="168" t="s">
        <v>190</v>
      </c>
      <c r="E44" s="169" t="s">
        <v>191</v>
      </c>
      <c r="F44" s="170"/>
    </row>
    <row r="45" spans="1:6" x14ac:dyDescent="0.3">
      <c r="A45" s="40"/>
      <c r="B45" s="171" t="s">
        <v>192</v>
      </c>
      <c r="C45" s="12">
        <f>COUNTA(C13:C41)</f>
        <v>0</v>
      </c>
      <c r="D45" s="12">
        <f>COUNTA(D13:D41)</f>
        <v>0</v>
      </c>
      <c r="E45" s="172">
        <f>COUNTA(E13:E41)</f>
        <v>0</v>
      </c>
      <c r="F45" s="40"/>
    </row>
    <row r="46" spans="1:6" x14ac:dyDescent="0.3">
      <c r="A46" s="40"/>
      <c r="B46" s="173" t="s">
        <v>193</v>
      </c>
      <c r="C46" s="174">
        <f>IF(SUM($C45:$D45)=0,0,C45/SUM($C45:$D45))</f>
        <v>0</v>
      </c>
      <c r="D46" s="174">
        <f>IF(SUM($C45:$D45)=0,0,D45/SUM($C45:$D45))</f>
        <v>0</v>
      </c>
      <c r="E46" s="175"/>
      <c r="F46" s="176"/>
    </row>
    <row r="47" spans="1:6" x14ac:dyDescent="0.3">
      <c r="A47" s="40"/>
      <c r="B47" s="177"/>
      <c r="C47" s="40"/>
      <c r="D47" s="40"/>
      <c r="E47" s="40"/>
      <c r="F47" s="40"/>
    </row>
    <row r="48" spans="1:6" x14ac:dyDescent="0.3">
      <c r="A48" s="40"/>
      <c r="B48" s="177"/>
      <c r="C48" s="40"/>
      <c r="D48" s="40"/>
      <c r="E48" s="40"/>
      <c r="F48" s="40"/>
    </row>
    <row r="49" spans="1:6" x14ac:dyDescent="0.3">
      <c r="A49" s="166" t="s">
        <v>194</v>
      </c>
      <c r="B49" s="178"/>
      <c r="C49" s="179"/>
      <c r="D49" s="179"/>
      <c r="E49" s="179"/>
      <c r="F49" s="179"/>
    </row>
    <row r="50" spans="1:6" x14ac:dyDescent="0.3">
      <c r="A50" s="180"/>
      <c r="B50" s="181"/>
      <c r="C50" s="182"/>
      <c r="D50" s="182"/>
      <c r="E50" s="182"/>
      <c r="F50" s="182"/>
    </row>
    <row r="51" spans="1:6" x14ac:dyDescent="0.3">
      <c r="A51" s="183" t="s">
        <v>277</v>
      </c>
      <c r="B51" s="178"/>
      <c r="C51" s="179"/>
      <c r="D51" s="179"/>
      <c r="E51" s="179"/>
      <c r="F51" s="179"/>
    </row>
    <row r="52" spans="1:6" x14ac:dyDescent="0.3">
      <c r="A52" s="180"/>
      <c r="B52" s="181"/>
      <c r="C52" s="180"/>
      <c r="D52" s="180"/>
      <c r="E52" s="180"/>
      <c r="F52" s="180"/>
    </row>
    <row r="53" spans="1:6" x14ac:dyDescent="0.3">
      <c r="A53" s="40"/>
      <c r="B53" s="177"/>
      <c r="C53" s="179"/>
      <c r="D53" s="40"/>
      <c r="E53" s="40"/>
      <c r="F53" s="40"/>
    </row>
    <row r="54" spans="1:6" x14ac:dyDescent="0.3">
      <c r="A54" s="40"/>
      <c r="B54" s="177"/>
      <c r="C54" s="179"/>
      <c r="D54" s="40"/>
      <c r="E54" s="40"/>
      <c r="F54" s="179"/>
    </row>
    <row r="55" spans="1:6" x14ac:dyDescent="0.3">
      <c r="A55" s="84"/>
      <c r="B55" s="180"/>
    </row>
    <row r="56" spans="1:6" x14ac:dyDescent="0.3">
      <c r="B56" s="184"/>
    </row>
    <row r="57" spans="1:6" x14ac:dyDescent="0.3">
      <c r="B57" s="184"/>
    </row>
    <row r="58" spans="1:6" x14ac:dyDescent="0.3">
      <c r="B58" s="184"/>
    </row>
    <row r="59" spans="1:6" x14ac:dyDescent="0.3">
      <c r="B59" s="184"/>
    </row>
    <row r="60" spans="1:6" x14ac:dyDescent="0.3">
      <c r="B60" s="184"/>
    </row>
    <row r="61" spans="1:6" x14ac:dyDescent="0.3">
      <c r="B61" s="184"/>
    </row>
    <row r="62" spans="1:6" x14ac:dyDescent="0.3">
      <c r="B62" s="184"/>
    </row>
    <row r="63" spans="1:6" x14ac:dyDescent="0.3">
      <c r="B63" s="184"/>
    </row>
    <row r="64" spans="1:6" x14ac:dyDescent="0.3">
      <c r="B64" s="184"/>
    </row>
    <row r="65" spans="2:2" x14ac:dyDescent="0.3">
      <c r="B65" s="184"/>
    </row>
    <row r="66" spans="2:2" x14ac:dyDescent="0.3">
      <c r="B66" s="184"/>
    </row>
    <row r="67" spans="2:2" x14ac:dyDescent="0.3">
      <c r="B67" s="184"/>
    </row>
    <row r="68" spans="2:2" x14ac:dyDescent="0.3">
      <c r="B68" s="184"/>
    </row>
    <row r="69" spans="2:2" x14ac:dyDescent="0.3">
      <c r="B69" s="184"/>
    </row>
    <row r="70" spans="2:2" x14ac:dyDescent="0.3">
      <c r="B70" s="184"/>
    </row>
    <row r="71" spans="2:2" x14ac:dyDescent="0.3">
      <c r="B71" s="184"/>
    </row>
    <row r="72" spans="2:2" x14ac:dyDescent="0.3">
      <c r="B72" s="184"/>
    </row>
    <row r="73" spans="2:2" x14ac:dyDescent="0.3">
      <c r="B73" s="184"/>
    </row>
    <row r="74" spans="2:2" x14ac:dyDescent="0.3">
      <c r="B74" s="184"/>
    </row>
    <row r="75" spans="2:2" x14ac:dyDescent="0.3">
      <c r="B75" s="184"/>
    </row>
    <row r="76" spans="2:2" x14ac:dyDescent="0.3">
      <c r="B76" s="184"/>
    </row>
    <row r="77" spans="2:2" x14ac:dyDescent="0.3">
      <c r="B77" s="184"/>
    </row>
    <row r="78" spans="2:2" x14ac:dyDescent="0.3">
      <c r="B78" s="184"/>
    </row>
    <row r="79" spans="2:2" x14ac:dyDescent="0.3">
      <c r="B79" s="184"/>
    </row>
    <row r="80" spans="2:2" x14ac:dyDescent="0.3">
      <c r="B80" s="184"/>
    </row>
    <row r="81" spans="2:2" x14ac:dyDescent="0.3">
      <c r="B81" s="184"/>
    </row>
    <row r="82" spans="2:2" x14ac:dyDescent="0.3">
      <c r="B82" s="184"/>
    </row>
    <row r="83" spans="2:2" x14ac:dyDescent="0.3">
      <c r="B83" s="184"/>
    </row>
    <row r="84" spans="2:2" x14ac:dyDescent="0.3">
      <c r="B84" s="184"/>
    </row>
    <row r="85" spans="2:2" x14ac:dyDescent="0.3">
      <c r="B85" s="184"/>
    </row>
    <row r="86" spans="2:2" x14ac:dyDescent="0.3">
      <c r="B86" s="184"/>
    </row>
    <row r="87" spans="2:2" x14ac:dyDescent="0.3">
      <c r="B87" s="184"/>
    </row>
    <row r="88" spans="2:2" x14ac:dyDescent="0.3">
      <c r="B88" s="184"/>
    </row>
    <row r="89" spans="2:2" x14ac:dyDescent="0.3">
      <c r="B89" s="184"/>
    </row>
    <row r="90" spans="2:2" x14ac:dyDescent="0.3">
      <c r="B90" s="184"/>
    </row>
    <row r="91" spans="2:2" x14ac:dyDescent="0.3">
      <c r="B91" s="184"/>
    </row>
    <row r="92" spans="2:2" x14ac:dyDescent="0.3">
      <c r="B92" s="184"/>
    </row>
    <row r="93" spans="2:2" x14ac:dyDescent="0.3">
      <c r="B93" s="184"/>
    </row>
    <row r="94" spans="2:2" x14ac:dyDescent="0.3">
      <c r="B94" s="184"/>
    </row>
    <row r="95" spans="2:2" x14ac:dyDescent="0.3">
      <c r="B95" s="184"/>
    </row>
    <row r="96" spans="2:2" x14ac:dyDescent="0.3">
      <c r="B96" s="184"/>
    </row>
    <row r="97" spans="2:2" x14ac:dyDescent="0.3">
      <c r="B97" s="184"/>
    </row>
    <row r="98" spans="2:2" x14ac:dyDescent="0.3">
      <c r="B98" s="184"/>
    </row>
    <row r="99" spans="2:2" x14ac:dyDescent="0.3">
      <c r="B99" s="184"/>
    </row>
    <row r="100" spans="2:2" x14ac:dyDescent="0.3">
      <c r="B100" s="184"/>
    </row>
    <row r="101" spans="2:2" x14ac:dyDescent="0.3">
      <c r="B101" s="184"/>
    </row>
    <row r="102" spans="2:2" x14ac:dyDescent="0.3">
      <c r="B102" s="184"/>
    </row>
    <row r="103" spans="2:2" x14ac:dyDescent="0.3">
      <c r="B103" s="184"/>
    </row>
    <row r="104" spans="2:2" x14ac:dyDescent="0.3">
      <c r="B104" s="184"/>
    </row>
    <row r="105" spans="2:2" x14ac:dyDescent="0.3">
      <c r="B105" s="184"/>
    </row>
    <row r="106" spans="2:2" x14ac:dyDescent="0.3">
      <c r="B106" s="184"/>
    </row>
    <row r="107" spans="2:2" x14ac:dyDescent="0.3">
      <c r="B107" s="184"/>
    </row>
    <row r="108" spans="2:2" x14ac:dyDescent="0.3">
      <c r="B108" s="184"/>
    </row>
    <row r="109" spans="2:2" x14ac:dyDescent="0.3">
      <c r="B109" s="184"/>
    </row>
    <row r="110" spans="2:2" x14ac:dyDescent="0.3">
      <c r="B110" s="184"/>
    </row>
    <row r="111" spans="2:2" x14ac:dyDescent="0.3">
      <c r="B111" s="184"/>
    </row>
    <row r="112" spans="2:2" x14ac:dyDescent="0.3">
      <c r="B112" s="184"/>
    </row>
    <row r="113" spans="2:2" x14ac:dyDescent="0.3">
      <c r="B113" s="184"/>
    </row>
    <row r="114" spans="2:2" x14ac:dyDescent="0.3">
      <c r="B114" s="184"/>
    </row>
    <row r="115" spans="2:2" x14ac:dyDescent="0.3">
      <c r="B115" s="184"/>
    </row>
    <row r="116" spans="2:2" x14ac:dyDescent="0.3">
      <c r="B116" s="184"/>
    </row>
    <row r="117" spans="2:2" x14ac:dyDescent="0.3">
      <c r="B117" s="184"/>
    </row>
    <row r="118" spans="2:2" x14ac:dyDescent="0.3">
      <c r="B118" s="184"/>
    </row>
    <row r="119" spans="2:2" x14ac:dyDescent="0.3">
      <c r="B119" s="184"/>
    </row>
    <row r="120" spans="2:2" x14ac:dyDescent="0.3">
      <c r="B120" s="184"/>
    </row>
    <row r="121" spans="2:2" x14ac:dyDescent="0.3">
      <c r="B121" s="184"/>
    </row>
    <row r="122" spans="2:2" x14ac:dyDescent="0.3">
      <c r="B122" s="184"/>
    </row>
    <row r="123" spans="2:2" x14ac:dyDescent="0.3">
      <c r="B123" s="184"/>
    </row>
    <row r="124" spans="2:2" x14ac:dyDescent="0.3">
      <c r="B124" s="184"/>
    </row>
  </sheetData>
  <hyperlinks>
    <hyperlink ref="G1" location="TARTALOM!A1" display=" &lt; Tartalom"/>
  </hyperlinks>
  <pageMargins left="0.70866141732283505" right="0.70866141732283505" top="0.70866141732283505" bottom="0.70866141732283505" header="0.511811023622047" footer="0.511811023622047"/>
  <pageSetup paperSize="9" scale="70" fitToHeight="2" orientation="portrait"/>
  <headerFooter>
    <oddFooter>&amp;L&amp;"Arial Narrow,Normál"&amp;8&amp;F/&amp;A&amp;C &amp;"Arial Narrow,Normál"&amp;8&amp;P/&amp;N&amp;R&amp;"Arial Narrow,Normál"&amp;8DigitAudit/AuditDok</oddFooter>
  </headerFooter>
  <rowBreaks count="1" manualBreakCount="1">
    <brk id="35" max="104857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2"/>
  <sheetViews>
    <sheetView showGridLines="0" workbookViewId="0"/>
  </sheetViews>
  <sheetFormatPr defaultColWidth="9" defaultRowHeight="12.75" customHeight="1" x14ac:dyDescent="0.2"/>
  <cols>
    <col min="1" max="1" width="5.5" style="2" customWidth="1"/>
    <col min="2" max="2" width="42.625" style="241" customWidth="1"/>
    <col min="3" max="3" width="9" style="2" customWidth="1"/>
    <col min="4" max="5" width="10.375" style="2" customWidth="1"/>
    <col min="6" max="6" width="13.5" style="2" customWidth="1"/>
    <col min="7" max="8" width="9" style="2" customWidth="1"/>
    <col min="9" max="16384" width="9" style="2"/>
  </cols>
  <sheetData>
    <row r="1" spans="1:8" x14ac:dyDescent="0.2">
      <c r="A1" s="22" t="s">
        <v>32</v>
      </c>
      <c r="B1" s="186"/>
      <c r="C1" s="5"/>
      <c r="D1" s="187"/>
      <c r="E1" s="187"/>
      <c r="F1" s="5"/>
      <c r="G1" s="54" t="s">
        <v>74</v>
      </c>
    </row>
    <row r="2" spans="1:8" ht="15.75" x14ac:dyDescent="0.25">
      <c r="A2" s="5"/>
      <c r="B2" s="186"/>
      <c r="C2" s="187"/>
      <c r="D2" s="188">
        <f>A266</f>
        <v>0</v>
      </c>
      <c r="E2" s="189"/>
      <c r="F2" s="188">
        <f>A268</f>
        <v>0</v>
      </c>
      <c r="G2" s="26" t="s">
        <v>75</v>
      </c>
    </row>
    <row r="3" spans="1:8" x14ac:dyDescent="0.2">
      <c r="A3" s="190" t="s">
        <v>278</v>
      </c>
      <c r="B3" s="186"/>
      <c r="C3" s="5"/>
      <c r="D3" s="187"/>
      <c r="E3" s="187"/>
      <c r="F3" s="187"/>
    </row>
    <row r="4" spans="1:8" x14ac:dyDescent="0.2">
      <c r="A4" s="27" t="str">
        <f>CONCATENATE("Ügyfél:   ",Alapa!$C$17)</f>
        <v xml:space="preserve">Ügyfél:   </v>
      </c>
      <c r="B4" s="191"/>
      <c r="C4" s="30" t="s">
        <v>279</v>
      </c>
      <c r="D4" s="94"/>
      <c r="E4" s="94"/>
      <c r="F4" s="33"/>
    </row>
    <row r="5" spans="1:8" ht="16.5" x14ac:dyDescent="0.3">
      <c r="A5" s="27" t="str">
        <f>CONCATENATE("Fordulónap: ",Alapa!$C$12)</f>
        <v xml:space="preserve">Fordulónap: </v>
      </c>
      <c r="B5" s="192"/>
      <c r="C5" s="37" t="s">
        <v>79</v>
      </c>
      <c r="D5" s="34" t="e">
        <f>VLOOKUP(H5,Alapa!$G$2:$H$22,2)</f>
        <v>#N/A</v>
      </c>
      <c r="E5" s="38"/>
      <c r="F5" s="193"/>
      <c r="G5" s="35" t="s">
        <v>80</v>
      </c>
      <c r="H5" s="36">
        <v>1</v>
      </c>
    </row>
    <row r="6" spans="1:8" x14ac:dyDescent="0.2">
      <c r="A6" s="24"/>
      <c r="B6" s="194"/>
      <c r="C6" s="37" t="s">
        <v>81</v>
      </c>
      <c r="D6" s="38" t="str">
        <f>IF(Alapa!$N$2=0," ",Alapa!$N$2)</f>
        <v xml:space="preserve"> </v>
      </c>
      <c r="E6" s="38"/>
      <c r="F6" s="193"/>
      <c r="G6" s="195"/>
    </row>
    <row r="7" spans="1:8" x14ac:dyDescent="0.2">
      <c r="A7" s="24"/>
      <c r="B7" s="194"/>
      <c r="C7" s="24"/>
      <c r="D7" s="24"/>
      <c r="E7" s="24"/>
      <c r="F7" s="5"/>
      <c r="G7" s="195"/>
    </row>
    <row r="8" spans="1:8" x14ac:dyDescent="0.2">
      <c r="A8" s="24" t="s">
        <v>82</v>
      </c>
      <c r="B8" s="98" t="s">
        <v>280</v>
      </c>
      <c r="C8" s="24"/>
      <c r="D8" s="24"/>
      <c r="E8" s="24"/>
      <c r="F8" s="5"/>
      <c r="G8" s="195"/>
    </row>
    <row r="9" spans="1:8" x14ac:dyDescent="0.2">
      <c r="A9" s="5" t="s">
        <v>281</v>
      </c>
      <c r="B9" s="98"/>
      <c r="C9" s="24"/>
      <c r="D9" s="24"/>
      <c r="E9" s="24"/>
      <c r="F9" s="5"/>
      <c r="G9" s="195"/>
    </row>
    <row r="10" spans="1:8" x14ac:dyDescent="0.2">
      <c r="A10" s="5"/>
      <c r="B10" s="98" t="s">
        <v>282</v>
      </c>
      <c r="C10" s="24"/>
      <c r="D10" s="24"/>
      <c r="E10" s="24"/>
      <c r="F10" s="5"/>
      <c r="G10" s="195"/>
    </row>
    <row r="11" spans="1:8" x14ac:dyDescent="0.2">
      <c r="A11" s="24"/>
      <c r="B11" s="194"/>
      <c r="C11" s="24"/>
      <c r="D11" s="24"/>
      <c r="E11" s="24"/>
      <c r="F11" s="5"/>
      <c r="G11" s="195"/>
    </row>
    <row r="12" spans="1:8" x14ac:dyDescent="0.2">
      <c r="A12" s="5"/>
      <c r="B12" s="196"/>
      <c r="C12" s="24"/>
      <c r="D12" s="24"/>
      <c r="E12" s="24"/>
      <c r="F12" s="5"/>
      <c r="G12" s="195"/>
    </row>
    <row r="13" spans="1:8" ht="25.5" x14ac:dyDescent="0.2">
      <c r="A13" s="197" t="s">
        <v>93</v>
      </c>
      <c r="B13" s="198" t="s">
        <v>251</v>
      </c>
      <c r="C13" s="199" t="s">
        <v>95</v>
      </c>
      <c r="D13" s="199" t="s">
        <v>283</v>
      </c>
      <c r="E13" s="200" t="s">
        <v>97</v>
      </c>
      <c r="F13" s="201" t="s">
        <v>227</v>
      </c>
    </row>
    <row r="14" spans="1:8" ht="16.5" x14ac:dyDescent="0.2">
      <c r="A14" s="146">
        <f>COUNT(A$12:$A13)+1</f>
        <v>1</v>
      </c>
      <c r="B14" s="202" t="s">
        <v>284</v>
      </c>
      <c r="C14" s="203"/>
      <c r="D14" s="203"/>
      <c r="E14" s="203"/>
      <c r="F14" s="204"/>
    </row>
    <row r="15" spans="1:8" ht="16.5" x14ac:dyDescent="0.2">
      <c r="A15" s="150">
        <f>COUNT(A$12:$A14)+1</f>
        <v>2</v>
      </c>
      <c r="B15" s="205" t="s">
        <v>285</v>
      </c>
      <c r="C15" s="206"/>
      <c r="D15" s="206"/>
      <c r="E15" s="207"/>
      <c r="F15" s="208"/>
    </row>
    <row r="16" spans="1:8" ht="16.5" x14ac:dyDescent="0.2">
      <c r="A16" s="150">
        <f>COUNT(A$12:$A15)+1</f>
        <v>3</v>
      </c>
      <c r="B16" s="205" t="s">
        <v>286</v>
      </c>
      <c r="C16" s="206"/>
      <c r="D16" s="206"/>
      <c r="E16" s="207"/>
      <c r="F16" s="208"/>
    </row>
    <row r="17" spans="1:6" ht="16.5" x14ac:dyDescent="0.2">
      <c r="A17" s="150">
        <f>COUNT(A$12:$A16)+1</f>
        <v>4</v>
      </c>
      <c r="B17" s="205" t="s">
        <v>287</v>
      </c>
      <c r="C17" s="206"/>
      <c r="D17" s="206"/>
      <c r="E17" s="207"/>
      <c r="F17" s="208"/>
    </row>
    <row r="18" spans="1:6" ht="16.5" x14ac:dyDescent="0.2">
      <c r="A18" s="150">
        <f>COUNT(A$12:$A17)+1</f>
        <v>5</v>
      </c>
      <c r="B18" s="205" t="s">
        <v>288</v>
      </c>
      <c r="C18" s="206"/>
      <c r="D18" s="206"/>
      <c r="E18" s="207"/>
      <c r="F18" s="208"/>
    </row>
    <row r="19" spans="1:6" ht="16.5" x14ac:dyDescent="0.2">
      <c r="A19" s="150">
        <f>COUNT(A$12:$A18)+1</f>
        <v>6</v>
      </c>
      <c r="B19" s="205" t="s">
        <v>289</v>
      </c>
      <c r="C19" s="206"/>
      <c r="D19" s="206"/>
      <c r="E19" s="207"/>
      <c r="F19" s="208"/>
    </row>
    <row r="20" spans="1:6" ht="16.5" x14ac:dyDescent="0.2">
      <c r="A20" s="150">
        <f>COUNT(A$12:$A19)+1</f>
        <v>7</v>
      </c>
      <c r="B20" s="205" t="s">
        <v>290</v>
      </c>
      <c r="C20" s="206"/>
      <c r="D20" s="206"/>
      <c r="E20" s="207"/>
      <c r="F20" s="208"/>
    </row>
    <row r="21" spans="1:6" ht="16.5" x14ac:dyDescent="0.2">
      <c r="A21" s="150">
        <f>COUNT(A$12:$A20)+1</f>
        <v>8</v>
      </c>
      <c r="B21" s="209"/>
      <c r="C21" s="206"/>
      <c r="D21" s="206"/>
      <c r="E21" s="207"/>
      <c r="F21" s="208"/>
    </row>
    <row r="22" spans="1:6" ht="16.5" x14ac:dyDescent="0.2">
      <c r="A22" s="156">
        <f>COUNT(A$12:$A21)+1</f>
        <v>9</v>
      </c>
      <c r="B22" s="210"/>
      <c r="C22" s="211"/>
      <c r="D22" s="211"/>
      <c r="E22" s="212"/>
      <c r="F22" s="213"/>
    </row>
    <row r="23" spans="1:6" ht="16.5" x14ac:dyDescent="0.2">
      <c r="A23" s="146">
        <f>COUNT(A$12:$A22)+1</f>
        <v>10</v>
      </c>
      <c r="B23" s="202" t="s">
        <v>291</v>
      </c>
      <c r="C23" s="203"/>
      <c r="D23" s="203"/>
      <c r="E23" s="203"/>
      <c r="F23" s="204"/>
    </row>
    <row r="24" spans="1:6" ht="16.5" x14ac:dyDescent="0.2">
      <c r="A24" s="150">
        <f>COUNT(A$12:$A23)+1</f>
        <v>11</v>
      </c>
      <c r="B24" s="205" t="s">
        <v>292</v>
      </c>
      <c r="C24" s="206"/>
      <c r="D24" s="206"/>
      <c r="E24" s="207"/>
      <c r="F24" s="208"/>
    </row>
    <row r="25" spans="1:6" ht="16.5" x14ac:dyDescent="0.2">
      <c r="A25" s="150">
        <f>COUNT(A$12:$A24)+1</f>
        <v>12</v>
      </c>
      <c r="B25" s="205" t="s">
        <v>293</v>
      </c>
      <c r="C25" s="206"/>
      <c r="D25" s="206"/>
      <c r="E25" s="207"/>
      <c r="F25" s="208"/>
    </row>
    <row r="26" spans="1:6" ht="16.5" x14ac:dyDescent="0.2">
      <c r="A26" s="150">
        <f>COUNT(A$12:$A25)+1</f>
        <v>13</v>
      </c>
      <c r="B26" s="205" t="s">
        <v>294</v>
      </c>
      <c r="C26" s="206"/>
      <c r="D26" s="206"/>
      <c r="E26" s="207"/>
      <c r="F26" s="208"/>
    </row>
    <row r="27" spans="1:6" ht="16.5" x14ac:dyDescent="0.2">
      <c r="A27" s="150">
        <f>COUNT(A$12:$A26)+1</f>
        <v>14</v>
      </c>
      <c r="B27" s="205" t="s">
        <v>295</v>
      </c>
      <c r="C27" s="206"/>
      <c r="D27" s="206"/>
      <c r="E27" s="207"/>
      <c r="F27" s="208"/>
    </row>
    <row r="28" spans="1:6" ht="16.5" x14ac:dyDescent="0.2">
      <c r="A28" s="150">
        <f>COUNT(A$12:$A27)+1</f>
        <v>15</v>
      </c>
      <c r="B28" s="205" t="s">
        <v>296</v>
      </c>
      <c r="C28" s="206"/>
      <c r="D28" s="206"/>
      <c r="E28" s="207"/>
      <c r="F28" s="208"/>
    </row>
    <row r="29" spans="1:6" ht="16.5" x14ac:dyDescent="0.2">
      <c r="A29" s="150">
        <f>COUNT(A$12:$A28)+1</f>
        <v>16</v>
      </c>
      <c r="B29" s="205" t="s">
        <v>297</v>
      </c>
      <c r="C29" s="206"/>
      <c r="D29" s="206"/>
      <c r="E29" s="207"/>
      <c r="F29" s="208"/>
    </row>
    <row r="30" spans="1:6" ht="16.5" x14ac:dyDescent="0.2">
      <c r="A30" s="150">
        <f>COUNT(A$12:$A29)+1</f>
        <v>17</v>
      </c>
      <c r="B30" s="205" t="s">
        <v>298</v>
      </c>
      <c r="C30" s="206"/>
      <c r="D30" s="206"/>
      <c r="E30" s="207"/>
      <c r="F30" s="208"/>
    </row>
    <row r="31" spans="1:6" ht="16.5" x14ac:dyDescent="0.2">
      <c r="A31" s="150">
        <f>COUNT(A$12:$A30)+1</f>
        <v>18</v>
      </c>
      <c r="B31" s="205" t="s">
        <v>299</v>
      </c>
      <c r="C31" s="206"/>
      <c r="D31" s="206"/>
      <c r="E31" s="207"/>
      <c r="F31" s="208"/>
    </row>
    <row r="32" spans="1:6" ht="16.5" x14ac:dyDescent="0.2">
      <c r="A32" s="150">
        <f>COUNT(A$12:$A31)+1</f>
        <v>19</v>
      </c>
      <c r="B32" s="205" t="s">
        <v>297</v>
      </c>
      <c r="C32" s="206"/>
      <c r="D32" s="206"/>
      <c r="E32" s="207"/>
      <c r="F32" s="208"/>
    </row>
    <row r="33" spans="1:6" ht="25.5" x14ac:dyDescent="0.2">
      <c r="A33" s="150">
        <f>COUNT(A$12:$A32)+1</f>
        <v>20</v>
      </c>
      <c r="B33" s="205" t="s">
        <v>300</v>
      </c>
      <c r="C33" s="206"/>
      <c r="D33" s="206"/>
      <c r="E33" s="207"/>
      <c r="F33" s="208"/>
    </row>
    <row r="34" spans="1:6" ht="16.5" x14ac:dyDescent="0.2">
      <c r="A34" s="150">
        <f>COUNT(A$12:$A33)+1</f>
        <v>21</v>
      </c>
      <c r="B34" s="205" t="s">
        <v>301</v>
      </c>
      <c r="C34" s="206"/>
      <c r="D34" s="206"/>
      <c r="E34" s="207"/>
      <c r="F34" s="208"/>
    </row>
    <row r="35" spans="1:6" ht="16.5" x14ac:dyDescent="0.2">
      <c r="A35" s="150">
        <f>COUNT(A$12:$A34)+1</f>
        <v>22</v>
      </c>
      <c r="B35" s="205" t="s">
        <v>302</v>
      </c>
      <c r="C35" s="206"/>
      <c r="D35" s="206"/>
      <c r="E35" s="207"/>
      <c r="F35" s="208"/>
    </row>
    <row r="36" spans="1:6" ht="16.5" x14ac:dyDescent="0.2">
      <c r="A36" s="150">
        <f>COUNT(A$12:$A35)+1</f>
        <v>23</v>
      </c>
      <c r="B36" s="205" t="s">
        <v>303</v>
      </c>
      <c r="C36" s="206"/>
      <c r="D36" s="206"/>
      <c r="E36" s="207"/>
      <c r="F36" s="208"/>
    </row>
    <row r="37" spans="1:6" ht="16.5" x14ac:dyDescent="0.2">
      <c r="A37" s="150">
        <f>COUNT(A$12:$A36)+1</f>
        <v>24</v>
      </c>
      <c r="B37" s="205" t="s">
        <v>304</v>
      </c>
      <c r="C37" s="206"/>
      <c r="D37" s="206"/>
      <c r="E37" s="207"/>
      <c r="F37" s="208"/>
    </row>
    <row r="38" spans="1:6" ht="16.5" x14ac:dyDescent="0.2">
      <c r="A38" s="150">
        <f>COUNT(A$12:$A37)+1</f>
        <v>25</v>
      </c>
      <c r="B38" s="205" t="s">
        <v>305</v>
      </c>
      <c r="C38" s="206"/>
      <c r="D38" s="206"/>
      <c r="E38" s="207"/>
      <c r="F38" s="208"/>
    </row>
    <row r="39" spans="1:6" ht="25.5" x14ac:dyDescent="0.2">
      <c r="A39" s="150">
        <f>COUNT(A$12:$A38)+1</f>
        <v>26</v>
      </c>
      <c r="B39" s="205" t="s">
        <v>306</v>
      </c>
      <c r="C39" s="206"/>
      <c r="D39" s="206"/>
      <c r="E39" s="207"/>
      <c r="F39" s="208"/>
    </row>
    <row r="40" spans="1:6" ht="16.5" x14ac:dyDescent="0.2">
      <c r="A40" s="150">
        <f>COUNT(A$12:$A39)+1</f>
        <v>27</v>
      </c>
      <c r="B40" s="205" t="s">
        <v>307</v>
      </c>
      <c r="C40" s="206"/>
      <c r="D40" s="206"/>
      <c r="E40" s="207"/>
      <c r="F40" s="208"/>
    </row>
    <row r="41" spans="1:6" ht="16.5" x14ac:dyDescent="0.2">
      <c r="A41" s="150">
        <f>COUNT(A$12:$A40)+1</f>
        <v>28</v>
      </c>
      <c r="B41" s="205" t="s">
        <v>308</v>
      </c>
      <c r="C41" s="206"/>
      <c r="D41" s="206"/>
      <c r="E41" s="207"/>
      <c r="F41" s="208"/>
    </row>
    <row r="42" spans="1:6" ht="16.5" x14ac:dyDescent="0.2">
      <c r="A42" s="150">
        <f>COUNT(A$12:$A41)+1</f>
        <v>29</v>
      </c>
      <c r="B42" s="205" t="s">
        <v>309</v>
      </c>
      <c r="C42" s="206"/>
      <c r="D42" s="206"/>
      <c r="E42" s="207"/>
      <c r="F42" s="208"/>
    </row>
    <row r="43" spans="1:6" ht="16.5" x14ac:dyDescent="0.2">
      <c r="A43" s="150">
        <f>COUNT(A$12:$A42)+1</f>
        <v>30</v>
      </c>
      <c r="B43" s="205" t="s">
        <v>310</v>
      </c>
      <c r="C43" s="206"/>
      <c r="D43" s="206"/>
      <c r="E43" s="207"/>
      <c r="F43" s="208"/>
    </row>
    <row r="44" spans="1:6" ht="16.5" x14ac:dyDescent="0.2">
      <c r="A44" s="150">
        <f>COUNT(A$12:$A43)+1</f>
        <v>31</v>
      </c>
      <c r="B44" s="205" t="s">
        <v>311</v>
      </c>
      <c r="C44" s="206"/>
      <c r="D44" s="206"/>
      <c r="E44" s="207"/>
      <c r="F44" s="208"/>
    </row>
    <row r="45" spans="1:6" ht="16.5" x14ac:dyDescent="0.2">
      <c r="A45" s="150">
        <f>COUNT(A$12:$A44)+1</f>
        <v>32</v>
      </c>
      <c r="B45" s="205" t="s">
        <v>312</v>
      </c>
      <c r="C45" s="206"/>
      <c r="D45" s="206"/>
      <c r="E45" s="207"/>
      <c r="F45" s="208"/>
    </row>
    <row r="46" spans="1:6" ht="16.5" x14ac:dyDescent="0.2">
      <c r="A46" s="150">
        <f>COUNT(A$12:$A45)+1</f>
        <v>33</v>
      </c>
      <c r="B46" s="205" t="s">
        <v>313</v>
      </c>
      <c r="C46" s="206"/>
      <c r="D46" s="206"/>
      <c r="E46" s="207"/>
      <c r="F46" s="208"/>
    </row>
    <row r="47" spans="1:6" ht="16.5" x14ac:dyDescent="0.2">
      <c r="A47" s="150">
        <f>COUNT(A$12:$A46)+1</f>
        <v>34</v>
      </c>
      <c r="B47" s="205" t="s">
        <v>314</v>
      </c>
      <c r="C47" s="206"/>
      <c r="D47" s="206"/>
      <c r="E47" s="207"/>
      <c r="F47" s="208"/>
    </row>
    <row r="48" spans="1:6" ht="16.5" x14ac:dyDescent="0.2">
      <c r="A48" s="150">
        <f>COUNT(A$12:$A47)+1</f>
        <v>35</v>
      </c>
      <c r="B48" s="205" t="s">
        <v>315</v>
      </c>
      <c r="C48" s="206"/>
      <c r="D48" s="206"/>
      <c r="E48" s="207"/>
      <c r="F48" s="208"/>
    </row>
    <row r="49" spans="1:6" ht="16.5" x14ac:dyDescent="0.2">
      <c r="A49" s="150">
        <f>COUNT(A$12:$A48)+1</f>
        <v>36</v>
      </c>
      <c r="B49" s="205" t="s">
        <v>316</v>
      </c>
      <c r="C49" s="206"/>
      <c r="D49" s="206"/>
      <c r="E49" s="207"/>
      <c r="F49" s="208"/>
    </row>
    <row r="50" spans="1:6" ht="16.5" x14ac:dyDescent="0.2">
      <c r="A50" s="150">
        <f>COUNT(A$12:$A49)+1</f>
        <v>37</v>
      </c>
      <c r="B50" s="205" t="s">
        <v>317</v>
      </c>
      <c r="C50" s="206"/>
      <c r="D50" s="206"/>
      <c r="E50" s="207"/>
      <c r="F50" s="208"/>
    </row>
    <row r="51" spans="1:6" ht="16.5" x14ac:dyDescent="0.2">
      <c r="A51" s="150">
        <f>COUNT(A$12:$A50)+1</f>
        <v>38</v>
      </c>
      <c r="B51" s="205" t="s">
        <v>318</v>
      </c>
      <c r="C51" s="206"/>
      <c r="D51" s="206"/>
      <c r="E51" s="207"/>
      <c r="F51" s="208"/>
    </row>
    <row r="52" spans="1:6" ht="16.5" x14ac:dyDescent="0.2">
      <c r="A52" s="150">
        <f>COUNT(A$12:$A51)+1</f>
        <v>39</v>
      </c>
      <c r="B52" s="205" t="s">
        <v>319</v>
      </c>
      <c r="C52" s="206"/>
      <c r="D52" s="206"/>
      <c r="E52" s="207"/>
      <c r="F52" s="208"/>
    </row>
    <row r="53" spans="1:6" ht="16.5" x14ac:dyDescent="0.2">
      <c r="A53" s="150">
        <f>COUNT(A$12:$A52)+1</f>
        <v>40</v>
      </c>
      <c r="B53" s="205" t="s">
        <v>320</v>
      </c>
      <c r="C53" s="206"/>
      <c r="D53" s="206"/>
      <c r="E53" s="207"/>
      <c r="F53" s="208"/>
    </row>
    <row r="54" spans="1:6" ht="16.5" x14ac:dyDescent="0.2">
      <c r="A54" s="150">
        <f>COUNT(A$12:$A53)+1</f>
        <v>41</v>
      </c>
      <c r="B54" s="205" t="s">
        <v>321</v>
      </c>
      <c r="C54" s="206"/>
      <c r="D54" s="206"/>
      <c r="E54" s="207"/>
      <c r="F54" s="208"/>
    </row>
    <row r="55" spans="1:6" ht="16.5" x14ac:dyDescent="0.2">
      <c r="A55" s="150">
        <f>COUNT(A$12:$A54)+1</f>
        <v>42</v>
      </c>
      <c r="B55" s="205" t="s">
        <v>322</v>
      </c>
      <c r="C55" s="206"/>
      <c r="D55" s="206"/>
      <c r="E55" s="207"/>
      <c r="F55" s="208"/>
    </row>
    <row r="56" spans="1:6" ht="16.5" x14ac:dyDescent="0.2">
      <c r="A56" s="150">
        <f>COUNT(A$12:$A55)+1</f>
        <v>43</v>
      </c>
      <c r="B56" s="205" t="s">
        <v>323</v>
      </c>
      <c r="C56" s="206"/>
      <c r="D56" s="206"/>
      <c r="E56" s="207"/>
      <c r="F56" s="208"/>
    </row>
    <row r="57" spans="1:6" ht="16.5" x14ac:dyDescent="0.2">
      <c r="A57" s="150">
        <f>COUNT(A$12:$A56)+1</f>
        <v>44</v>
      </c>
      <c r="B57" s="205" t="s">
        <v>324</v>
      </c>
      <c r="C57" s="206"/>
      <c r="D57" s="206"/>
      <c r="E57" s="207"/>
      <c r="F57" s="208"/>
    </row>
    <row r="58" spans="1:6" ht="16.5" x14ac:dyDescent="0.2">
      <c r="A58" s="150">
        <f>COUNT(A$12:$A57)+1</f>
        <v>45</v>
      </c>
      <c r="B58" s="205" t="s">
        <v>325</v>
      </c>
      <c r="C58" s="206"/>
      <c r="D58" s="206"/>
      <c r="E58" s="207"/>
      <c r="F58" s="208"/>
    </row>
    <row r="59" spans="1:6" ht="16.5" x14ac:dyDescent="0.2">
      <c r="A59" s="150">
        <f>COUNT(A$12:$A58)+1</f>
        <v>46</v>
      </c>
      <c r="B59" s="205" t="s">
        <v>326</v>
      </c>
      <c r="C59" s="206"/>
      <c r="D59" s="206"/>
      <c r="E59" s="207"/>
      <c r="F59" s="208"/>
    </row>
    <row r="60" spans="1:6" ht="16.5" x14ac:dyDescent="0.2">
      <c r="A60" s="150">
        <f>COUNT(A$12:$A59)+1</f>
        <v>47</v>
      </c>
      <c r="B60" s="205" t="s">
        <v>327</v>
      </c>
      <c r="C60" s="206"/>
      <c r="D60" s="206"/>
      <c r="E60" s="207"/>
      <c r="F60" s="208"/>
    </row>
    <row r="61" spans="1:6" ht="16.5" x14ac:dyDescent="0.2">
      <c r="A61" s="150">
        <f>COUNT(A$12:$A60)+1</f>
        <v>48</v>
      </c>
      <c r="B61" s="205" t="s">
        <v>328</v>
      </c>
      <c r="C61" s="206"/>
      <c r="D61" s="206"/>
      <c r="E61" s="207"/>
      <c r="F61" s="208"/>
    </row>
    <row r="62" spans="1:6" ht="16.5" x14ac:dyDescent="0.2">
      <c r="A62" s="150">
        <f>COUNT(A$12:$A61)+1</f>
        <v>49</v>
      </c>
      <c r="B62" s="205" t="s">
        <v>329</v>
      </c>
      <c r="C62" s="206"/>
      <c r="D62" s="206"/>
      <c r="E62" s="207"/>
      <c r="F62" s="208"/>
    </row>
    <row r="63" spans="1:6" ht="16.5" x14ac:dyDescent="0.2">
      <c r="A63" s="150">
        <f>COUNT(A$12:$A62)+1</f>
        <v>50</v>
      </c>
      <c r="B63" s="205" t="s">
        <v>330</v>
      </c>
      <c r="C63" s="206"/>
      <c r="D63" s="206"/>
      <c r="E63" s="207"/>
      <c r="F63" s="208"/>
    </row>
    <row r="64" spans="1:6" ht="16.5" x14ac:dyDescent="0.2">
      <c r="A64" s="150">
        <f>COUNT(A$12:$A63)+1</f>
        <v>51</v>
      </c>
      <c r="B64" s="205" t="s">
        <v>331</v>
      </c>
      <c r="C64" s="206"/>
      <c r="D64" s="206"/>
      <c r="E64" s="207"/>
      <c r="F64" s="208"/>
    </row>
    <row r="65" spans="1:6" ht="16.5" x14ac:dyDescent="0.2">
      <c r="A65" s="150">
        <f>COUNT(A$12:$A64)+1</f>
        <v>52</v>
      </c>
      <c r="B65" s="205" t="s">
        <v>332</v>
      </c>
      <c r="C65" s="206"/>
      <c r="D65" s="206"/>
      <c r="E65" s="207"/>
      <c r="F65" s="208"/>
    </row>
    <row r="66" spans="1:6" ht="16.5" x14ac:dyDescent="0.2">
      <c r="A66" s="150">
        <f>COUNT(A$12:$A65)+1</f>
        <v>53</v>
      </c>
      <c r="B66" s="205" t="s">
        <v>333</v>
      </c>
      <c r="C66" s="206"/>
      <c r="D66" s="206"/>
      <c r="E66" s="207"/>
      <c r="F66" s="208"/>
    </row>
    <row r="67" spans="1:6" ht="16.5" x14ac:dyDescent="0.2">
      <c r="A67" s="150">
        <f>COUNT(A$12:$A66)+1</f>
        <v>54</v>
      </c>
      <c r="B67" s="205" t="s">
        <v>334</v>
      </c>
      <c r="C67" s="206"/>
      <c r="D67" s="206"/>
      <c r="E67" s="207"/>
      <c r="F67" s="208"/>
    </row>
    <row r="68" spans="1:6" ht="16.5" x14ac:dyDescent="0.2">
      <c r="A68" s="150">
        <f>COUNT(A$12:$A67)+1</f>
        <v>55</v>
      </c>
      <c r="B68" s="205" t="s">
        <v>335</v>
      </c>
      <c r="C68" s="206"/>
      <c r="D68" s="206"/>
      <c r="E68" s="207"/>
      <c r="F68" s="208"/>
    </row>
    <row r="69" spans="1:6" ht="16.5" x14ac:dyDescent="0.2">
      <c r="A69" s="150">
        <f>COUNT(A$12:$A68)+1</f>
        <v>56</v>
      </c>
      <c r="B69" s="205" t="s">
        <v>336</v>
      </c>
      <c r="C69" s="206"/>
      <c r="D69" s="206"/>
      <c r="E69" s="207"/>
      <c r="F69" s="208"/>
    </row>
    <row r="70" spans="1:6" ht="16.5" x14ac:dyDescent="0.2">
      <c r="A70" s="150">
        <f>COUNT(A$12:$A69)+1</f>
        <v>57</v>
      </c>
      <c r="B70" s="205" t="s">
        <v>337</v>
      </c>
      <c r="C70" s="206"/>
      <c r="D70" s="206"/>
      <c r="E70" s="207"/>
      <c r="F70" s="208"/>
    </row>
    <row r="71" spans="1:6" ht="16.5" x14ac:dyDescent="0.2">
      <c r="A71" s="150">
        <f>COUNT(A$12:$A70)+1</f>
        <v>58</v>
      </c>
      <c r="B71" s="205" t="s">
        <v>338</v>
      </c>
      <c r="C71" s="206"/>
      <c r="D71" s="206"/>
      <c r="E71" s="207"/>
      <c r="F71" s="208"/>
    </row>
    <row r="72" spans="1:6" ht="16.5" x14ac:dyDescent="0.2">
      <c r="A72" s="150">
        <f>COUNT(A$12:$A71)+1</f>
        <v>59</v>
      </c>
      <c r="B72" s="205" t="s">
        <v>339</v>
      </c>
      <c r="C72" s="206"/>
      <c r="D72" s="206"/>
      <c r="E72" s="207"/>
      <c r="F72" s="208"/>
    </row>
    <row r="73" spans="1:6" ht="16.5" x14ac:dyDescent="0.2">
      <c r="A73" s="150">
        <f>COUNT(A$12:$A72)+1</f>
        <v>60</v>
      </c>
      <c r="B73" s="205" t="s">
        <v>340</v>
      </c>
      <c r="C73" s="206"/>
      <c r="D73" s="206"/>
      <c r="E73" s="207"/>
      <c r="F73" s="208"/>
    </row>
    <row r="74" spans="1:6" ht="16.5" x14ac:dyDescent="0.2">
      <c r="A74" s="150">
        <f>COUNT(A$12:$A73)+1</f>
        <v>61</v>
      </c>
      <c r="B74" s="205" t="s">
        <v>341</v>
      </c>
      <c r="C74" s="206"/>
      <c r="D74" s="206"/>
      <c r="E74" s="207"/>
      <c r="F74" s="208"/>
    </row>
    <row r="75" spans="1:6" ht="16.5" x14ac:dyDescent="0.2">
      <c r="A75" s="150">
        <f>COUNT(A$12:$A74)+1</f>
        <v>62</v>
      </c>
      <c r="B75" s="205" t="s">
        <v>342</v>
      </c>
      <c r="C75" s="206"/>
      <c r="D75" s="206"/>
      <c r="E75" s="207"/>
      <c r="F75" s="208"/>
    </row>
    <row r="76" spans="1:6" ht="16.5" x14ac:dyDescent="0.2">
      <c r="A76" s="150">
        <f>COUNT(A$12:$A75)+1</f>
        <v>63</v>
      </c>
      <c r="B76" s="205" t="s">
        <v>343</v>
      </c>
      <c r="C76" s="206"/>
      <c r="D76" s="206"/>
      <c r="E76" s="207"/>
      <c r="F76" s="208"/>
    </row>
    <row r="77" spans="1:6" ht="16.5" x14ac:dyDescent="0.2">
      <c r="A77" s="150">
        <f>COUNT(A$12:$A76)+1</f>
        <v>64</v>
      </c>
      <c r="B77" s="205" t="s">
        <v>344</v>
      </c>
      <c r="C77" s="206"/>
      <c r="D77" s="206"/>
      <c r="E77" s="207"/>
      <c r="F77" s="208"/>
    </row>
    <row r="78" spans="1:6" ht="16.5" x14ac:dyDescent="0.2">
      <c r="A78" s="150">
        <f>COUNT(A$12:$A77)+1</f>
        <v>65</v>
      </c>
      <c r="B78" s="205" t="s">
        <v>345</v>
      </c>
      <c r="C78" s="206"/>
      <c r="D78" s="206"/>
      <c r="E78" s="207"/>
      <c r="F78" s="208"/>
    </row>
    <row r="79" spans="1:6" ht="16.5" x14ac:dyDescent="0.2">
      <c r="A79" s="150">
        <f>COUNT(A$12:$A78)+1</f>
        <v>66</v>
      </c>
      <c r="B79" s="205" t="s">
        <v>346</v>
      </c>
      <c r="C79" s="206"/>
      <c r="D79" s="206"/>
      <c r="E79" s="207"/>
      <c r="F79" s="208"/>
    </row>
    <row r="80" spans="1:6" ht="16.5" x14ac:dyDescent="0.2">
      <c r="A80" s="150">
        <f>COUNT(A$12:$A79)+1</f>
        <v>67</v>
      </c>
      <c r="B80" s="205" t="s">
        <v>347</v>
      </c>
      <c r="C80" s="206"/>
      <c r="D80" s="206"/>
      <c r="E80" s="207"/>
      <c r="F80" s="208"/>
    </row>
    <row r="81" spans="1:6" ht="16.5" x14ac:dyDescent="0.2">
      <c r="A81" s="150">
        <f>COUNT(A$12:$A80)+1</f>
        <v>68</v>
      </c>
      <c r="B81" s="205" t="s">
        <v>348</v>
      </c>
      <c r="C81" s="206"/>
      <c r="D81" s="206"/>
      <c r="E81" s="207"/>
      <c r="F81" s="208"/>
    </row>
    <row r="82" spans="1:6" ht="16.5" x14ac:dyDescent="0.2">
      <c r="A82" s="150">
        <f>COUNT(A$12:$A81)+1</f>
        <v>69</v>
      </c>
      <c r="B82" s="205" t="s">
        <v>349</v>
      </c>
      <c r="C82" s="206"/>
      <c r="D82" s="206"/>
      <c r="E82" s="207"/>
      <c r="F82" s="208"/>
    </row>
    <row r="83" spans="1:6" ht="16.5" x14ac:dyDescent="0.2">
      <c r="A83" s="150">
        <f>COUNT(A$12:$A82)+1</f>
        <v>70</v>
      </c>
      <c r="B83" s="205" t="s">
        <v>350</v>
      </c>
      <c r="C83" s="206"/>
      <c r="D83" s="206"/>
      <c r="E83" s="207"/>
      <c r="F83" s="208"/>
    </row>
    <row r="84" spans="1:6" ht="16.5" x14ac:dyDescent="0.2">
      <c r="A84" s="150">
        <f>COUNT(A$12:$A83)+1</f>
        <v>71</v>
      </c>
      <c r="B84" s="205" t="s">
        <v>351</v>
      </c>
      <c r="C84" s="206"/>
      <c r="D84" s="206"/>
      <c r="E84" s="207"/>
      <c r="F84" s="208"/>
    </row>
    <row r="85" spans="1:6" ht="16.5" x14ac:dyDescent="0.2">
      <c r="A85" s="150">
        <f>COUNT(A$12:$A84)+1</f>
        <v>72</v>
      </c>
      <c r="B85" s="205" t="s">
        <v>352</v>
      </c>
      <c r="C85" s="206"/>
      <c r="D85" s="206"/>
      <c r="E85" s="207"/>
      <c r="F85" s="208"/>
    </row>
    <row r="86" spans="1:6" ht="16.5" x14ac:dyDescent="0.2">
      <c r="A86" s="150">
        <f>COUNT(A$12:$A85)+1</f>
        <v>73</v>
      </c>
      <c r="B86" s="205" t="s">
        <v>353</v>
      </c>
      <c r="C86" s="206"/>
      <c r="D86" s="206"/>
      <c r="E86" s="207"/>
      <c r="F86" s="208"/>
    </row>
    <row r="87" spans="1:6" ht="16.5" x14ac:dyDescent="0.2">
      <c r="A87" s="150">
        <f>COUNT(A$12:$A86)+1</f>
        <v>74</v>
      </c>
      <c r="B87" s="205" t="s">
        <v>354</v>
      </c>
      <c r="C87" s="206"/>
      <c r="D87" s="206"/>
      <c r="E87" s="207"/>
      <c r="F87" s="208"/>
    </row>
    <row r="88" spans="1:6" ht="16.5" x14ac:dyDescent="0.2">
      <c r="A88" s="150">
        <f>COUNT(A$12:$A87)+1</f>
        <v>75</v>
      </c>
      <c r="B88" s="205" t="s">
        <v>355</v>
      </c>
      <c r="C88" s="206"/>
      <c r="D88" s="206"/>
      <c r="E88" s="207"/>
      <c r="F88" s="208"/>
    </row>
    <row r="89" spans="1:6" ht="16.5" x14ac:dyDescent="0.2">
      <c r="A89" s="150">
        <f>COUNT(A$12:$A88)+1</f>
        <v>76</v>
      </c>
      <c r="B89" s="205" t="s">
        <v>356</v>
      </c>
      <c r="C89" s="206"/>
      <c r="D89" s="206"/>
      <c r="E89" s="207"/>
      <c r="F89" s="208"/>
    </row>
    <row r="90" spans="1:6" ht="16.5" x14ac:dyDescent="0.2">
      <c r="A90" s="150">
        <f>COUNT(A$12:$A89)+1</f>
        <v>77</v>
      </c>
      <c r="B90" s="205" t="s">
        <v>357</v>
      </c>
      <c r="C90" s="206"/>
      <c r="D90" s="206"/>
      <c r="E90" s="207"/>
      <c r="F90" s="208"/>
    </row>
    <row r="91" spans="1:6" ht="16.5" x14ac:dyDescent="0.2">
      <c r="A91" s="150">
        <f>COUNT(A$12:$A90)+1</f>
        <v>78</v>
      </c>
      <c r="B91" s="205" t="s">
        <v>358</v>
      </c>
      <c r="C91" s="206"/>
      <c r="D91" s="206"/>
      <c r="E91" s="207"/>
      <c r="F91" s="208"/>
    </row>
    <row r="92" spans="1:6" ht="16.5" x14ac:dyDescent="0.2">
      <c r="A92" s="150">
        <f>COUNT(A$12:$A91)+1</f>
        <v>79</v>
      </c>
      <c r="B92" s="205" t="s">
        <v>359</v>
      </c>
      <c r="C92" s="206"/>
      <c r="D92" s="206"/>
      <c r="E92" s="207"/>
      <c r="F92" s="208"/>
    </row>
    <row r="93" spans="1:6" ht="16.5" x14ac:dyDescent="0.2">
      <c r="A93" s="150">
        <f>COUNT(A$12:$A92)+1</f>
        <v>80</v>
      </c>
      <c r="B93" s="205" t="s">
        <v>360</v>
      </c>
      <c r="C93" s="206"/>
      <c r="D93" s="206"/>
      <c r="E93" s="207"/>
      <c r="F93" s="208"/>
    </row>
    <row r="94" spans="1:6" ht="16.5" x14ac:dyDescent="0.2">
      <c r="A94" s="150">
        <f>COUNT(A$12:$A93)+1</f>
        <v>81</v>
      </c>
      <c r="B94" s="205" t="s">
        <v>361</v>
      </c>
      <c r="C94" s="206"/>
      <c r="D94" s="206"/>
      <c r="E94" s="207"/>
      <c r="F94" s="208"/>
    </row>
    <row r="95" spans="1:6" ht="16.5" x14ac:dyDescent="0.2">
      <c r="A95" s="150">
        <f>COUNT(A$12:$A94)+1</f>
        <v>82</v>
      </c>
      <c r="B95" s="205" t="s">
        <v>362</v>
      </c>
      <c r="C95" s="206"/>
      <c r="D95" s="206"/>
      <c r="E95" s="207"/>
      <c r="F95" s="208"/>
    </row>
    <row r="96" spans="1:6" ht="16.5" x14ac:dyDescent="0.2">
      <c r="A96" s="150">
        <f>COUNT(A$12:$A95)+1</f>
        <v>83</v>
      </c>
      <c r="B96" s="205" t="s">
        <v>363</v>
      </c>
      <c r="C96" s="206"/>
      <c r="D96" s="206"/>
      <c r="E96" s="207"/>
      <c r="F96" s="208"/>
    </row>
    <row r="97" spans="1:6" ht="16.5" x14ac:dyDescent="0.2">
      <c r="A97" s="150">
        <f>COUNT(A$12:$A96)+1</f>
        <v>84</v>
      </c>
      <c r="B97" s="205" t="s">
        <v>364</v>
      </c>
      <c r="C97" s="206"/>
      <c r="D97" s="206"/>
      <c r="E97" s="207"/>
      <c r="F97" s="208"/>
    </row>
    <row r="98" spans="1:6" ht="16.5" x14ac:dyDescent="0.2">
      <c r="A98" s="150">
        <f>COUNT(A$12:$A97)+1</f>
        <v>85</v>
      </c>
      <c r="B98" s="205" t="s">
        <v>365</v>
      </c>
      <c r="C98" s="206"/>
      <c r="D98" s="206"/>
      <c r="E98" s="207"/>
      <c r="F98" s="208"/>
    </row>
    <row r="99" spans="1:6" ht="16.5" x14ac:dyDescent="0.2">
      <c r="A99" s="150">
        <f>COUNT(A$12:$A98)+1</f>
        <v>86</v>
      </c>
      <c r="B99" s="205" t="s">
        <v>366</v>
      </c>
      <c r="C99" s="206"/>
      <c r="D99" s="206"/>
      <c r="E99" s="207"/>
      <c r="F99" s="208"/>
    </row>
    <row r="100" spans="1:6" ht="16.5" x14ac:dyDescent="0.2">
      <c r="A100" s="150">
        <f>COUNT(A$12:$A99)+1</f>
        <v>87</v>
      </c>
      <c r="B100" s="205" t="s">
        <v>367</v>
      </c>
      <c r="C100" s="206"/>
      <c r="D100" s="206"/>
      <c r="E100" s="207"/>
      <c r="F100" s="208"/>
    </row>
    <row r="101" spans="1:6" ht="16.5" x14ac:dyDescent="0.2">
      <c r="A101" s="150">
        <f>COUNT(A$12:$A100)+1</f>
        <v>88</v>
      </c>
      <c r="B101" s="205" t="s">
        <v>368</v>
      </c>
      <c r="C101" s="206"/>
      <c r="D101" s="206"/>
      <c r="E101" s="207"/>
      <c r="F101" s="208"/>
    </row>
    <row r="102" spans="1:6" ht="16.5" x14ac:dyDescent="0.2">
      <c r="A102" s="150">
        <f>COUNT(A$12:$A101)+1</f>
        <v>89</v>
      </c>
      <c r="B102" s="205" t="s">
        <v>369</v>
      </c>
      <c r="C102" s="206"/>
      <c r="D102" s="206"/>
      <c r="E102" s="207"/>
      <c r="F102" s="208"/>
    </row>
    <row r="103" spans="1:6" ht="16.5" x14ac:dyDescent="0.2">
      <c r="A103" s="150">
        <f>COUNT(A$12:$A102)+1</f>
        <v>90</v>
      </c>
      <c r="B103" s="205" t="s">
        <v>370</v>
      </c>
      <c r="C103" s="206"/>
      <c r="D103" s="206"/>
      <c r="E103" s="207"/>
      <c r="F103" s="208"/>
    </row>
    <row r="104" spans="1:6" ht="16.5" x14ac:dyDescent="0.2">
      <c r="A104" s="150">
        <f>COUNT(A$12:$A103)+1</f>
        <v>91</v>
      </c>
      <c r="B104" s="205" t="s">
        <v>371</v>
      </c>
      <c r="C104" s="206"/>
      <c r="D104" s="206"/>
      <c r="E104" s="207"/>
      <c r="F104" s="208"/>
    </row>
    <row r="105" spans="1:6" ht="16.5" x14ac:dyDescent="0.2">
      <c r="A105" s="150">
        <f>COUNT(A$12:$A104)+1</f>
        <v>92</v>
      </c>
      <c r="B105" s="205" t="s">
        <v>372</v>
      </c>
      <c r="C105" s="206"/>
      <c r="D105" s="206"/>
      <c r="E105" s="207"/>
      <c r="F105" s="208"/>
    </row>
    <row r="106" spans="1:6" ht="16.5" x14ac:dyDescent="0.2">
      <c r="A106" s="150">
        <f>COUNT(A$12:$A105)+1</f>
        <v>93</v>
      </c>
      <c r="B106" s="205" t="s">
        <v>373</v>
      </c>
      <c r="C106" s="206"/>
      <c r="D106" s="206"/>
      <c r="E106" s="207"/>
      <c r="F106" s="208"/>
    </row>
    <row r="107" spans="1:6" ht="16.5" x14ac:dyDescent="0.2">
      <c r="A107" s="150">
        <f>COUNT(A$12:$A106)+1</f>
        <v>94</v>
      </c>
      <c r="B107" s="205" t="s">
        <v>374</v>
      </c>
      <c r="C107" s="206"/>
      <c r="D107" s="206"/>
      <c r="E107" s="207"/>
      <c r="F107" s="208"/>
    </row>
    <row r="108" spans="1:6" ht="16.5" x14ac:dyDescent="0.2">
      <c r="A108" s="150">
        <f>COUNT(A$12:$A107)+1</f>
        <v>95</v>
      </c>
      <c r="B108" s="205" t="s">
        <v>375</v>
      </c>
      <c r="C108" s="206"/>
      <c r="D108" s="206"/>
      <c r="E108" s="207"/>
      <c r="F108" s="208"/>
    </row>
    <row r="109" spans="1:6" ht="16.5" x14ac:dyDescent="0.2">
      <c r="A109" s="150">
        <f>COUNT(A$12:$A108)+1</f>
        <v>96</v>
      </c>
      <c r="B109" s="205" t="s">
        <v>376</v>
      </c>
      <c r="C109" s="206"/>
      <c r="D109" s="206"/>
      <c r="E109" s="207"/>
      <c r="F109" s="208"/>
    </row>
    <row r="110" spans="1:6" ht="16.5" x14ac:dyDescent="0.2">
      <c r="A110" s="150">
        <f>COUNT(A$12:$A109)+1</f>
        <v>97</v>
      </c>
      <c r="B110" s="205" t="s">
        <v>377</v>
      </c>
      <c r="C110" s="206"/>
      <c r="D110" s="206"/>
      <c r="E110" s="207"/>
      <c r="F110" s="208"/>
    </row>
    <row r="111" spans="1:6" ht="16.5" x14ac:dyDescent="0.2">
      <c r="A111" s="150">
        <f>COUNT(A$12:$A110)+1</f>
        <v>98</v>
      </c>
      <c r="B111" s="205" t="s">
        <v>378</v>
      </c>
      <c r="C111" s="206"/>
      <c r="D111" s="206"/>
      <c r="E111" s="207"/>
      <c r="F111" s="208"/>
    </row>
    <row r="112" spans="1:6" ht="16.5" x14ac:dyDescent="0.2">
      <c r="A112" s="150">
        <f>COUNT(A$12:$A111)+1</f>
        <v>99</v>
      </c>
      <c r="B112" s="205" t="s">
        <v>379</v>
      </c>
      <c r="C112" s="206"/>
      <c r="D112" s="206"/>
      <c r="E112" s="207"/>
      <c r="F112" s="208"/>
    </row>
    <row r="113" spans="1:6" ht="16.5" x14ac:dyDescent="0.2">
      <c r="A113" s="150">
        <f>COUNT(A$12:$A112)+1</f>
        <v>100</v>
      </c>
      <c r="B113" s="205" t="s">
        <v>380</v>
      </c>
      <c r="C113" s="206"/>
      <c r="D113" s="206"/>
      <c r="E113" s="207"/>
      <c r="F113" s="208"/>
    </row>
    <row r="114" spans="1:6" ht="16.5" x14ac:dyDescent="0.2">
      <c r="A114" s="150">
        <f>COUNT(A$12:$A113)+1</f>
        <v>101</v>
      </c>
      <c r="B114" s="205" t="s">
        <v>381</v>
      </c>
      <c r="C114" s="206"/>
      <c r="D114" s="206"/>
      <c r="E114" s="207"/>
      <c r="F114" s="208"/>
    </row>
    <row r="115" spans="1:6" ht="16.5" x14ac:dyDescent="0.2">
      <c r="A115" s="150">
        <f>COUNT(A$12:$A114)+1</f>
        <v>102</v>
      </c>
      <c r="B115" s="205" t="s">
        <v>382</v>
      </c>
      <c r="C115" s="206"/>
      <c r="D115" s="206"/>
      <c r="E115" s="207"/>
      <c r="F115" s="208"/>
    </row>
    <row r="116" spans="1:6" ht="16.5" x14ac:dyDescent="0.2">
      <c r="A116" s="150">
        <f>COUNT(A$12:$A115)+1</f>
        <v>103</v>
      </c>
      <c r="B116" s="205" t="s">
        <v>383</v>
      </c>
      <c r="C116" s="206"/>
      <c r="D116" s="206"/>
      <c r="E116" s="207"/>
      <c r="F116" s="208"/>
    </row>
    <row r="117" spans="1:6" ht="16.5" x14ac:dyDescent="0.2">
      <c r="A117" s="150">
        <f>COUNT(A$12:$A116)+1</f>
        <v>104</v>
      </c>
      <c r="B117" s="209"/>
      <c r="C117" s="206"/>
      <c r="D117" s="206"/>
      <c r="E117" s="207"/>
      <c r="F117" s="208"/>
    </row>
    <row r="118" spans="1:6" ht="16.5" x14ac:dyDescent="0.2">
      <c r="A118" s="156">
        <f>COUNT(A$12:$A117)+1</f>
        <v>105</v>
      </c>
      <c r="B118" s="210"/>
      <c r="C118" s="211"/>
      <c r="D118" s="211"/>
      <c r="E118" s="212"/>
      <c r="F118" s="213"/>
    </row>
    <row r="119" spans="1:6" ht="16.5" x14ac:dyDescent="0.2">
      <c r="A119" s="146">
        <f>COUNT(A$12:$A118)+1</f>
        <v>106</v>
      </c>
      <c r="B119" s="202" t="s">
        <v>384</v>
      </c>
      <c r="C119" s="203"/>
      <c r="D119" s="203"/>
      <c r="E119" s="203"/>
      <c r="F119" s="204"/>
    </row>
    <row r="120" spans="1:6" ht="16.5" x14ac:dyDescent="0.2">
      <c r="A120" s="150">
        <f>COUNT(A$12:$A119)+1</f>
        <v>107</v>
      </c>
      <c r="B120" s="205" t="s">
        <v>385</v>
      </c>
      <c r="C120" s="206"/>
      <c r="D120" s="206"/>
      <c r="E120" s="207"/>
      <c r="F120" s="208"/>
    </row>
    <row r="121" spans="1:6" ht="16.5" x14ac:dyDescent="0.2">
      <c r="A121" s="150">
        <f>COUNT(A$12:$A120)+1</f>
        <v>108</v>
      </c>
      <c r="B121" s="205" t="s">
        <v>386</v>
      </c>
      <c r="C121" s="206"/>
      <c r="D121" s="206"/>
      <c r="E121" s="207"/>
      <c r="F121" s="208"/>
    </row>
    <row r="122" spans="1:6" ht="16.5" x14ac:dyDescent="0.2">
      <c r="A122" s="150">
        <f>COUNT(A$12:$A121)+1</f>
        <v>109</v>
      </c>
      <c r="B122" s="205" t="s">
        <v>387</v>
      </c>
      <c r="C122" s="206"/>
      <c r="D122" s="206"/>
      <c r="E122" s="207"/>
      <c r="F122" s="208"/>
    </row>
    <row r="123" spans="1:6" ht="16.5" x14ac:dyDescent="0.2">
      <c r="A123" s="150">
        <f>COUNT(A$12:$A122)+1</f>
        <v>110</v>
      </c>
      <c r="B123" s="205" t="s">
        <v>388</v>
      </c>
      <c r="C123" s="206"/>
      <c r="D123" s="206"/>
      <c r="E123" s="207"/>
      <c r="F123" s="208"/>
    </row>
    <row r="124" spans="1:6" ht="25.5" x14ac:dyDescent="0.2">
      <c r="A124" s="150">
        <f>COUNT(A$12:$A123)+1</f>
        <v>111</v>
      </c>
      <c r="B124" s="214" t="s">
        <v>389</v>
      </c>
      <c r="C124" s="206"/>
      <c r="D124" s="206"/>
      <c r="E124" s="207"/>
      <c r="F124" s="208"/>
    </row>
    <row r="125" spans="1:6" ht="25.5" x14ac:dyDescent="0.2">
      <c r="A125" s="150">
        <f>COUNT(A$12:$A124)+1</f>
        <v>112</v>
      </c>
      <c r="B125" s="214" t="s">
        <v>390</v>
      </c>
      <c r="C125" s="206"/>
      <c r="D125" s="206"/>
      <c r="E125" s="207"/>
      <c r="F125" s="208"/>
    </row>
    <row r="126" spans="1:6" ht="16.5" x14ac:dyDescent="0.2">
      <c r="A126" s="150">
        <f>COUNT(A$12:$A125)+1</f>
        <v>113</v>
      </c>
      <c r="B126" s="215" t="s">
        <v>391</v>
      </c>
      <c r="C126" s="206"/>
      <c r="D126" s="206"/>
      <c r="E126" s="207"/>
      <c r="F126" s="208"/>
    </row>
    <row r="127" spans="1:6" ht="16.5" x14ac:dyDescent="0.2">
      <c r="A127" s="150">
        <f>COUNT(A$12:$A126)+1</f>
        <v>114</v>
      </c>
      <c r="B127" s="205" t="s">
        <v>392</v>
      </c>
      <c r="C127" s="206"/>
      <c r="D127" s="206"/>
      <c r="E127" s="207"/>
      <c r="F127" s="208"/>
    </row>
    <row r="128" spans="1:6" ht="16.5" x14ac:dyDescent="0.2">
      <c r="A128" s="150">
        <f>COUNT(A$12:$A127)+1</f>
        <v>115</v>
      </c>
      <c r="B128" s="205" t="s">
        <v>393</v>
      </c>
      <c r="C128" s="206"/>
      <c r="D128" s="206"/>
      <c r="E128" s="207"/>
      <c r="F128" s="208"/>
    </row>
    <row r="129" spans="1:6" ht="25.5" x14ac:dyDescent="0.2">
      <c r="A129" s="150">
        <f>COUNT(A$12:$A128)+1</f>
        <v>116</v>
      </c>
      <c r="B129" s="205" t="s">
        <v>394</v>
      </c>
      <c r="C129" s="206"/>
      <c r="D129" s="206"/>
      <c r="E129" s="207"/>
      <c r="F129" s="208"/>
    </row>
    <row r="130" spans="1:6" ht="25.5" x14ac:dyDescent="0.2">
      <c r="A130" s="150">
        <f>COUNT(A$12:$A129)+1</f>
        <v>117</v>
      </c>
      <c r="B130" s="205" t="s">
        <v>395</v>
      </c>
      <c r="C130" s="206"/>
      <c r="D130" s="206"/>
      <c r="E130" s="207"/>
      <c r="F130" s="208"/>
    </row>
    <row r="131" spans="1:6" ht="16.5" x14ac:dyDescent="0.2">
      <c r="A131" s="150">
        <f>COUNT(A$12:$A130)+1</f>
        <v>118</v>
      </c>
      <c r="B131" s="205" t="s">
        <v>396</v>
      </c>
      <c r="C131" s="206"/>
      <c r="D131" s="206"/>
      <c r="E131" s="207"/>
      <c r="F131" s="208"/>
    </row>
    <row r="132" spans="1:6" ht="16.5" x14ac:dyDescent="0.2">
      <c r="A132" s="150">
        <f>COUNT(A$12:$A131)+1</f>
        <v>119</v>
      </c>
      <c r="B132" s="205" t="s">
        <v>397</v>
      </c>
      <c r="C132" s="206"/>
      <c r="D132" s="206"/>
      <c r="E132" s="207"/>
      <c r="F132" s="208"/>
    </row>
    <row r="133" spans="1:6" ht="16.5" x14ac:dyDescent="0.2">
      <c r="A133" s="150">
        <f>COUNT(A$12:$A132)+1</f>
        <v>120</v>
      </c>
      <c r="B133" s="205" t="s">
        <v>398</v>
      </c>
      <c r="C133" s="206"/>
      <c r="D133" s="206"/>
      <c r="E133" s="207"/>
      <c r="F133" s="208"/>
    </row>
    <row r="134" spans="1:6" ht="16.5" x14ac:dyDescent="0.2">
      <c r="A134" s="150">
        <f>COUNT(A$12:$A133)+1</f>
        <v>121</v>
      </c>
      <c r="B134" s="205" t="s">
        <v>399</v>
      </c>
      <c r="C134" s="206"/>
      <c r="D134" s="206"/>
      <c r="E134" s="207"/>
      <c r="F134" s="208"/>
    </row>
    <row r="135" spans="1:6" ht="16.5" x14ac:dyDescent="0.2">
      <c r="A135" s="150">
        <f>COUNT(A$12:$A134)+1</f>
        <v>122</v>
      </c>
      <c r="B135" s="205" t="s">
        <v>400</v>
      </c>
      <c r="C135" s="206"/>
      <c r="D135" s="206"/>
      <c r="E135" s="207"/>
      <c r="F135" s="208"/>
    </row>
    <row r="136" spans="1:6" ht="25.5" x14ac:dyDescent="0.2">
      <c r="A136" s="150">
        <f>COUNT(A$12:$A135)+1</f>
        <v>123</v>
      </c>
      <c r="B136" s="216" t="s">
        <v>401</v>
      </c>
      <c r="C136" s="206"/>
      <c r="D136" s="206"/>
      <c r="E136" s="207"/>
      <c r="F136" s="208"/>
    </row>
    <row r="137" spans="1:6" ht="51" x14ac:dyDescent="0.2">
      <c r="A137" s="150">
        <f>COUNT(A$12:$A136)+1</f>
        <v>124</v>
      </c>
      <c r="B137" s="205" t="s">
        <v>402</v>
      </c>
      <c r="C137" s="206"/>
      <c r="D137" s="206"/>
      <c r="E137" s="207"/>
      <c r="F137" s="208"/>
    </row>
    <row r="138" spans="1:6" ht="38.25" x14ac:dyDescent="0.2">
      <c r="A138" s="150">
        <f>COUNT(A$12:$A137)+1</f>
        <v>125</v>
      </c>
      <c r="B138" s="205" t="s">
        <v>403</v>
      </c>
      <c r="C138" s="206"/>
      <c r="D138" s="206"/>
      <c r="E138" s="207"/>
      <c r="F138" s="208"/>
    </row>
    <row r="139" spans="1:6" ht="16.5" x14ac:dyDescent="0.2">
      <c r="A139" s="150">
        <f>COUNT(A$12:$A138)+1</f>
        <v>126</v>
      </c>
      <c r="B139" s="205" t="s">
        <v>404</v>
      </c>
      <c r="C139" s="206"/>
      <c r="D139" s="206"/>
      <c r="E139" s="207"/>
      <c r="F139" s="208"/>
    </row>
    <row r="140" spans="1:6" ht="16.5" x14ac:dyDescent="0.2">
      <c r="A140" s="150">
        <f>COUNT(A$12:$A139)+1</f>
        <v>127</v>
      </c>
      <c r="B140" s="205" t="s">
        <v>405</v>
      </c>
      <c r="C140" s="206"/>
      <c r="D140" s="206"/>
      <c r="E140" s="207"/>
      <c r="F140" s="208"/>
    </row>
    <row r="141" spans="1:6" ht="16.5" x14ac:dyDescent="0.2">
      <c r="A141" s="150">
        <f>COUNT(A$12:$A140)+1</f>
        <v>128</v>
      </c>
      <c r="B141" s="205" t="s">
        <v>406</v>
      </c>
      <c r="C141" s="206"/>
      <c r="D141" s="206"/>
      <c r="E141" s="207"/>
      <c r="F141" s="208"/>
    </row>
    <row r="142" spans="1:6" ht="16.5" x14ac:dyDescent="0.2">
      <c r="A142" s="150">
        <f>COUNT(A$12:$A141)+1</f>
        <v>129</v>
      </c>
      <c r="B142" s="205" t="s">
        <v>407</v>
      </c>
      <c r="C142" s="206"/>
      <c r="D142" s="206"/>
      <c r="E142" s="207"/>
      <c r="F142" s="208"/>
    </row>
    <row r="143" spans="1:6" ht="16.5" x14ac:dyDescent="0.2">
      <c r="A143" s="150">
        <f>COUNT(A$12:$A142)+1</f>
        <v>130</v>
      </c>
      <c r="B143" s="205" t="s">
        <v>408</v>
      </c>
      <c r="C143" s="206"/>
      <c r="D143" s="206"/>
      <c r="E143" s="207"/>
      <c r="F143" s="208"/>
    </row>
    <row r="144" spans="1:6" ht="38.25" x14ac:dyDescent="0.2">
      <c r="A144" s="150">
        <f>COUNT(A$12:$A143)+1</f>
        <v>131</v>
      </c>
      <c r="B144" s="205" t="s">
        <v>409</v>
      </c>
      <c r="C144" s="206"/>
      <c r="D144" s="206"/>
      <c r="E144" s="207"/>
      <c r="F144" s="208"/>
    </row>
    <row r="145" spans="1:6" ht="25.5" x14ac:dyDescent="0.2">
      <c r="A145" s="150">
        <f>COUNT(A$12:$A144)+1</f>
        <v>132</v>
      </c>
      <c r="B145" s="214" t="s">
        <v>410</v>
      </c>
      <c r="C145" s="206"/>
      <c r="D145" s="206"/>
      <c r="E145" s="207"/>
      <c r="F145" s="208"/>
    </row>
    <row r="146" spans="1:6" ht="16.5" x14ac:dyDescent="0.2">
      <c r="A146" s="150">
        <f>COUNT(A$12:$A145)+1</f>
        <v>133</v>
      </c>
      <c r="B146" s="205" t="s">
        <v>411</v>
      </c>
      <c r="C146" s="206"/>
      <c r="D146" s="206"/>
      <c r="E146" s="207"/>
      <c r="F146" s="208"/>
    </row>
    <row r="147" spans="1:6" ht="16.5" x14ac:dyDescent="0.2">
      <c r="A147" s="150">
        <f>COUNT(A$12:$A146)+1</f>
        <v>134</v>
      </c>
      <c r="B147" s="205" t="s">
        <v>412</v>
      </c>
      <c r="C147" s="206"/>
      <c r="D147" s="206"/>
      <c r="E147" s="207"/>
      <c r="F147" s="208"/>
    </row>
    <row r="148" spans="1:6" ht="16.5" x14ac:dyDescent="0.2">
      <c r="A148" s="150">
        <f>COUNT(A$12:$A147)+1</f>
        <v>135</v>
      </c>
      <c r="B148" s="205" t="s">
        <v>413</v>
      </c>
      <c r="C148" s="206"/>
      <c r="D148" s="206"/>
      <c r="E148" s="207"/>
      <c r="F148" s="208"/>
    </row>
    <row r="149" spans="1:6" ht="16.5" x14ac:dyDescent="0.2">
      <c r="A149" s="150">
        <f>COUNT(A$12:$A148)+1</f>
        <v>136</v>
      </c>
      <c r="B149" s="205" t="s">
        <v>414</v>
      </c>
      <c r="C149" s="206"/>
      <c r="D149" s="206"/>
      <c r="E149" s="207"/>
      <c r="F149" s="208"/>
    </row>
    <row r="150" spans="1:6" ht="16.5" x14ac:dyDescent="0.2">
      <c r="A150" s="150">
        <f>COUNT(A$12:$A149)+1</f>
        <v>137</v>
      </c>
      <c r="B150" s="205" t="s">
        <v>415</v>
      </c>
      <c r="C150" s="206"/>
      <c r="D150" s="206"/>
      <c r="E150" s="207"/>
      <c r="F150" s="208"/>
    </row>
    <row r="151" spans="1:6" ht="16.5" x14ac:dyDescent="0.2">
      <c r="A151" s="150">
        <f>COUNT(A$12:$A150)+1</f>
        <v>138</v>
      </c>
      <c r="B151" s="205" t="s">
        <v>416</v>
      </c>
      <c r="C151" s="206"/>
      <c r="D151" s="206"/>
      <c r="E151" s="207"/>
      <c r="F151" s="208"/>
    </row>
    <row r="152" spans="1:6" ht="16.5" x14ac:dyDescent="0.2">
      <c r="A152" s="150">
        <f>COUNT(A$12:$A151)+1</f>
        <v>139</v>
      </c>
      <c r="B152" s="217" t="s">
        <v>417</v>
      </c>
      <c r="C152" s="206"/>
      <c r="D152" s="206"/>
      <c r="E152" s="207"/>
      <c r="F152" s="208"/>
    </row>
    <row r="153" spans="1:6" ht="16.5" x14ac:dyDescent="0.2">
      <c r="A153" s="150">
        <f>COUNT(A$12:$A152)+1</f>
        <v>140</v>
      </c>
      <c r="B153" s="205" t="s">
        <v>418</v>
      </c>
      <c r="C153" s="206"/>
      <c r="D153" s="206"/>
      <c r="E153" s="207"/>
      <c r="F153" s="208"/>
    </row>
    <row r="154" spans="1:6" ht="16.5" x14ac:dyDescent="0.2">
      <c r="A154" s="150">
        <f>COUNT(A$12:$A153)+1</f>
        <v>141</v>
      </c>
      <c r="B154" s="205" t="s">
        <v>419</v>
      </c>
      <c r="C154" s="206"/>
      <c r="D154" s="206"/>
      <c r="E154" s="207"/>
      <c r="F154" s="208"/>
    </row>
    <row r="155" spans="1:6" ht="16.5" x14ac:dyDescent="0.2">
      <c r="A155" s="150">
        <f>COUNT(A$12:$A154)+1</f>
        <v>142</v>
      </c>
      <c r="B155" s="205" t="s">
        <v>420</v>
      </c>
      <c r="C155" s="206"/>
      <c r="D155" s="206"/>
      <c r="E155" s="207"/>
      <c r="F155" s="208"/>
    </row>
    <row r="156" spans="1:6" ht="16.5" x14ac:dyDescent="0.2">
      <c r="A156" s="150">
        <f>COUNT(A$12:$A155)+1</f>
        <v>143</v>
      </c>
      <c r="B156" s="205" t="s">
        <v>421</v>
      </c>
      <c r="C156" s="206"/>
      <c r="D156" s="206"/>
      <c r="E156" s="207"/>
      <c r="F156" s="208"/>
    </row>
    <row r="157" spans="1:6" ht="16.5" x14ac:dyDescent="0.2">
      <c r="A157" s="150">
        <f>COUNT(A$12:$A156)+1</f>
        <v>144</v>
      </c>
      <c r="B157" s="205" t="s">
        <v>422</v>
      </c>
      <c r="C157" s="206"/>
      <c r="D157" s="206"/>
      <c r="E157" s="207"/>
      <c r="F157" s="208"/>
    </row>
    <row r="158" spans="1:6" ht="16.5" x14ac:dyDescent="0.2">
      <c r="A158" s="150">
        <f>COUNT(A$12:$A157)+1</f>
        <v>145</v>
      </c>
      <c r="B158" s="205" t="s">
        <v>423</v>
      </c>
      <c r="C158" s="206"/>
      <c r="D158" s="206"/>
      <c r="E158" s="207"/>
      <c r="F158" s="208"/>
    </row>
    <row r="159" spans="1:6" ht="16.5" x14ac:dyDescent="0.2">
      <c r="A159" s="150">
        <f>COUNT(A$12:$A158)+1</f>
        <v>146</v>
      </c>
      <c r="B159" s="205" t="s">
        <v>424</v>
      </c>
      <c r="C159" s="206"/>
      <c r="D159" s="206"/>
      <c r="E159" s="207"/>
      <c r="F159" s="208"/>
    </row>
    <row r="160" spans="1:6" ht="16.5" x14ac:dyDescent="0.2">
      <c r="A160" s="150">
        <f>COUNT(A$12:$A159)+1</f>
        <v>147</v>
      </c>
      <c r="B160" s="205" t="s">
        <v>425</v>
      </c>
      <c r="C160" s="206"/>
      <c r="D160" s="206"/>
      <c r="E160" s="207"/>
      <c r="F160" s="208"/>
    </row>
    <row r="161" spans="1:6" ht="16.5" x14ac:dyDescent="0.2">
      <c r="A161" s="150">
        <f>COUNT(A$12:$A160)+1</f>
        <v>148</v>
      </c>
      <c r="B161" s="205" t="s">
        <v>426</v>
      </c>
      <c r="C161" s="206"/>
      <c r="D161" s="206"/>
      <c r="E161" s="207"/>
      <c r="F161" s="208"/>
    </row>
    <row r="162" spans="1:6" ht="16.5" x14ac:dyDescent="0.2">
      <c r="A162" s="150">
        <f>COUNT(A$12:$A161)+1</f>
        <v>149</v>
      </c>
      <c r="B162" s="205" t="s">
        <v>427</v>
      </c>
      <c r="C162" s="206"/>
      <c r="D162" s="206"/>
      <c r="E162" s="207"/>
      <c r="F162" s="208"/>
    </row>
    <row r="163" spans="1:6" ht="16.5" x14ac:dyDescent="0.2">
      <c r="A163" s="150">
        <f>COUNT(A$12:$A162)+1</f>
        <v>150</v>
      </c>
      <c r="B163" s="205" t="s">
        <v>428</v>
      </c>
      <c r="C163" s="206"/>
      <c r="D163" s="206"/>
      <c r="E163" s="207"/>
      <c r="F163" s="208"/>
    </row>
    <row r="164" spans="1:6" ht="16.5" x14ac:dyDescent="0.2">
      <c r="A164" s="150">
        <f>COUNT(A$12:$A163)+1</f>
        <v>151</v>
      </c>
      <c r="B164" s="205" t="s">
        <v>429</v>
      </c>
      <c r="C164" s="206"/>
      <c r="D164" s="206"/>
      <c r="E164" s="207"/>
      <c r="F164" s="208"/>
    </row>
    <row r="165" spans="1:6" ht="16.5" x14ac:dyDescent="0.2">
      <c r="A165" s="150">
        <f>COUNT(A$12:$A164)+1</f>
        <v>152</v>
      </c>
      <c r="B165" s="205" t="s">
        <v>430</v>
      </c>
      <c r="C165" s="206"/>
      <c r="D165" s="206"/>
      <c r="E165" s="207"/>
      <c r="F165" s="208"/>
    </row>
    <row r="166" spans="1:6" ht="16.5" x14ac:dyDescent="0.2">
      <c r="A166" s="150">
        <f>COUNT(A$12:$A165)+1</f>
        <v>153</v>
      </c>
      <c r="B166" s="209"/>
      <c r="C166" s="206"/>
      <c r="D166" s="206"/>
      <c r="E166" s="207"/>
      <c r="F166" s="208"/>
    </row>
    <row r="167" spans="1:6" ht="16.5" x14ac:dyDescent="0.2">
      <c r="A167" s="156">
        <f>COUNT(A$12:$A166)+1</f>
        <v>154</v>
      </c>
      <c r="B167" s="210"/>
      <c r="C167" s="211"/>
      <c r="D167" s="211"/>
      <c r="E167" s="212"/>
      <c r="F167" s="213"/>
    </row>
    <row r="168" spans="1:6" ht="16.5" x14ac:dyDescent="0.2">
      <c r="A168" s="146">
        <f>COUNT(A$12:$A167)+1</f>
        <v>155</v>
      </c>
      <c r="B168" s="202" t="s">
        <v>431</v>
      </c>
      <c r="C168" s="203"/>
      <c r="D168" s="203"/>
      <c r="E168" s="203"/>
      <c r="F168" s="204"/>
    </row>
    <row r="169" spans="1:6" ht="16.5" x14ac:dyDescent="0.2">
      <c r="A169" s="150">
        <f>COUNT(A$12:$A168)+1</f>
        <v>156</v>
      </c>
      <c r="B169" s="205" t="s">
        <v>432</v>
      </c>
      <c r="C169" s="206"/>
      <c r="D169" s="206"/>
      <c r="E169" s="207"/>
      <c r="F169" s="208"/>
    </row>
    <row r="170" spans="1:6" ht="16.5" x14ac:dyDescent="0.2">
      <c r="A170" s="150">
        <f>COUNT(A$12:$A169)+1</f>
        <v>157</v>
      </c>
      <c r="B170" s="205" t="s">
        <v>433</v>
      </c>
      <c r="C170" s="206"/>
      <c r="D170" s="206"/>
      <c r="E170" s="207"/>
      <c r="F170" s="208"/>
    </row>
    <row r="171" spans="1:6" ht="16.5" x14ac:dyDescent="0.2">
      <c r="A171" s="150">
        <f>COUNT(A$12:$A170)+1</f>
        <v>158</v>
      </c>
      <c r="B171" s="205" t="s">
        <v>434</v>
      </c>
      <c r="C171" s="206"/>
      <c r="D171" s="206"/>
      <c r="E171" s="207"/>
      <c r="F171" s="208"/>
    </row>
    <row r="172" spans="1:6" ht="16.5" x14ac:dyDescent="0.2">
      <c r="A172" s="150">
        <f>COUNT(A$12:$A171)+1</f>
        <v>159</v>
      </c>
      <c r="B172" s="205" t="s">
        <v>435</v>
      </c>
      <c r="C172" s="206"/>
      <c r="D172" s="206"/>
      <c r="E172" s="207"/>
      <c r="F172" s="208"/>
    </row>
    <row r="173" spans="1:6" ht="16.5" x14ac:dyDescent="0.2">
      <c r="A173" s="150">
        <f>COUNT(A$12:$A172)+1</f>
        <v>160</v>
      </c>
      <c r="B173" s="205" t="s">
        <v>436</v>
      </c>
      <c r="C173" s="206"/>
      <c r="D173" s="206"/>
      <c r="E173" s="207"/>
      <c r="F173" s="208"/>
    </row>
    <row r="174" spans="1:6" ht="16.5" x14ac:dyDescent="0.2">
      <c r="A174" s="150">
        <f>COUNT(A$12:$A173)+1</f>
        <v>161</v>
      </c>
      <c r="B174" s="205" t="s">
        <v>437</v>
      </c>
      <c r="C174" s="206"/>
      <c r="D174" s="206"/>
      <c r="E174" s="207"/>
      <c r="F174" s="208"/>
    </row>
    <row r="175" spans="1:6" ht="16.5" x14ac:dyDescent="0.2">
      <c r="A175" s="150">
        <f>COUNT(A$12:$A174)+1</f>
        <v>162</v>
      </c>
      <c r="B175" s="205" t="s">
        <v>438</v>
      </c>
      <c r="C175" s="206"/>
      <c r="D175" s="206"/>
      <c r="E175" s="207"/>
      <c r="F175" s="208"/>
    </row>
    <row r="176" spans="1:6" ht="16.5" x14ac:dyDescent="0.2">
      <c r="A176" s="150">
        <f>COUNT(A$12:$A175)+1</f>
        <v>163</v>
      </c>
      <c r="B176" s="205" t="s">
        <v>439</v>
      </c>
      <c r="C176" s="206"/>
      <c r="D176" s="206"/>
      <c r="E176" s="207"/>
      <c r="F176" s="208"/>
    </row>
    <row r="177" spans="1:6" ht="16.5" x14ac:dyDescent="0.2">
      <c r="A177" s="150">
        <f>COUNT(A$12:$A176)+1</f>
        <v>164</v>
      </c>
      <c r="B177" s="205" t="s">
        <v>440</v>
      </c>
      <c r="C177" s="206"/>
      <c r="D177" s="206"/>
      <c r="E177" s="207"/>
      <c r="F177" s="208"/>
    </row>
    <row r="178" spans="1:6" ht="16.5" x14ac:dyDescent="0.2">
      <c r="A178" s="150">
        <f>COUNT(A$12:$A177)+1</f>
        <v>165</v>
      </c>
      <c r="B178" s="205" t="s">
        <v>441</v>
      </c>
      <c r="C178" s="206"/>
      <c r="D178" s="206"/>
      <c r="E178" s="207"/>
      <c r="F178" s="208"/>
    </row>
    <row r="179" spans="1:6" ht="16.5" x14ac:dyDescent="0.2">
      <c r="A179" s="150">
        <f>COUNT(A$12:$A178)+1</f>
        <v>166</v>
      </c>
      <c r="B179" s="205" t="s">
        <v>442</v>
      </c>
      <c r="C179" s="206"/>
      <c r="D179" s="206"/>
      <c r="E179" s="207"/>
      <c r="F179" s="208"/>
    </row>
    <row r="180" spans="1:6" ht="16.5" x14ac:dyDescent="0.2">
      <c r="A180" s="150">
        <f>COUNT(A$12:$A179)+1</f>
        <v>167</v>
      </c>
      <c r="B180" s="205" t="s">
        <v>443</v>
      </c>
      <c r="C180" s="206"/>
      <c r="D180" s="206"/>
      <c r="E180" s="207"/>
      <c r="F180" s="208"/>
    </row>
    <row r="181" spans="1:6" ht="16.5" x14ac:dyDescent="0.2">
      <c r="A181" s="150">
        <f>COUNT(A$12:$A180)+1</f>
        <v>168</v>
      </c>
      <c r="B181" s="205" t="s">
        <v>444</v>
      </c>
      <c r="C181" s="206"/>
      <c r="D181" s="206"/>
      <c r="E181" s="207"/>
      <c r="F181" s="208"/>
    </row>
    <row r="182" spans="1:6" ht="16.5" x14ac:dyDescent="0.2">
      <c r="A182" s="150">
        <f>COUNT(A$12:$A181)+1</f>
        <v>169</v>
      </c>
      <c r="B182" s="205" t="s">
        <v>445</v>
      </c>
      <c r="C182" s="206"/>
      <c r="D182" s="206"/>
      <c r="E182" s="207"/>
      <c r="F182" s="208"/>
    </row>
    <row r="183" spans="1:6" ht="16.5" x14ac:dyDescent="0.2">
      <c r="A183" s="150">
        <f>COUNT(A$12:$A182)+1</f>
        <v>170</v>
      </c>
      <c r="B183" s="205" t="s">
        <v>446</v>
      </c>
      <c r="C183" s="206"/>
      <c r="D183" s="206"/>
      <c r="E183" s="207"/>
      <c r="F183" s="208"/>
    </row>
    <row r="184" spans="1:6" ht="16.5" x14ac:dyDescent="0.2">
      <c r="A184" s="150">
        <f>COUNT(A$12:$A183)+1</f>
        <v>171</v>
      </c>
      <c r="B184" s="205" t="s">
        <v>447</v>
      </c>
      <c r="C184" s="206"/>
      <c r="D184" s="206"/>
      <c r="E184" s="207"/>
      <c r="F184" s="208"/>
    </row>
    <row r="185" spans="1:6" ht="16.5" x14ac:dyDescent="0.2">
      <c r="A185" s="150">
        <f>COUNT(A$12:$A184)+1</f>
        <v>172</v>
      </c>
      <c r="B185" s="205" t="s">
        <v>448</v>
      </c>
      <c r="C185" s="206"/>
      <c r="D185" s="206"/>
      <c r="E185" s="207"/>
      <c r="F185" s="208"/>
    </row>
    <row r="186" spans="1:6" ht="16.5" x14ac:dyDescent="0.2">
      <c r="A186" s="150">
        <f>COUNT(A$12:$A185)+1</f>
        <v>173</v>
      </c>
      <c r="B186" s="205" t="s">
        <v>449</v>
      </c>
      <c r="C186" s="206"/>
      <c r="D186" s="206"/>
      <c r="E186" s="207"/>
      <c r="F186" s="208"/>
    </row>
    <row r="187" spans="1:6" ht="16.5" x14ac:dyDescent="0.2">
      <c r="A187" s="150">
        <f>COUNT(A$12:$A186)+1</f>
        <v>174</v>
      </c>
      <c r="B187" s="205" t="s">
        <v>450</v>
      </c>
      <c r="C187" s="206"/>
      <c r="D187" s="206"/>
      <c r="E187" s="207"/>
      <c r="F187" s="208"/>
    </row>
    <row r="188" spans="1:6" ht="16.5" x14ac:dyDescent="0.2">
      <c r="A188" s="150">
        <f>COUNT(A$12:$A187)+1</f>
        <v>175</v>
      </c>
      <c r="B188" s="205" t="s">
        <v>451</v>
      </c>
      <c r="C188" s="206"/>
      <c r="D188" s="206"/>
      <c r="E188" s="207"/>
      <c r="F188" s="208"/>
    </row>
    <row r="189" spans="1:6" ht="16.5" x14ac:dyDescent="0.2">
      <c r="A189" s="150">
        <f>COUNT(A$12:$A188)+1</f>
        <v>176</v>
      </c>
      <c r="B189" s="205" t="s">
        <v>452</v>
      </c>
      <c r="C189" s="206"/>
      <c r="D189" s="206"/>
      <c r="E189" s="207"/>
      <c r="F189" s="208"/>
    </row>
    <row r="190" spans="1:6" ht="16.5" x14ac:dyDescent="0.2">
      <c r="A190" s="150">
        <f>COUNT(A$12:$A189)+1</f>
        <v>177</v>
      </c>
      <c r="B190" s="205" t="s">
        <v>453</v>
      </c>
      <c r="C190" s="206"/>
      <c r="D190" s="206"/>
      <c r="E190" s="207"/>
      <c r="F190" s="208"/>
    </row>
    <row r="191" spans="1:6" ht="16.5" x14ac:dyDescent="0.2">
      <c r="A191" s="150">
        <f>COUNT(A$12:$A190)+1</f>
        <v>178</v>
      </c>
      <c r="B191" s="205" t="s">
        <v>454</v>
      </c>
      <c r="C191" s="206"/>
      <c r="D191" s="206"/>
      <c r="E191" s="207"/>
      <c r="F191" s="208"/>
    </row>
    <row r="192" spans="1:6" ht="16.5" x14ac:dyDescent="0.2">
      <c r="A192" s="150">
        <f>COUNT(A$12:$A191)+1</f>
        <v>179</v>
      </c>
      <c r="B192" s="205" t="s">
        <v>455</v>
      </c>
      <c r="C192" s="206"/>
      <c r="D192" s="206"/>
      <c r="E192" s="207"/>
      <c r="F192" s="208"/>
    </row>
    <row r="193" spans="1:6" ht="16.5" x14ac:dyDescent="0.2">
      <c r="A193" s="150">
        <f>COUNT(A$12:$A192)+1</f>
        <v>180</v>
      </c>
      <c r="B193" s="205" t="s">
        <v>456</v>
      </c>
      <c r="C193" s="206"/>
      <c r="D193" s="206"/>
      <c r="E193" s="207"/>
      <c r="F193" s="208"/>
    </row>
    <row r="194" spans="1:6" ht="16.5" x14ac:dyDescent="0.2">
      <c r="A194" s="150">
        <f>COUNT(A$12:$A193)+1</f>
        <v>181</v>
      </c>
      <c r="B194" s="205" t="s">
        <v>457</v>
      </c>
      <c r="C194" s="206"/>
      <c r="D194" s="206"/>
      <c r="E194" s="207"/>
      <c r="F194" s="208"/>
    </row>
    <row r="195" spans="1:6" ht="16.5" x14ac:dyDescent="0.2">
      <c r="A195" s="150">
        <f>COUNT(A$12:$A194)+1</f>
        <v>182</v>
      </c>
      <c r="B195" s="209"/>
      <c r="C195" s="206"/>
      <c r="D195" s="206"/>
      <c r="E195" s="207"/>
      <c r="F195" s="208"/>
    </row>
    <row r="196" spans="1:6" ht="16.5" x14ac:dyDescent="0.2">
      <c r="A196" s="156">
        <f>COUNT(A$12:$A195)+1</f>
        <v>183</v>
      </c>
      <c r="B196" s="210"/>
      <c r="C196" s="211"/>
      <c r="D196" s="211"/>
      <c r="E196" s="212"/>
      <c r="F196" s="213"/>
    </row>
    <row r="197" spans="1:6" ht="16.5" x14ac:dyDescent="0.2">
      <c r="A197" s="218">
        <f>COUNT(A$12:$A196)+1</f>
        <v>184</v>
      </c>
      <c r="B197" s="202" t="s">
        <v>458</v>
      </c>
      <c r="C197" s="203"/>
      <c r="D197" s="203"/>
      <c r="E197" s="203"/>
      <c r="F197" s="204"/>
    </row>
    <row r="198" spans="1:6" ht="25.5" x14ac:dyDescent="0.2">
      <c r="A198" s="218">
        <f>COUNT(A$12:$A197)+1</f>
        <v>185</v>
      </c>
      <c r="B198" s="205" t="s">
        <v>459</v>
      </c>
      <c r="C198" s="219"/>
      <c r="D198" s="220"/>
      <c r="E198" s="221"/>
      <c r="F198" s="222"/>
    </row>
    <row r="199" spans="1:6" ht="25.5" x14ac:dyDescent="0.2">
      <c r="A199" s="218">
        <f>COUNT(A$12:$A198)+1</f>
        <v>186</v>
      </c>
      <c r="B199" s="205" t="s">
        <v>460</v>
      </c>
      <c r="C199" s="206"/>
      <c r="D199" s="206"/>
      <c r="E199" s="207"/>
      <c r="F199" s="208"/>
    </row>
    <row r="200" spans="1:6" ht="16.5" x14ac:dyDescent="0.2">
      <c r="A200" s="218">
        <f>COUNT(A$12:$A199)+1</f>
        <v>187</v>
      </c>
      <c r="B200" s="209"/>
      <c r="C200" s="206"/>
      <c r="D200" s="206"/>
      <c r="E200" s="207"/>
      <c r="F200" s="208"/>
    </row>
    <row r="201" spans="1:6" ht="16.5" x14ac:dyDescent="0.2">
      <c r="A201" s="223">
        <f>COUNT(A$12:$A200)+1</f>
        <v>188</v>
      </c>
      <c r="B201" s="224"/>
      <c r="C201" s="225"/>
      <c r="D201" s="225"/>
      <c r="E201" s="226"/>
      <c r="F201" s="227"/>
    </row>
    <row r="202" spans="1:6" ht="16.5" x14ac:dyDescent="0.2">
      <c r="A202" s="146">
        <f>COUNT(A$12:$A201)+1</f>
        <v>189</v>
      </c>
      <c r="B202" s="202" t="s">
        <v>461</v>
      </c>
      <c r="C202" s="203"/>
      <c r="D202" s="203"/>
      <c r="E202" s="203"/>
      <c r="F202" s="204"/>
    </row>
    <row r="203" spans="1:6" ht="16.5" x14ac:dyDescent="0.2">
      <c r="A203" s="150">
        <f>COUNT(A$12:$A202)+1</f>
        <v>190</v>
      </c>
      <c r="B203" s="205" t="s">
        <v>462</v>
      </c>
      <c r="C203" s="206"/>
      <c r="D203" s="206"/>
      <c r="E203" s="207"/>
      <c r="F203" s="208"/>
    </row>
    <row r="204" spans="1:6" ht="16.5" x14ac:dyDescent="0.2">
      <c r="A204" s="150">
        <f>COUNT(A$12:$A203)+1</f>
        <v>191</v>
      </c>
      <c r="B204" s="205" t="s">
        <v>463</v>
      </c>
      <c r="C204" s="206"/>
      <c r="D204" s="206"/>
      <c r="E204" s="207"/>
      <c r="F204" s="208"/>
    </row>
    <row r="205" spans="1:6" ht="16.5" x14ac:dyDescent="0.2">
      <c r="A205" s="150">
        <f>COUNT(A$12:$A204)+1</f>
        <v>192</v>
      </c>
      <c r="B205" s="205" t="s">
        <v>464</v>
      </c>
      <c r="C205" s="206"/>
      <c r="D205" s="206"/>
      <c r="E205" s="207"/>
      <c r="F205" s="208"/>
    </row>
    <row r="206" spans="1:6" ht="16.5" x14ac:dyDescent="0.2">
      <c r="A206" s="150">
        <f>COUNT(A$12:$A205)+1</f>
        <v>193</v>
      </c>
      <c r="B206" s="205" t="s">
        <v>465</v>
      </c>
      <c r="C206" s="206"/>
      <c r="D206" s="206"/>
      <c r="E206" s="207"/>
      <c r="F206" s="208"/>
    </row>
    <row r="207" spans="1:6" ht="16.5" x14ac:dyDescent="0.2">
      <c r="A207" s="150">
        <f>COUNT(A$12:$A206)+1</f>
        <v>194</v>
      </c>
      <c r="B207" s="205" t="s">
        <v>466</v>
      </c>
      <c r="C207" s="206"/>
      <c r="D207" s="206"/>
      <c r="E207" s="207"/>
      <c r="F207" s="208"/>
    </row>
    <row r="208" spans="1:6" ht="16.5" x14ac:dyDescent="0.2">
      <c r="A208" s="150">
        <f>COUNT(A$12:$A207)+1</f>
        <v>195</v>
      </c>
      <c r="B208" s="205" t="s">
        <v>467</v>
      </c>
      <c r="C208" s="206"/>
      <c r="D208" s="206"/>
      <c r="E208" s="207"/>
      <c r="F208" s="208"/>
    </row>
    <row r="209" spans="1:6" ht="16.5" x14ac:dyDescent="0.2">
      <c r="A209" s="150">
        <f>COUNT(A$12:$A208)+1</f>
        <v>196</v>
      </c>
      <c r="B209" s="205" t="s">
        <v>468</v>
      </c>
      <c r="C209" s="206"/>
      <c r="D209" s="206"/>
      <c r="E209" s="207"/>
      <c r="F209" s="208"/>
    </row>
    <row r="210" spans="1:6" ht="16.5" x14ac:dyDescent="0.2">
      <c r="A210" s="150">
        <f>COUNT(A$12:$A209)+1</f>
        <v>197</v>
      </c>
      <c r="B210" s="205" t="s">
        <v>469</v>
      </c>
      <c r="C210" s="206"/>
      <c r="D210" s="206"/>
      <c r="E210" s="207"/>
      <c r="F210" s="208"/>
    </row>
    <row r="211" spans="1:6" ht="16.5" x14ac:dyDescent="0.2">
      <c r="A211" s="150">
        <f>COUNT(A$12:$A210)+1</f>
        <v>198</v>
      </c>
      <c r="B211" s="205" t="s">
        <v>470</v>
      </c>
      <c r="C211" s="206"/>
      <c r="D211" s="206"/>
      <c r="E211" s="207"/>
      <c r="F211" s="208"/>
    </row>
    <row r="212" spans="1:6" ht="16.5" x14ac:dyDescent="0.2">
      <c r="A212" s="150">
        <f>COUNT(A$12:$A211)+1</f>
        <v>199</v>
      </c>
      <c r="B212" s="205" t="s">
        <v>471</v>
      </c>
      <c r="C212" s="206"/>
      <c r="D212" s="206"/>
      <c r="E212" s="207"/>
      <c r="F212" s="208"/>
    </row>
    <row r="213" spans="1:6" ht="16.5" x14ac:dyDescent="0.2">
      <c r="A213" s="150">
        <f>COUNT(A$12:$A212)+1</f>
        <v>200</v>
      </c>
      <c r="B213" s="205" t="s">
        <v>472</v>
      </c>
      <c r="C213" s="206"/>
      <c r="D213" s="206"/>
      <c r="E213" s="207"/>
      <c r="F213" s="208"/>
    </row>
    <row r="214" spans="1:6" ht="16.5" x14ac:dyDescent="0.2">
      <c r="A214" s="150">
        <f>COUNT(A$12:$A213)+1</f>
        <v>201</v>
      </c>
      <c r="B214" s="205" t="s">
        <v>473</v>
      </c>
      <c r="C214" s="206"/>
      <c r="D214" s="206"/>
      <c r="E214" s="207"/>
      <c r="F214" s="208"/>
    </row>
    <row r="215" spans="1:6" ht="16.5" x14ac:dyDescent="0.2">
      <c r="A215" s="150">
        <f>COUNT(A$12:$A214)+1</f>
        <v>202</v>
      </c>
      <c r="B215" s="209"/>
      <c r="C215" s="206"/>
      <c r="D215" s="206"/>
      <c r="E215" s="207"/>
      <c r="F215" s="208"/>
    </row>
    <row r="216" spans="1:6" ht="16.5" x14ac:dyDescent="0.2">
      <c r="A216" s="150">
        <f>COUNT(A$12:$A215)+1</f>
        <v>203</v>
      </c>
      <c r="B216" s="209"/>
      <c r="C216" s="206"/>
      <c r="D216" s="206"/>
      <c r="E216" s="207"/>
      <c r="F216" s="208"/>
    </row>
    <row r="217" spans="1:6" ht="16.5" x14ac:dyDescent="0.2">
      <c r="A217" s="150">
        <f>COUNT(A$12:$A216)+1</f>
        <v>204</v>
      </c>
      <c r="B217" s="202" t="s">
        <v>474</v>
      </c>
      <c r="C217" s="203"/>
      <c r="D217" s="203"/>
      <c r="E217" s="203"/>
      <c r="F217" s="204"/>
    </row>
    <row r="218" spans="1:6" ht="16.5" x14ac:dyDescent="0.2">
      <c r="A218" s="150">
        <f>COUNT(A$12:$A217)+1</f>
        <v>205</v>
      </c>
      <c r="B218" s="228"/>
      <c r="C218" s="229"/>
      <c r="D218" s="229"/>
      <c r="E218" s="230"/>
      <c r="F218" s="231"/>
    </row>
    <row r="219" spans="1:6" ht="16.5" x14ac:dyDescent="0.2">
      <c r="A219" s="156">
        <f>COUNT(A$12:$A218)+1</f>
        <v>206</v>
      </c>
      <c r="B219" s="232"/>
      <c r="C219" s="233"/>
      <c r="D219" s="233"/>
      <c r="E219" s="234"/>
      <c r="F219" s="235"/>
    </row>
    <row r="220" spans="1:6" ht="16.5" x14ac:dyDescent="0.2">
      <c r="A220" s="146">
        <f>COUNT(A$12:$A219)+1</f>
        <v>207</v>
      </c>
      <c r="B220" s="202" t="s">
        <v>475</v>
      </c>
      <c r="C220" s="203"/>
      <c r="D220" s="203"/>
      <c r="E220" s="203"/>
      <c r="F220" s="204"/>
    </row>
    <row r="221" spans="1:6" ht="38.25" x14ac:dyDescent="0.2">
      <c r="A221" s="218">
        <f>COUNT(A$12:$A220)+1</f>
        <v>208</v>
      </c>
      <c r="B221" s="205" t="s">
        <v>476</v>
      </c>
      <c r="C221" s="236"/>
      <c r="D221" s="236"/>
      <c r="E221" s="237"/>
      <c r="F221" s="238"/>
    </row>
    <row r="222" spans="1:6" ht="25.5" x14ac:dyDescent="0.2">
      <c r="A222" s="218">
        <f>COUNT(A$12:$A221)+1</f>
        <v>209</v>
      </c>
      <c r="B222" s="205" t="s">
        <v>477</v>
      </c>
      <c r="C222" s="236"/>
      <c r="D222" s="236"/>
      <c r="E222" s="237"/>
      <c r="F222" s="238"/>
    </row>
    <row r="223" spans="1:6" ht="16.5" x14ac:dyDescent="0.2">
      <c r="A223" s="218">
        <f>COUNT(A$12:$A222)+1</f>
        <v>210</v>
      </c>
      <c r="B223" s="205" t="s">
        <v>478</v>
      </c>
      <c r="C223" s="236"/>
      <c r="D223" s="236"/>
      <c r="E223" s="237"/>
      <c r="F223" s="238"/>
    </row>
    <row r="224" spans="1:6" ht="16.5" x14ac:dyDescent="0.2">
      <c r="A224" s="218">
        <f>COUNT(A$12:$A223)+1</f>
        <v>211</v>
      </c>
      <c r="B224" s="205" t="s">
        <v>479</v>
      </c>
      <c r="C224" s="236"/>
      <c r="D224" s="236"/>
      <c r="E224" s="237"/>
      <c r="F224" s="238"/>
    </row>
    <row r="225" spans="1:6" ht="51" x14ac:dyDescent="0.2">
      <c r="A225" s="218">
        <f>COUNT(A$12:$A224)+1</f>
        <v>212</v>
      </c>
      <c r="B225" s="239" t="s">
        <v>480</v>
      </c>
      <c r="C225" s="236"/>
      <c r="D225" s="236"/>
      <c r="E225" s="237"/>
      <c r="F225" s="238"/>
    </row>
    <row r="226" spans="1:6" ht="25.5" x14ac:dyDescent="0.2">
      <c r="A226" s="218">
        <f>COUNT(A$12:$A225)+1</f>
        <v>213</v>
      </c>
      <c r="B226" s="239" t="s">
        <v>481</v>
      </c>
      <c r="C226" s="236"/>
      <c r="D226" s="236"/>
      <c r="E226" s="237"/>
      <c r="F226" s="238"/>
    </row>
    <row r="227" spans="1:6" ht="76.5" x14ac:dyDescent="0.2">
      <c r="A227" s="218">
        <f>COUNT(A$12:$A226)+1</f>
        <v>214</v>
      </c>
      <c r="B227" s="239" t="s">
        <v>482</v>
      </c>
      <c r="C227" s="236"/>
      <c r="D227" s="236"/>
      <c r="E227" s="237"/>
      <c r="F227" s="238"/>
    </row>
    <row r="228" spans="1:6" ht="51" x14ac:dyDescent="0.2">
      <c r="A228" s="218">
        <f>COUNT(A$12:$A227)+1</f>
        <v>215</v>
      </c>
      <c r="B228" s="239" t="s">
        <v>483</v>
      </c>
      <c r="C228" s="236"/>
      <c r="D228" s="236"/>
      <c r="E228" s="237"/>
      <c r="F228" s="238"/>
    </row>
    <row r="229" spans="1:6" ht="16.5" x14ac:dyDescent="0.2">
      <c r="A229" s="150">
        <f>COUNT(A$12:$A228)+1</f>
        <v>216</v>
      </c>
      <c r="B229" s="228"/>
      <c r="C229" s="206"/>
      <c r="D229" s="206"/>
      <c r="E229" s="207"/>
      <c r="F229" s="208"/>
    </row>
    <row r="230" spans="1:6" ht="16.5" x14ac:dyDescent="0.2">
      <c r="A230" s="156">
        <f>COUNT(A$12:$A229)+1</f>
        <v>217</v>
      </c>
      <c r="B230" s="232"/>
      <c r="C230" s="211"/>
      <c r="D230" s="211"/>
      <c r="E230" s="212"/>
      <c r="F230" s="213"/>
    </row>
    <row r="231" spans="1:6" ht="16.5" x14ac:dyDescent="0.2">
      <c r="A231" s="146">
        <f>COUNT(A$12:$A230)+1</f>
        <v>218</v>
      </c>
      <c r="B231" s="202" t="s">
        <v>484</v>
      </c>
      <c r="C231" s="203"/>
      <c r="D231" s="203"/>
      <c r="E231" s="203"/>
      <c r="F231" s="204"/>
    </row>
    <row r="232" spans="1:6" ht="16.5" x14ac:dyDescent="0.2">
      <c r="A232" s="150">
        <f>COUNT(A$12:$A231)+1</f>
        <v>219</v>
      </c>
      <c r="B232" s="205" t="s">
        <v>485</v>
      </c>
      <c r="C232" s="206"/>
      <c r="D232" s="206"/>
      <c r="E232" s="207"/>
      <c r="F232" s="208"/>
    </row>
    <row r="233" spans="1:6" ht="16.5" x14ac:dyDescent="0.2">
      <c r="A233" s="150">
        <f>COUNT(A$12:$A232)+1</f>
        <v>220</v>
      </c>
      <c r="B233" s="205" t="s">
        <v>486</v>
      </c>
      <c r="C233" s="206"/>
      <c r="D233" s="206"/>
      <c r="E233" s="207"/>
      <c r="F233" s="208"/>
    </row>
    <row r="234" spans="1:6" ht="16.5" x14ac:dyDescent="0.2">
      <c r="A234" s="150">
        <f>COUNT(A$12:$A233)+1</f>
        <v>221</v>
      </c>
      <c r="B234" s="205" t="s">
        <v>487</v>
      </c>
      <c r="C234" s="206"/>
      <c r="D234" s="206"/>
      <c r="E234" s="207"/>
      <c r="F234" s="208"/>
    </row>
    <row r="235" spans="1:6" ht="16.5" x14ac:dyDescent="0.2">
      <c r="A235" s="150">
        <f>COUNT(A$12:$A234)+1</f>
        <v>222</v>
      </c>
      <c r="B235" s="205" t="s">
        <v>488</v>
      </c>
      <c r="C235" s="206"/>
      <c r="D235" s="206"/>
      <c r="E235" s="207"/>
      <c r="F235" s="208"/>
    </row>
    <row r="236" spans="1:6" ht="16.5" x14ac:dyDescent="0.2">
      <c r="A236" s="150">
        <f>COUNT(A$12:$A235)+1</f>
        <v>223</v>
      </c>
      <c r="B236" s="205" t="s">
        <v>489</v>
      </c>
      <c r="C236" s="206"/>
      <c r="D236" s="206"/>
      <c r="E236" s="207"/>
      <c r="F236" s="208"/>
    </row>
    <row r="237" spans="1:6" ht="16.5" x14ac:dyDescent="0.2">
      <c r="A237" s="150">
        <f>COUNT(A$12:$A236)+1</f>
        <v>224</v>
      </c>
      <c r="B237" s="205" t="s">
        <v>490</v>
      </c>
      <c r="C237" s="206"/>
      <c r="D237" s="206"/>
      <c r="E237" s="207"/>
      <c r="F237" s="208"/>
    </row>
    <row r="238" spans="1:6" ht="16.5" x14ac:dyDescent="0.2">
      <c r="A238" s="150">
        <f>COUNT(A$12:$A237)+1</f>
        <v>225</v>
      </c>
      <c r="B238" s="205" t="s">
        <v>491</v>
      </c>
      <c r="C238" s="206"/>
      <c r="D238" s="206"/>
      <c r="E238" s="207"/>
      <c r="F238" s="208"/>
    </row>
    <row r="239" spans="1:6" ht="16.5" x14ac:dyDescent="0.2">
      <c r="A239" s="150">
        <f>COUNT(A$12:$A238)+1</f>
        <v>226</v>
      </c>
      <c r="B239" s="205" t="s">
        <v>492</v>
      </c>
      <c r="C239" s="206"/>
      <c r="D239" s="206"/>
      <c r="E239" s="207"/>
      <c r="F239" s="208"/>
    </row>
    <row r="240" spans="1:6" ht="16.5" x14ac:dyDescent="0.2">
      <c r="A240" s="150">
        <f>COUNT(A$12:$A239)+1</f>
        <v>227</v>
      </c>
      <c r="B240" s="205" t="s">
        <v>493</v>
      </c>
      <c r="C240" s="206"/>
      <c r="D240" s="206"/>
      <c r="E240" s="207"/>
      <c r="F240" s="208"/>
    </row>
    <row r="241" spans="1:6" ht="16.5" x14ac:dyDescent="0.2">
      <c r="A241" s="150">
        <f>COUNT(A$12:$A240)+1</f>
        <v>228</v>
      </c>
      <c r="B241" s="205" t="s">
        <v>494</v>
      </c>
      <c r="C241" s="206"/>
      <c r="D241" s="206"/>
      <c r="E241" s="207"/>
      <c r="F241" s="208"/>
    </row>
    <row r="242" spans="1:6" ht="16.5" x14ac:dyDescent="0.2">
      <c r="A242" s="150">
        <f>COUNT(A$12:$A241)+1</f>
        <v>229</v>
      </c>
      <c r="B242" s="205" t="s">
        <v>495</v>
      </c>
      <c r="C242" s="206"/>
      <c r="D242" s="206"/>
      <c r="E242" s="207"/>
      <c r="F242" s="208"/>
    </row>
    <row r="243" spans="1:6" ht="16.5" x14ac:dyDescent="0.2">
      <c r="A243" s="150">
        <f>COUNT(A$12:$A242)+1</f>
        <v>230</v>
      </c>
      <c r="B243" s="205" t="s">
        <v>496</v>
      </c>
      <c r="C243" s="206"/>
      <c r="D243" s="206"/>
      <c r="E243" s="207"/>
      <c r="F243" s="208"/>
    </row>
    <row r="244" spans="1:6" ht="16.5" x14ac:dyDescent="0.2">
      <c r="A244" s="150">
        <f>COUNT(A$12:$A243)+1</f>
        <v>231</v>
      </c>
      <c r="B244" s="205" t="s">
        <v>497</v>
      </c>
      <c r="C244" s="206"/>
      <c r="D244" s="206"/>
      <c r="E244" s="207"/>
      <c r="F244" s="208"/>
    </row>
    <row r="245" spans="1:6" ht="16.5" x14ac:dyDescent="0.2">
      <c r="A245" s="150">
        <f>COUNT(A$12:$A244)+1</f>
        <v>232</v>
      </c>
      <c r="B245" s="205" t="s">
        <v>498</v>
      </c>
      <c r="C245" s="206"/>
      <c r="D245" s="206"/>
      <c r="E245" s="207"/>
      <c r="F245" s="208"/>
    </row>
    <row r="246" spans="1:6" ht="16.5" x14ac:dyDescent="0.2">
      <c r="A246" s="150">
        <f>COUNT(A$12:$A245)+1</f>
        <v>233</v>
      </c>
      <c r="B246" s="205" t="s">
        <v>499</v>
      </c>
      <c r="C246" s="206"/>
      <c r="D246" s="206"/>
      <c r="E246" s="207"/>
      <c r="F246" s="208"/>
    </row>
    <row r="247" spans="1:6" ht="16.5" x14ac:dyDescent="0.2">
      <c r="A247" s="150">
        <f>COUNT(A$12:$A246)+1</f>
        <v>234</v>
      </c>
      <c r="B247" s="205" t="s">
        <v>500</v>
      </c>
      <c r="C247" s="206"/>
      <c r="D247" s="206"/>
      <c r="E247" s="207"/>
      <c r="F247" s="208"/>
    </row>
    <row r="248" spans="1:6" ht="16.5" x14ac:dyDescent="0.2">
      <c r="A248" s="150">
        <f>COUNT(A$12:$A247)+1</f>
        <v>235</v>
      </c>
      <c r="B248" s="209"/>
      <c r="C248" s="206"/>
      <c r="D248" s="206"/>
      <c r="E248" s="207"/>
      <c r="F248" s="208"/>
    </row>
    <row r="249" spans="1:6" ht="16.5" x14ac:dyDescent="0.2">
      <c r="A249" s="156">
        <f>COUNT(A$12:$A248)+1</f>
        <v>236</v>
      </c>
      <c r="B249" s="210"/>
      <c r="C249" s="211"/>
      <c r="D249" s="211"/>
      <c r="E249" s="212"/>
      <c r="F249" s="213"/>
    </row>
    <row r="250" spans="1:6" ht="16.5" x14ac:dyDescent="0.2">
      <c r="A250" s="146">
        <f>COUNT(A$12:$A249)+1</f>
        <v>237</v>
      </c>
      <c r="B250" s="202" t="s">
        <v>501</v>
      </c>
      <c r="C250" s="203"/>
      <c r="D250" s="203"/>
      <c r="E250" s="203"/>
      <c r="F250" s="204"/>
    </row>
    <row r="251" spans="1:6" ht="16.5" x14ac:dyDescent="0.2">
      <c r="A251" s="150">
        <f>COUNT(A$12:$A250)+1</f>
        <v>238</v>
      </c>
      <c r="B251" s="205" t="s">
        <v>502</v>
      </c>
      <c r="C251" s="206"/>
      <c r="D251" s="206"/>
      <c r="E251" s="207"/>
      <c r="F251" s="208"/>
    </row>
    <row r="252" spans="1:6" ht="16.5" x14ac:dyDescent="0.2">
      <c r="A252" s="150">
        <f>COUNT(A$12:$A251)+1</f>
        <v>239</v>
      </c>
      <c r="B252" s="205" t="s">
        <v>503</v>
      </c>
      <c r="C252" s="206"/>
      <c r="D252" s="206"/>
      <c r="E252" s="207"/>
      <c r="F252" s="208"/>
    </row>
    <row r="253" spans="1:6" ht="16.5" x14ac:dyDescent="0.2">
      <c r="A253" s="150">
        <f>COUNT(A$12:$A252)+1</f>
        <v>240</v>
      </c>
      <c r="B253" s="205" t="s">
        <v>504</v>
      </c>
      <c r="C253" s="206"/>
      <c r="D253" s="206"/>
      <c r="E253" s="207"/>
      <c r="F253" s="208"/>
    </row>
    <row r="254" spans="1:6" ht="16.5" x14ac:dyDescent="0.2">
      <c r="A254" s="150">
        <f>COUNT(A$12:$A253)+1</f>
        <v>241</v>
      </c>
      <c r="B254" s="205" t="s">
        <v>505</v>
      </c>
      <c r="C254" s="206"/>
      <c r="D254" s="206"/>
      <c r="E254" s="207"/>
      <c r="F254" s="208"/>
    </row>
    <row r="255" spans="1:6" ht="16.5" x14ac:dyDescent="0.2">
      <c r="A255" s="150">
        <f>COUNT(A$12:$A254)+1</f>
        <v>242</v>
      </c>
      <c r="B255" s="240" t="s">
        <v>506</v>
      </c>
      <c r="C255" s="225"/>
      <c r="D255" s="225"/>
      <c r="E255" s="226"/>
      <c r="F255" s="227"/>
    </row>
    <row r="256" spans="1:6" ht="16.5" x14ac:dyDescent="0.2">
      <c r="A256" s="150">
        <f>COUNT(A$12:$A255)+1</f>
        <v>243</v>
      </c>
      <c r="B256" s="224"/>
      <c r="C256" s="225"/>
      <c r="D256" s="225"/>
      <c r="E256" s="226"/>
      <c r="F256" s="227"/>
    </row>
    <row r="257" spans="1:6" ht="16.5" x14ac:dyDescent="0.2">
      <c r="A257" s="156">
        <f>COUNT(A$12:$A256)+1</f>
        <v>244</v>
      </c>
      <c r="B257" s="210"/>
      <c r="C257" s="211"/>
      <c r="D257" s="211"/>
      <c r="E257" s="212"/>
      <c r="F257" s="213"/>
    </row>
    <row r="258" spans="1:6" x14ac:dyDescent="0.2">
      <c r="A258" s="5"/>
      <c r="B258" s="186"/>
      <c r="C258" s="43"/>
      <c r="D258" s="43"/>
      <c r="E258" s="43"/>
      <c r="F258" s="43"/>
    </row>
    <row r="259" spans="1:6" x14ac:dyDescent="0.2">
      <c r="A259" s="5"/>
      <c r="B259" s="186"/>
      <c r="C259" s="43"/>
      <c r="D259" s="43"/>
      <c r="E259" s="43"/>
      <c r="F259" s="43"/>
    </row>
    <row r="260" spans="1:6" x14ac:dyDescent="0.2">
      <c r="A260" s="5"/>
      <c r="B260" s="24" t="s">
        <v>187</v>
      </c>
      <c r="C260" s="5"/>
      <c r="D260" s="5"/>
      <c r="E260" s="5"/>
      <c r="F260" s="5"/>
    </row>
    <row r="261" spans="1:6" x14ac:dyDescent="0.2">
      <c r="A261" s="5"/>
      <c r="B261" s="69" t="s">
        <v>188</v>
      </c>
      <c r="C261" s="70" t="s">
        <v>189</v>
      </c>
      <c r="D261" s="70" t="s">
        <v>190</v>
      </c>
      <c r="E261" s="71" t="s">
        <v>97</v>
      </c>
      <c r="F261" s="5"/>
    </row>
    <row r="262" spans="1:6" x14ac:dyDescent="0.2">
      <c r="A262" s="5"/>
      <c r="B262" s="73" t="s">
        <v>192</v>
      </c>
      <c r="C262" s="15">
        <f>COUNTA(C15:C257)</f>
        <v>0</v>
      </c>
      <c r="D262" s="15">
        <f>COUNTA(D15:D257)</f>
        <v>0</v>
      </c>
      <c r="E262" s="74">
        <f>COUNTA(F15:F257)</f>
        <v>0</v>
      </c>
      <c r="F262" s="5"/>
    </row>
    <row r="263" spans="1:6" x14ac:dyDescent="0.2">
      <c r="A263" s="5"/>
      <c r="B263" s="75" t="s">
        <v>193</v>
      </c>
      <c r="C263" s="76">
        <f>IF(SUM($C262:$D262)=0,0,C262/SUM($C262:$D262))</f>
        <v>0</v>
      </c>
      <c r="D263" s="76">
        <f>IF(SUM($C262:$D262)=0,0,D262/SUM($C262:$D262))</f>
        <v>0</v>
      </c>
      <c r="E263" s="77"/>
      <c r="F263" s="5"/>
    </row>
    <row r="264" spans="1:6" x14ac:dyDescent="0.2">
      <c r="A264" s="5"/>
      <c r="B264" s="5"/>
      <c r="C264" s="5"/>
      <c r="D264" s="5"/>
      <c r="E264" s="5"/>
      <c r="F264" s="5"/>
    </row>
    <row r="265" spans="1:6" ht="16.5" x14ac:dyDescent="0.3">
      <c r="A265" s="166" t="s">
        <v>194</v>
      </c>
      <c r="B265" s="24"/>
      <c r="C265" s="79"/>
      <c r="D265" s="79"/>
      <c r="E265" s="79"/>
      <c r="F265" s="79"/>
    </row>
    <row r="266" spans="1:6" ht="16.5" x14ac:dyDescent="0.3">
      <c r="A266" s="180"/>
      <c r="B266" s="180"/>
      <c r="C266" s="180"/>
      <c r="D266" s="180"/>
      <c r="E266" s="180"/>
      <c r="F266" s="180"/>
    </row>
    <row r="267" spans="1:6" ht="16.5" x14ac:dyDescent="0.2">
      <c r="A267" s="183" t="s">
        <v>277</v>
      </c>
      <c r="B267" s="83"/>
      <c r="C267" s="79"/>
      <c r="D267" s="79"/>
      <c r="E267" s="79"/>
      <c r="F267" s="79"/>
    </row>
    <row r="268" spans="1:6" ht="16.5" x14ac:dyDescent="0.3">
      <c r="A268" s="180"/>
      <c r="B268" s="180"/>
      <c r="C268" s="180"/>
      <c r="D268" s="180"/>
      <c r="E268" s="180"/>
      <c r="F268" s="180"/>
    </row>
    <row r="269" spans="1:6" x14ac:dyDescent="0.2">
      <c r="A269" s="5"/>
      <c r="B269" s="5"/>
      <c r="C269" s="79"/>
      <c r="D269" s="79"/>
      <c r="E269" s="79"/>
      <c r="F269" s="79"/>
    </row>
    <row r="270" spans="1:6" x14ac:dyDescent="0.2">
      <c r="A270" s="5"/>
      <c r="B270" s="5"/>
      <c r="C270" s="79"/>
      <c r="D270" s="79"/>
      <c r="E270" s="79"/>
      <c r="F270" s="79"/>
    </row>
    <row r="271" spans="1:6" ht="15.75" x14ac:dyDescent="0.25">
      <c r="A271" s="84"/>
    </row>
    <row r="312" spans="2:2" x14ac:dyDescent="0.2">
      <c r="B312" s="241" t="s">
        <v>221</v>
      </c>
    </row>
  </sheetData>
  <hyperlinks>
    <hyperlink ref="G1" location="TARTALOM!A1" display=" &lt; Tartalom"/>
  </hyperlinks>
  <pageMargins left="0.70866141732283505" right="0.70866141732283505" top="0.70866141732283505" bottom="0.70866141732283505" header="0.511811023622047" footer="0.511811023622047"/>
  <pageSetup paperSize="9" scale="88" fitToHeight="10" orientation="portrait"/>
  <headerFooter>
    <oddFooter>&amp;L&amp;"Arial Narrow,Normál"&amp;8&amp;F/&amp;A&amp;C &amp;"Arial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ColWidth="9" defaultRowHeight="12.75" customHeight="1" x14ac:dyDescent="0.2"/>
  <cols>
    <col min="1" max="1" width="3.375" style="2" customWidth="1"/>
    <col min="2" max="2" width="47.625" style="294" customWidth="1"/>
    <col min="3" max="6" width="9.875" style="2" customWidth="1"/>
    <col min="7" max="7" width="29" style="2" customWidth="1"/>
    <col min="8" max="13" width="9" style="2" customWidth="1"/>
    <col min="14" max="16384" width="9" style="2"/>
  </cols>
  <sheetData>
    <row r="1" spans="1:13" x14ac:dyDescent="0.2">
      <c r="A1" s="22" t="s">
        <v>34</v>
      </c>
      <c r="B1" s="194"/>
      <c r="C1" s="5"/>
      <c r="D1" s="5"/>
      <c r="E1" s="1" t="s">
        <v>507</v>
      </c>
      <c r="F1" s="1"/>
      <c r="G1" s="1"/>
      <c r="H1" s="54" t="s">
        <v>74</v>
      </c>
    </row>
    <row r="2" spans="1:13" ht="15.75" x14ac:dyDescent="0.25">
      <c r="A2" s="5"/>
      <c r="B2" s="242"/>
      <c r="C2" s="5"/>
      <c r="D2" s="243">
        <f>A75</f>
        <v>0</v>
      </c>
      <c r="E2" s="243">
        <f>A77</f>
        <v>0</v>
      </c>
      <c r="F2" s="243"/>
      <c r="G2" s="5"/>
      <c r="H2" s="26" t="s">
        <v>75</v>
      </c>
      <c r="L2" s="2" t="s">
        <v>508</v>
      </c>
      <c r="M2" s="2" t="s">
        <v>509</v>
      </c>
    </row>
    <row r="3" spans="1:13" x14ac:dyDescent="0.2">
      <c r="A3" s="190" t="s">
        <v>510</v>
      </c>
      <c r="B3" s="242"/>
      <c r="C3" s="5"/>
      <c r="D3" s="5"/>
      <c r="E3" s="5"/>
      <c r="F3" s="5"/>
      <c r="G3" s="5"/>
      <c r="H3" s="244" t="s">
        <v>63</v>
      </c>
    </row>
    <row r="4" spans="1:13" x14ac:dyDescent="0.2">
      <c r="A4" s="27" t="str">
        <f>CONCATENATE("Ügyfél:   ",Alapa!$C$17)</f>
        <v xml:space="preserve">Ügyfél:   </v>
      </c>
      <c r="B4" s="192"/>
      <c r="C4" s="30" t="s">
        <v>279</v>
      </c>
      <c r="D4" s="94"/>
      <c r="E4" s="245"/>
      <c r="F4" s="245"/>
      <c r="G4" s="33"/>
    </row>
    <row r="5" spans="1:13" ht="16.5" x14ac:dyDescent="0.3">
      <c r="A5" s="27" t="str">
        <f>CONCATENATE("Fordulónap: ",Alapa!$C$12)</f>
        <v xml:space="preserve">Fordulónap: </v>
      </c>
      <c r="B5" s="192"/>
      <c r="C5" s="30" t="s">
        <v>79</v>
      </c>
      <c r="D5" s="34" t="e">
        <f>VLOOKUP(I5,Alapa!$G$2:$H$22,2)</f>
        <v>#N/A</v>
      </c>
      <c r="E5" s="246"/>
      <c r="F5" s="246"/>
      <c r="G5" s="29"/>
      <c r="H5" s="35" t="s">
        <v>80</v>
      </c>
      <c r="I5" s="36">
        <v>1</v>
      </c>
    </row>
    <row r="6" spans="1:13" x14ac:dyDescent="0.2">
      <c r="A6" s="24"/>
      <c r="B6" s="194"/>
      <c r="C6" s="30" t="s">
        <v>81</v>
      </c>
      <c r="D6" s="34" t="str">
        <f>IF(Alapa!$N$2=0," ",Alapa!$N$2)</f>
        <v xml:space="preserve"> </v>
      </c>
      <c r="E6" s="246"/>
      <c r="F6" s="246"/>
      <c r="G6" s="29"/>
    </row>
    <row r="7" spans="1:13" x14ac:dyDescent="0.2">
      <c r="A7" s="24"/>
      <c r="B7" s="194"/>
      <c r="C7" s="24"/>
      <c r="D7" s="24"/>
      <c r="E7" s="5"/>
      <c r="F7" s="5"/>
      <c r="G7" s="5"/>
    </row>
    <row r="8" spans="1:13" x14ac:dyDescent="0.2">
      <c r="A8" s="24" t="s">
        <v>82</v>
      </c>
      <c r="B8" s="98" t="s">
        <v>511</v>
      </c>
      <c r="C8" s="24"/>
      <c r="D8" s="24"/>
      <c r="E8" s="5"/>
      <c r="F8" s="5"/>
      <c r="G8" s="5"/>
    </row>
    <row r="9" spans="1:13" x14ac:dyDescent="0.2">
      <c r="A9" s="5" t="s">
        <v>512</v>
      </c>
      <c r="B9" s="98"/>
      <c r="C9" s="24"/>
      <c r="D9" s="24"/>
      <c r="E9" s="5"/>
      <c r="F9" s="5"/>
      <c r="G9" s="5"/>
    </row>
    <row r="10" spans="1:13" x14ac:dyDescent="0.2">
      <c r="A10" s="5"/>
      <c r="B10" s="98" t="s">
        <v>513</v>
      </c>
      <c r="C10" s="24"/>
      <c r="D10" s="24"/>
      <c r="E10" s="5"/>
      <c r="F10" s="5"/>
      <c r="G10" s="5"/>
    </row>
    <row r="11" spans="1:13" x14ac:dyDescent="0.2">
      <c r="A11" s="24"/>
      <c r="B11" s="194"/>
      <c r="C11" s="247"/>
      <c r="D11" s="5"/>
      <c r="E11" s="5"/>
      <c r="F11" s="5"/>
      <c r="G11" s="5"/>
    </row>
    <row r="12" spans="1:13" x14ac:dyDescent="0.2">
      <c r="A12" s="248"/>
      <c r="B12" s="249" t="s">
        <v>514</v>
      </c>
      <c r="C12" s="250" t="s">
        <v>189</v>
      </c>
      <c r="D12" s="250" t="s">
        <v>190</v>
      </c>
      <c r="E12" s="251" t="s">
        <v>97</v>
      </c>
      <c r="F12" s="252" t="s">
        <v>515</v>
      </c>
      <c r="G12" s="253" t="s">
        <v>227</v>
      </c>
      <c r="H12" s="254" t="s">
        <v>516</v>
      </c>
    </row>
    <row r="13" spans="1:13" x14ac:dyDescent="0.2">
      <c r="A13" s="255"/>
      <c r="B13" s="256"/>
      <c r="C13" s="257"/>
      <c r="D13" s="258" t="s">
        <v>517</v>
      </c>
      <c r="E13" s="259"/>
      <c r="F13" s="260" t="s">
        <v>518</v>
      </c>
      <c r="G13" s="261"/>
    </row>
    <row r="14" spans="1:13" ht="25.5" x14ac:dyDescent="0.2">
      <c r="A14" s="146">
        <f>COUNT(A$12:$A13)+1</f>
        <v>1</v>
      </c>
      <c r="B14" s="262" t="s">
        <v>519</v>
      </c>
      <c r="C14" s="263"/>
      <c r="D14" s="264"/>
      <c r="E14" s="263"/>
      <c r="F14" s="265"/>
      <c r="G14" s="266"/>
    </row>
    <row r="15" spans="1:13" ht="38.25" x14ac:dyDescent="0.2">
      <c r="A15" s="156">
        <f>COUNT(A$12:$A14)+1</f>
        <v>2</v>
      </c>
      <c r="B15" s="267" t="s">
        <v>520</v>
      </c>
      <c r="C15" s="268"/>
      <c r="D15" s="269"/>
      <c r="E15" s="268"/>
      <c r="F15" s="270"/>
      <c r="G15" s="271"/>
    </row>
    <row r="16" spans="1:13" ht="25.5" x14ac:dyDescent="0.2">
      <c r="A16" s="146">
        <f>COUNT(A$12:$A15)+1</f>
        <v>3</v>
      </c>
      <c r="B16" s="272" t="s">
        <v>521</v>
      </c>
      <c r="C16" s="273"/>
      <c r="D16" s="273"/>
      <c r="E16" s="273"/>
      <c r="F16" s="273"/>
      <c r="G16" s="274"/>
    </row>
    <row r="17" spans="1:8" ht="25.5" x14ac:dyDescent="0.2">
      <c r="A17" s="150">
        <f>COUNT(A$12:$A16)+1</f>
        <v>4</v>
      </c>
      <c r="B17" s="275" t="s">
        <v>522</v>
      </c>
      <c r="C17" s="276"/>
      <c r="D17" s="277"/>
      <c r="E17" s="276"/>
      <c r="F17" s="278"/>
      <c r="G17" s="279"/>
    </row>
    <row r="18" spans="1:8" ht="38.25" x14ac:dyDescent="0.2">
      <c r="A18" s="150">
        <f>COUNT(A$12:$A17)+1</f>
        <v>5</v>
      </c>
      <c r="B18" s="275" t="s">
        <v>523</v>
      </c>
      <c r="C18" s="276"/>
      <c r="D18" s="277"/>
      <c r="E18" s="276"/>
      <c r="F18" s="278"/>
      <c r="G18" s="279"/>
    </row>
    <row r="19" spans="1:8" ht="25.5" x14ac:dyDescent="0.2">
      <c r="A19" s="280">
        <f>COUNT(A$12:$A18)+1</f>
        <v>6</v>
      </c>
      <c r="B19" s="281" t="s">
        <v>524</v>
      </c>
      <c r="C19" s="282"/>
      <c r="D19" s="283"/>
      <c r="E19" s="282"/>
      <c r="F19" s="284"/>
      <c r="G19" s="285"/>
      <c r="H19" s="286" t="s">
        <v>525</v>
      </c>
    </row>
    <row r="20" spans="1:8" ht="38.25" x14ac:dyDescent="0.2">
      <c r="A20" s="146">
        <f>COUNT(A$12:$A19)+1</f>
        <v>7</v>
      </c>
      <c r="B20" s="262" t="s">
        <v>526</v>
      </c>
      <c r="C20" s="273"/>
      <c r="D20" s="273"/>
      <c r="E20" s="273"/>
      <c r="F20" s="273"/>
      <c r="G20" s="274"/>
    </row>
    <row r="21" spans="1:8" ht="25.5" x14ac:dyDescent="0.2">
      <c r="A21" s="150">
        <f>COUNT(A$12:$A20)+1</f>
        <v>8</v>
      </c>
      <c r="B21" s="275" t="s">
        <v>527</v>
      </c>
      <c r="C21" s="276"/>
      <c r="D21" s="277"/>
      <c r="E21" s="276"/>
      <c r="F21" s="278"/>
      <c r="G21" s="279"/>
    </row>
    <row r="22" spans="1:8" ht="16.5" x14ac:dyDescent="0.2">
      <c r="A22" s="150">
        <f>COUNT(A$12:$A21)+1</f>
        <v>9</v>
      </c>
      <c r="B22" s="275" t="s">
        <v>528</v>
      </c>
      <c r="C22" s="276"/>
      <c r="D22" s="277"/>
      <c r="E22" s="276"/>
      <c r="F22" s="278"/>
      <c r="G22" s="279"/>
    </row>
    <row r="23" spans="1:8" ht="38.25" x14ac:dyDescent="0.2">
      <c r="A23" s="150">
        <f>COUNT(A$12:$A22)+1</f>
        <v>10</v>
      </c>
      <c r="B23" s="275" t="s">
        <v>529</v>
      </c>
      <c r="C23" s="276"/>
      <c r="D23" s="277"/>
      <c r="E23" s="276"/>
      <c r="F23" s="278"/>
      <c r="G23" s="279"/>
    </row>
    <row r="24" spans="1:8" ht="25.5" x14ac:dyDescent="0.2">
      <c r="A24" s="150">
        <f>COUNT(A$12:$A23)+1</f>
        <v>11</v>
      </c>
      <c r="B24" s="275" t="s">
        <v>530</v>
      </c>
      <c r="C24" s="276"/>
      <c r="D24" s="277"/>
      <c r="E24" s="276"/>
      <c r="F24" s="278"/>
      <c r="G24" s="279"/>
    </row>
    <row r="25" spans="1:8" ht="25.5" x14ac:dyDescent="0.2">
      <c r="A25" s="150">
        <f>COUNT(A$12:$A24)+1</f>
        <v>12</v>
      </c>
      <c r="B25" s="275" t="s">
        <v>531</v>
      </c>
      <c r="C25" s="276"/>
      <c r="D25" s="277"/>
      <c r="E25" s="276"/>
      <c r="F25" s="278"/>
      <c r="G25" s="279"/>
    </row>
    <row r="26" spans="1:8" ht="25.5" x14ac:dyDescent="0.2">
      <c r="A26" s="156">
        <f>COUNT(A$12:$A25)+1</f>
        <v>13</v>
      </c>
      <c r="B26" s="267" t="s">
        <v>532</v>
      </c>
      <c r="C26" s="268"/>
      <c r="D26" s="269"/>
      <c r="E26" s="268"/>
      <c r="F26" s="270"/>
      <c r="G26" s="271"/>
    </row>
    <row r="27" spans="1:8" ht="16.5" x14ac:dyDescent="0.2">
      <c r="A27" s="146">
        <f>COUNT(A$12:$A26)+1</f>
        <v>14</v>
      </c>
      <c r="B27" s="262" t="s">
        <v>533</v>
      </c>
      <c r="C27" s="273"/>
      <c r="D27" s="273"/>
      <c r="E27" s="273"/>
      <c r="F27" s="273"/>
      <c r="G27" s="274"/>
    </row>
    <row r="28" spans="1:8" ht="38.25" x14ac:dyDescent="0.2">
      <c r="A28" s="150">
        <f>COUNT(A$12:$A27)+1</f>
        <v>15</v>
      </c>
      <c r="B28" s="275" t="s">
        <v>534</v>
      </c>
      <c r="C28" s="276"/>
      <c r="D28" s="277"/>
      <c r="E28" s="276"/>
      <c r="F28" s="278"/>
      <c r="G28" s="279"/>
    </row>
    <row r="29" spans="1:8" ht="16.5" x14ac:dyDescent="0.2">
      <c r="A29" s="150">
        <f>COUNT(A$12:$A28)+1</f>
        <v>16</v>
      </c>
      <c r="B29" s="275" t="s">
        <v>535</v>
      </c>
      <c r="C29" s="276"/>
      <c r="D29" s="277"/>
      <c r="E29" s="276"/>
      <c r="F29" s="278"/>
      <c r="G29" s="279"/>
    </row>
    <row r="30" spans="1:8" ht="25.5" x14ac:dyDescent="0.2">
      <c r="A30" s="150">
        <f>COUNT(A$12:$A29)+1</f>
        <v>17</v>
      </c>
      <c r="B30" s="275" t="s">
        <v>536</v>
      </c>
      <c r="C30" s="276"/>
      <c r="D30" s="277"/>
      <c r="E30" s="276"/>
      <c r="F30" s="278"/>
      <c r="G30" s="279"/>
    </row>
    <row r="31" spans="1:8" ht="16.5" x14ac:dyDescent="0.2">
      <c r="A31" s="150">
        <f>COUNT(A$12:$A30)+1</f>
        <v>18</v>
      </c>
      <c r="B31" s="275" t="s">
        <v>537</v>
      </c>
      <c r="C31" s="276"/>
      <c r="D31" s="277"/>
      <c r="E31" s="276"/>
      <c r="F31" s="278"/>
      <c r="G31" s="279"/>
    </row>
    <row r="32" spans="1:8" ht="25.5" x14ac:dyDescent="0.2">
      <c r="A32" s="150">
        <f>COUNT(A$12:$A31)+1</f>
        <v>19</v>
      </c>
      <c r="B32" s="275" t="s">
        <v>538</v>
      </c>
      <c r="C32" s="276"/>
      <c r="D32" s="277"/>
      <c r="E32" s="276"/>
      <c r="F32" s="278"/>
      <c r="G32" s="279"/>
    </row>
    <row r="33" spans="1:7" ht="25.5" x14ac:dyDescent="0.2">
      <c r="A33" s="150">
        <f>COUNT(A$12:$A32)+1</f>
        <v>20</v>
      </c>
      <c r="B33" s="275" t="s">
        <v>539</v>
      </c>
      <c r="C33" s="276"/>
      <c r="D33" s="277"/>
      <c r="E33" s="276"/>
      <c r="F33" s="278"/>
      <c r="G33" s="279"/>
    </row>
    <row r="34" spans="1:7" ht="25.5" x14ac:dyDescent="0.2">
      <c r="A34" s="156">
        <f>COUNT(A$12:$A33)+1</f>
        <v>21</v>
      </c>
      <c r="B34" s="267" t="s">
        <v>540</v>
      </c>
      <c r="C34" s="268"/>
      <c r="D34" s="269"/>
      <c r="E34" s="268"/>
      <c r="F34" s="270"/>
      <c r="G34" s="271"/>
    </row>
    <row r="35" spans="1:7" ht="16.5" x14ac:dyDescent="0.2">
      <c r="A35" s="146">
        <f>COUNT(A$12:$A34)+1</f>
        <v>22</v>
      </c>
      <c r="B35" s="262" t="s">
        <v>541</v>
      </c>
      <c r="C35" s="273"/>
      <c r="D35" s="273"/>
      <c r="E35" s="273"/>
      <c r="F35" s="273"/>
      <c r="G35" s="274"/>
    </row>
    <row r="36" spans="1:7" ht="51" x14ac:dyDescent="0.2">
      <c r="A36" s="150">
        <f>COUNT(A$12:$A35)+1</f>
        <v>23</v>
      </c>
      <c r="B36" s="275" t="s">
        <v>542</v>
      </c>
      <c r="C36" s="277"/>
      <c r="D36" s="277"/>
      <c r="E36" s="277"/>
      <c r="F36" s="278"/>
      <c r="G36" s="287"/>
    </row>
    <row r="37" spans="1:7" ht="16.5" x14ac:dyDescent="0.2">
      <c r="A37" s="150">
        <f>COUNT(A$12:$A36)+1</f>
        <v>24</v>
      </c>
      <c r="B37" s="275" t="s">
        <v>543</v>
      </c>
      <c r="C37" s="277"/>
      <c r="D37" s="277"/>
      <c r="E37" s="276"/>
      <c r="F37" s="278"/>
      <c r="G37" s="279"/>
    </row>
    <row r="38" spans="1:7" ht="25.5" x14ac:dyDescent="0.2">
      <c r="A38" s="156">
        <f>COUNT(A$12:$A37)+1</f>
        <v>25</v>
      </c>
      <c r="B38" s="267" t="s">
        <v>544</v>
      </c>
      <c r="C38" s="269"/>
      <c r="D38" s="269"/>
      <c r="E38" s="268"/>
      <c r="F38" s="270"/>
      <c r="G38" s="271"/>
    </row>
    <row r="39" spans="1:7" ht="25.5" x14ac:dyDescent="0.2">
      <c r="A39" s="146">
        <f>COUNT(A$12:$A38)+1</f>
        <v>26</v>
      </c>
      <c r="B39" s="262" t="s">
        <v>545</v>
      </c>
      <c r="C39" s="273"/>
      <c r="D39" s="273"/>
      <c r="E39" s="273"/>
      <c r="F39" s="273"/>
      <c r="G39" s="274"/>
    </row>
    <row r="40" spans="1:7" ht="25.5" x14ac:dyDescent="0.2">
      <c r="A40" s="150">
        <f>COUNT(A$12:$A39)+1</f>
        <v>27</v>
      </c>
      <c r="B40" s="275" t="s">
        <v>546</v>
      </c>
      <c r="C40" s="277"/>
      <c r="D40" s="277"/>
      <c r="E40" s="277"/>
      <c r="F40" s="278"/>
      <c r="G40" s="287"/>
    </row>
    <row r="41" spans="1:7" ht="25.5" x14ac:dyDescent="0.2">
      <c r="A41" s="150">
        <f>COUNT(A$12:$A40)+1</f>
        <v>28</v>
      </c>
      <c r="B41" s="275" t="s">
        <v>547</v>
      </c>
      <c r="C41" s="276"/>
      <c r="D41" s="277"/>
      <c r="E41" s="276"/>
      <c r="F41" s="278"/>
      <c r="G41" s="279"/>
    </row>
    <row r="42" spans="1:7" ht="51" x14ac:dyDescent="0.2">
      <c r="A42" s="150">
        <f>COUNT(A$12:$A41)+1</f>
        <v>29</v>
      </c>
      <c r="B42" s="275" t="s">
        <v>548</v>
      </c>
      <c r="C42" s="276"/>
      <c r="D42" s="277"/>
      <c r="E42" s="276"/>
      <c r="F42" s="278"/>
      <c r="G42" s="279"/>
    </row>
    <row r="43" spans="1:7" ht="38.25" x14ac:dyDescent="0.2">
      <c r="A43" s="150">
        <f>COUNT(A$12:$A42)+1</f>
        <v>30</v>
      </c>
      <c r="B43" s="275" t="s">
        <v>549</v>
      </c>
      <c r="C43" s="276"/>
      <c r="D43" s="277"/>
      <c r="E43" s="276"/>
      <c r="F43" s="278"/>
      <c r="G43" s="279"/>
    </row>
    <row r="44" spans="1:7" ht="38.25" x14ac:dyDescent="0.2">
      <c r="A44" s="150">
        <f>COUNT(A$12:$A43)+1</f>
        <v>31</v>
      </c>
      <c r="B44" s="275" t="s">
        <v>550</v>
      </c>
      <c r="C44" s="276"/>
      <c r="D44" s="277"/>
      <c r="E44" s="276"/>
      <c r="F44" s="278"/>
      <c r="G44" s="279"/>
    </row>
    <row r="45" spans="1:7" ht="25.5" x14ac:dyDescent="0.2">
      <c r="A45" s="150">
        <f>COUNT(A$12:$A44)+1</f>
        <v>32</v>
      </c>
      <c r="B45" s="275" t="s">
        <v>551</v>
      </c>
      <c r="C45" s="276"/>
      <c r="D45" s="277"/>
      <c r="E45" s="276"/>
      <c r="F45" s="278"/>
      <c r="G45" s="279"/>
    </row>
    <row r="46" spans="1:7" ht="25.5" x14ac:dyDescent="0.2">
      <c r="A46" s="150">
        <f>COUNT(A$12:$A45)+1</f>
        <v>33</v>
      </c>
      <c r="B46" s="275" t="s">
        <v>552</v>
      </c>
      <c r="C46" s="276"/>
      <c r="D46" s="277"/>
      <c r="E46" s="276"/>
      <c r="F46" s="278"/>
      <c r="G46" s="279"/>
    </row>
    <row r="47" spans="1:7" ht="25.5" x14ac:dyDescent="0.2">
      <c r="A47" s="150">
        <f>COUNT(A$12:$A46)+1</f>
        <v>34</v>
      </c>
      <c r="B47" s="275" t="s">
        <v>553</v>
      </c>
      <c r="C47" s="276"/>
      <c r="D47" s="277"/>
      <c r="E47" s="276"/>
      <c r="F47" s="278"/>
      <c r="G47" s="279"/>
    </row>
    <row r="48" spans="1:7" ht="17.25" customHeight="1" x14ac:dyDescent="0.2">
      <c r="A48" s="150">
        <f>COUNT(A$12:$A47)+1</f>
        <v>35</v>
      </c>
      <c r="B48" s="275" t="s">
        <v>554</v>
      </c>
      <c r="C48" s="276"/>
      <c r="D48" s="277"/>
      <c r="E48" s="276"/>
      <c r="F48" s="278"/>
      <c r="G48" s="279"/>
    </row>
    <row r="49" spans="1:7" ht="25.5" x14ac:dyDescent="0.2">
      <c r="A49" s="150">
        <f>COUNT(A$12:$A48)+1</f>
        <v>36</v>
      </c>
      <c r="B49" s="275" t="s">
        <v>555</v>
      </c>
      <c r="C49" s="276"/>
      <c r="D49" s="277"/>
      <c r="E49" s="276"/>
      <c r="F49" s="278"/>
      <c r="G49" s="279"/>
    </row>
    <row r="50" spans="1:7" ht="16.5" x14ac:dyDescent="0.2">
      <c r="A50" s="150">
        <f>COUNT(A$12:$A49)+1</f>
        <v>37</v>
      </c>
      <c r="B50" s="275" t="s">
        <v>556</v>
      </c>
      <c r="C50" s="276"/>
      <c r="D50" s="277"/>
      <c r="E50" s="276"/>
      <c r="F50" s="278"/>
      <c r="G50" s="279"/>
    </row>
    <row r="51" spans="1:7" ht="38.25" x14ac:dyDescent="0.2">
      <c r="A51" s="150">
        <f>COUNT(A$12:$A50)+1</f>
        <v>38</v>
      </c>
      <c r="B51" s="275" t="s">
        <v>557</v>
      </c>
      <c r="C51" s="276"/>
      <c r="D51" s="277"/>
      <c r="E51" s="276"/>
      <c r="F51" s="278"/>
      <c r="G51" s="279"/>
    </row>
    <row r="52" spans="1:7" ht="25.5" x14ac:dyDescent="0.2">
      <c r="A52" s="156">
        <f>COUNT(A$12:$A51)+1</f>
        <v>39</v>
      </c>
      <c r="B52" s="267" t="s">
        <v>558</v>
      </c>
      <c r="C52" s="268"/>
      <c r="D52" s="269"/>
      <c r="E52" s="268"/>
      <c r="F52" s="270"/>
      <c r="G52" s="271"/>
    </row>
    <row r="53" spans="1:7" ht="16.5" x14ac:dyDescent="0.2">
      <c r="A53" s="146">
        <f>COUNT(A$12:$A52)+1</f>
        <v>40</v>
      </c>
      <c r="B53" s="262" t="s">
        <v>559</v>
      </c>
      <c r="C53" s="273"/>
      <c r="D53" s="273"/>
      <c r="E53" s="273"/>
      <c r="F53" s="273"/>
      <c r="G53" s="274"/>
    </row>
    <row r="54" spans="1:7" ht="25.5" x14ac:dyDescent="0.2">
      <c r="A54" s="150">
        <f>COUNT(A$12:$A53)+1</f>
        <v>41</v>
      </c>
      <c r="B54" s="288" t="s">
        <v>560</v>
      </c>
      <c r="C54" s="277"/>
      <c r="D54" s="277"/>
      <c r="E54" s="277"/>
      <c r="F54" s="278"/>
      <c r="G54" s="287"/>
    </row>
    <row r="55" spans="1:7" ht="16.5" x14ac:dyDescent="0.2">
      <c r="A55" s="150">
        <f>COUNT(A$12:$A54)+1</f>
        <v>42</v>
      </c>
      <c r="B55" s="275" t="s">
        <v>561</v>
      </c>
      <c r="C55" s="276"/>
      <c r="D55" s="277"/>
      <c r="E55" s="276"/>
      <c r="F55" s="278"/>
      <c r="G55" s="279"/>
    </row>
    <row r="56" spans="1:7" ht="63.75" x14ac:dyDescent="0.2">
      <c r="A56" s="150">
        <f>COUNT(A$12:$A55)+1</f>
        <v>43</v>
      </c>
      <c r="B56" s="275" t="s">
        <v>562</v>
      </c>
      <c r="C56" s="276"/>
      <c r="D56" s="277"/>
      <c r="E56" s="276"/>
      <c r="F56" s="278"/>
      <c r="G56" s="279"/>
    </row>
    <row r="57" spans="1:7" ht="38.25" x14ac:dyDescent="0.2">
      <c r="A57" s="156">
        <f>COUNT(A$12:$A56)+1</f>
        <v>44</v>
      </c>
      <c r="B57" s="267" t="s">
        <v>563</v>
      </c>
      <c r="C57" s="268"/>
      <c r="D57" s="269"/>
      <c r="E57" s="268"/>
      <c r="F57" s="270"/>
      <c r="G57" s="271"/>
    </row>
    <row r="58" spans="1:7" ht="16.5" x14ac:dyDescent="0.2">
      <c r="A58" s="146">
        <f>COUNT(A$12:$A57)+1</f>
        <v>45</v>
      </c>
      <c r="B58" s="262" t="s">
        <v>564</v>
      </c>
      <c r="C58" s="273"/>
      <c r="D58" s="273"/>
      <c r="E58" s="273"/>
      <c r="F58" s="273"/>
      <c r="G58" s="274"/>
    </row>
    <row r="59" spans="1:7" ht="38.25" x14ac:dyDescent="0.2">
      <c r="A59" s="150">
        <f>COUNT(A$12:$A58)+1</f>
        <v>46</v>
      </c>
      <c r="B59" s="288" t="s">
        <v>565</v>
      </c>
      <c r="C59" s="277"/>
      <c r="D59" s="277"/>
      <c r="E59" s="277"/>
      <c r="F59" s="278"/>
      <c r="G59" s="287"/>
    </row>
    <row r="60" spans="1:7" ht="25.5" x14ac:dyDescent="0.2">
      <c r="A60" s="150">
        <f>COUNT(A$12:$A59)+1</f>
        <v>47</v>
      </c>
      <c r="B60" s="275" t="s">
        <v>566</v>
      </c>
      <c r="C60" s="276"/>
      <c r="D60" s="277"/>
      <c r="E60" s="276"/>
      <c r="F60" s="278"/>
      <c r="G60" s="279"/>
    </row>
    <row r="61" spans="1:7" ht="25.5" x14ac:dyDescent="0.2">
      <c r="A61" s="150">
        <f>COUNT(A$12:$A60)+1</f>
        <v>48</v>
      </c>
      <c r="B61" s="275" t="s">
        <v>567</v>
      </c>
      <c r="C61" s="276"/>
      <c r="D61" s="277"/>
      <c r="E61" s="276"/>
      <c r="F61" s="278"/>
      <c r="G61" s="279"/>
    </row>
    <row r="62" spans="1:7" ht="25.5" x14ac:dyDescent="0.2">
      <c r="A62" s="150">
        <f>COUNT(A$12:$A61)+1</f>
        <v>49</v>
      </c>
      <c r="B62" s="275" t="s">
        <v>568</v>
      </c>
      <c r="C62" s="276"/>
      <c r="D62" s="277"/>
      <c r="E62" s="276"/>
      <c r="F62" s="278"/>
      <c r="G62" s="279"/>
    </row>
    <row r="63" spans="1:7" ht="25.5" x14ac:dyDescent="0.2">
      <c r="A63" s="150">
        <f>COUNT(A$12:$A62)+1</f>
        <v>50</v>
      </c>
      <c r="B63" s="275" t="s">
        <v>569</v>
      </c>
      <c r="C63" s="276"/>
      <c r="D63" s="277"/>
      <c r="E63" s="276"/>
      <c r="F63" s="278"/>
      <c r="G63" s="279"/>
    </row>
    <row r="64" spans="1:7" ht="16.5" x14ac:dyDescent="0.2">
      <c r="A64" s="156">
        <f>COUNT(A$12:$A63)+1</f>
        <v>51</v>
      </c>
      <c r="B64" s="267" t="s">
        <v>570</v>
      </c>
      <c r="C64" s="268"/>
      <c r="D64" s="269"/>
      <c r="E64" s="268"/>
      <c r="F64" s="270"/>
      <c r="G64" s="271"/>
    </row>
    <row r="65" spans="1:8" ht="16.5" x14ac:dyDescent="0.2">
      <c r="A65" s="146">
        <f>COUNT(A$12:$A64)+1</f>
        <v>52</v>
      </c>
      <c r="B65" s="262" t="s">
        <v>571</v>
      </c>
      <c r="C65" s="273"/>
      <c r="D65" s="273"/>
      <c r="E65" s="273"/>
      <c r="F65" s="273"/>
      <c r="G65" s="274"/>
    </row>
    <row r="66" spans="1:8" ht="16.5" x14ac:dyDescent="0.2">
      <c r="A66" s="150">
        <f>COUNT(A$12:$A65)+1</f>
        <v>53</v>
      </c>
      <c r="B66" s="289"/>
      <c r="C66" s="277"/>
      <c r="D66" s="277"/>
      <c r="E66" s="277"/>
      <c r="F66" s="278"/>
      <c r="G66" s="287"/>
    </row>
    <row r="67" spans="1:8" ht="16.5" x14ac:dyDescent="0.2">
      <c r="A67" s="156">
        <f>COUNT(A$12:$A66)+1</f>
        <v>54</v>
      </c>
      <c r="B67" s="290"/>
      <c r="C67" s="268"/>
      <c r="D67" s="269"/>
      <c r="E67" s="268"/>
      <c r="F67" s="270"/>
      <c r="G67" s="271"/>
    </row>
    <row r="68" spans="1:8" x14ac:dyDescent="0.2">
      <c r="A68" s="291"/>
      <c r="B68" s="292"/>
      <c r="C68" s="5"/>
      <c r="D68" s="5"/>
      <c r="E68" s="5"/>
      <c r="F68" s="5"/>
      <c r="G68" s="5"/>
    </row>
    <row r="69" spans="1:8" x14ac:dyDescent="0.2">
      <c r="A69" s="5"/>
      <c r="B69" s="24" t="s">
        <v>187</v>
      </c>
      <c r="C69" s="5"/>
      <c r="D69" s="5"/>
      <c r="E69" s="5"/>
      <c r="F69" s="5"/>
      <c r="G69" s="5"/>
    </row>
    <row r="70" spans="1:8" x14ac:dyDescent="0.2">
      <c r="A70" s="5"/>
      <c r="B70" s="69" t="s">
        <v>188</v>
      </c>
      <c r="C70" s="70" t="s">
        <v>189</v>
      </c>
      <c r="D70" s="70" t="s">
        <v>190</v>
      </c>
      <c r="E70" s="71" t="s">
        <v>572</v>
      </c>
      <c r="F70" s="72"/>
      <c r="G70" s="72"/>
    </row>
    <row r="71" spans="1:8" x14ac:dyDescent="0.2">
      <c r="A71" s="5"/>
      <c r="B71" s="73" t="s">
        <v>192</v>
      </c>
      <c r="C71" s="15">
        <f>COUNTA(C14:C67)</f>
        <v>0</v>
      </c>
      <c r="D71" s="15">
        <f>COUNTA(D14:D67)</f>
        <v>0</v>
      </c>
      <c r="E71" s="74">
        <f>COUNTA(E14:E67)</f>
        <v>0</v>
      </c>
      <c r="F71" s="5"/>
      <c r="G71" s="5"/>
    </row>
    <row r="72" spans="1:8" x14ac:dyDescent="0.2">
      <c r="A72" s="5"/>
      <c r="B72" s="75" t="s">
        <v>193</v>
      </c>
      <c r="C72" s="76">
        <f>IF(SUM($C71:$D71)=0,0,C71/SUM($C71:$D71))</f>
        <v>0</v>
      </c>
      <c r="D72" s="76">
        <f>IF(SUM($C71:$D71)=0,0,D71/SUM($C71:$D71))</f>
        <v>0</v>
      </c>
      <c r="E72" s="77"/>
      <c r="F72" s="78"/>
      <c r="G72" s="78"/>
    </row>
    <row r="73" spans="1:8" x14ac:dyDescent="0.2">
      <c r="A73" s="5"/>
      <c r="B73" s="5"/>
      <c r="C73" s="5"/>
      <c r="D73" s="5"/>
      <c r="E73" s="5"/>
      <c r="F73" s="5"/>
      <c r="G73" s="5"/>
    </row>
    <row r="74" spans="1:8" x14ac:dyDescent="0.2">
      <c r="A74" s="293" t="s">
        <v>573</v>
      </c>
      <c r="B74" s="79"/>
      <c r="C74" s="79"/>
      <c r="D74" s="79"/>
      <c r="E74" s="79"/>
      <c r="F74" s="79"/>
      <c r="G74" s="79"/>
    </row>
    <row r="75" spans="1:8" x14ac:dyDescent="0.2">
      <c r="A75" s="68"/>
      <c r="C75" s="68"/>
      <c r="D75" s="68"/>
      <c r="E75" s="68"/>
      <c r="F75" s="68"/>
      <c r="G75" s="79"/>
      <c r="H75" s="244" t="s">
        <v>63</v>
      </c>
    </row>
    <row r="76" spans="1:8" x14ac:dyDescent="0.2">
      <c r="A76" s="82" t="s">
        <v>574</v>
      </c>
      <c r="B76" s="79"/>
      <c r="C76" s="79"/>
      <c r="D76" s="79"/>
      <c r="E76" s="79"/>
      <c r="F76" s="79"/>
      <c r="G76" s="79"/>
    </row>
    <row r="77" spans="1:8" x14ac:dyDescent="0.2">
      <c r="A77" s="68"/>
      <c r="C77" s="68"/>
      <c r="D77" s="68"/>
      <c r="E77" s="68"/>
      <c r="F77" s="68"/>
      <c r="G77" s="79"/>
    </row>
    <row r="78" spans="1:8" x14ac:dyDescent="0.2">
      <c r="A78" s="5"/>
      <c r="B78" s="5"/>
      <c r="C78" s="79"/>
      <c r="D78" s="79"/>
      <c r="E78" s="79"/>
      <c r="F78" s="79"/>
      <c r="G78" s="79"/>
    </row>
    <row r="79" spans="1:8" x14ac:dyDescent="0.2">
      <c r="A79" s="5"/>
      <c r="B79" s="5"/>
      <c r="C79" s="79"/>
      <c r="D79" s="5"/>
      <c r="E79" s="5"/>
      <c r="F79" s="5"/>
      <c r="G79" s="5"/>
    </row>
    <row r="80" spans="1:8" ht="15.75" x14ac:dyDescent="0.25">
      <c r="A80" s="84"/>
    </row>
    <row r="96" spans="1:1" x14ac:dyDescent="0.2">
      <c r="A96" s="2" t="s">
        <v>221</v>
      </c>
    </row>
  </sheetData>
  <dataValidations count="1">
    <dataValidation type="list" allowBlank="1" showInputMessage="1" showErrorMessage="1" sqref="F14:F34 F36:F38 F40:F52 F54:F57 F59:F64 F66:F67">
      <formula1>$L$2:$M$2</formula1>
    </dataValidation>
  </dataValidations>
  <hyperlinks>
    <hyperlink ref="H1" location="TARTALOM!A1" display=" &lt; Tartalom"/>
    <hyperlink ref="H3" location="'KK-10'!A59" display="KK-10"/>
    <hyperlink ref="H75" location="'KK-10'!A59" display="KK-10"/>
  </hyperlinks>
  <pageMargins left="0.70866141732283505" right="0.70866141732283505" top="0.55118110236220497" bottom="0.70866141732283505" header="0.43307086614173201" footer="0.511811023622047"/>
  <pageSetup paperSize="9" scale="67" fitToHeight="3" orientation="portrait"/>
  <headerFooter>
    <oddFooter>&amp;L&amp;"Arial Narrow,Normál"&amp;8&amp;F/&amp;A&amp;C &amp;"Arial Narrow,Normál"&amp;8&amp;P/&amp;N&amp;R&amp;"Arial Narrow,Normál"&amp;8DigitAudit/AuditDok</oddFooter>
  </headerFooter>
  <rowBreaks count="1" manualBreakCount="1">
    <brk id="38"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ColWidth="9" defaultRowHeight="16.5" customHeight="1" x14ac:dyDescent="0.3"/>
  <cols>
    <col min="1" max="1" width="9" style="2" customWidth="1"/>
    <col min="2" max="2" width="50.875" style="2" customWidth="1"/>
    <col min="3" max="3" width="10" style="2" customWidth="1"/>
    <col min="4" max="5" width="9" style="2" customWidth="1"/>
    <col min="6" max="6" width="15.875" style="2" customWidth="1"/>
    <col min="7" max="8" width="9" style="35" customWidth="1"/>
    <col min="9" max="15" width="9" style="2" customWidth="1"/>
    <col min="16" max="16" width="8.875" style="2" customWidth="1"/>
    <col min="17" max="17" width="9" style="2" customWidth="1"/>
    <col min="18" max="18" width="17.875" style="2" customWidth="1"/>
    <col min="19" max="16384" width="9" style="2"/>
  </cols>
  <sheetData>
    <row r="1" spans="1:8" x14ac:dyDescent="0.3">
      <c r="A1" s="22" t="s">
        <v>36</v>
      </c>
      <c r="B1" s="91"/>
      <c r="C1" s="22"/>
      <c r="D1" s="5"/>
      <c r="E1" s="5"/>
      <c r="F1" s="5"/>
      <c r="G1" s="86" t="s">
        <v>74</v>
      </c>
      <c r="H1" s="2"/>
    </row>
    <row r="2" spans="1:8" ht="14.25" customHeight="1" x14ac:dyDescent="0.3">
      <c r="A2" s="22"/>
      <c r="B2" s="91"/>
      <c r="C2" s="22"/>
      <c r="D2" s="295">
        <f>A75</f>
        <v>0</v>
      </c>
      <c r="E2" s="295">
        <f>A77</f>
        <v>0</v>
      </c>
      <c r="F2" s="5"/>
      <c r="G2" s="26" t="s">
        <v>75</v>
      </c>
    </row>
    <row r="3" spans="1:8" x14ac:dyDescent="0.3">
      <c r="A3" s="91" t="s">
        <v>575</v>
      </c>
      <c r="B3" s="91"/>
      <c r="C3" s="91"/>
      <c r="D3" s="5"/>
      <c r="E3" s="5"/>
      <c r="F3" s="5"/>
      <c r="G3" s="86"/>
    </row>
    <row r="4" spans="1:8" ht="18" customHeight="1" x14ac:dyDescent="0.3">
      <c r="A4" s="27" t="str">
        <f>CONCATENATE("Ügyfél:   ",Alapa!$C$17)</f>
        <v xml:space="preserve">Ügyfél:   </v>
      </c>
      <c r="B4" s="137"/>
      <c r="C4" s="296"/>
      <c r="D4" s="34" t="s">
        <v>279</v>
      </c>
      <c r="E4" s="94"/>
      <c r="F4" s="33"/>
      <c r="G4" s="86"/>
    </row>
    <row r="5" spans="1:8" ht="15.75" customHeight="1" x14ac:dyDescent="0.3">
      <c r="A5" s="27" t="str">
        <f>CONCATENATE("Fordulónap: ",Alapa!$C$12)</f>
        <v xml:space="preserve">Fordulónap: </v>
      </c>
      <c r="B5" s="137"/>
      <c r="C5" s="296"/>
      <c r="D5" s="34" t="s">
        <v>79</v>
      </c>
      <c r="E5" s="34" t="e">
        <f>VLOOKUP(H6,Alapa!$G$2:$H$22,2)</f>
        <v>#N/A</v>
      </c>
      <c r="F5" s="29"/>
      <c r="G5" s="86"/>
    </row>
    <row r="6" spans="1:8" x14ac:dyDescent="0.3">
      <c r="A6" s="91"/>
      <c r="B6" s="91"/>
      <c r="C6" s="91"/>
      <c r="D6" s="30" t="s">
        <v>81</v>
      </c>
      <c r="E6" s="34" t="str">
        <f>IF(Alapa!$N$2=0," ",Alapa!$N$2)</f>
        <v xml:space="preserve"> </v>
      </c>
      <c r="F6" s="139"/>
      <c r="G6" s="35" t="s">
        <v>80</v>
      </c>
      <c r="H6" s="297">
        <v>1</v>
      </c>
    </row>
    <row r="7" spans="1:8" x14ac:dyDescent="0.3">
      <c r="A7" s="91"/>
      <c r="B7" s="91"/>
      <c r="C7" s="91"/>
      <c r="D7" s="24"/>
      <c r="E7" s="24"/>
      <c r="F7" s="40"/>
      <c r="H7" s="298"/>
    </row>
    <row r="8" spans="1:8" x14ac:dyDescent="0.3">
      <c r="A8" s="24" t="s">
        <v>82</v>
      </c>
      <c r="B8" s="98" t="s">
        <v>576</v>
      </c>
      <c r="C8" s="91"/>
      <c r="D8" s="24"/>
      <c r="E8" s="24"/>
      <c r="F8" s="40"/>
      <c r="H8" s="298"/>
    </row>
    <row r="9" spans="1:8" x14ac:dyDescent="0.3">
      <c r="A9" s="5" t="s">
        <v>577</v>
      </c>
      <c r="B9" s="98"/>
      <c r="C9" s="91"/>
      <c r="D9" s="24"/>
      <c r="E9" s="24"/>
      <c r="F9" s="40"/>
      <c r="H9" s="298"/>
    </row>
    <row r="10" spans="1:8" x14ac:dyDescent="0.3">
      <c r="A10" s="5"/>
      <c r="B10" s="98" t="s">
        <v>578</v>
      </c>
      <c r="C10" s="91"/>
      <c r="D10" s="24"/>
      <c r="E10" s="24"/>
      <c r="F10" s="40"/>
      <c r="H10" s="298"/>
    </row>
    <row r="11" spans="1:8" x14ac:dyDescent="0.3">
      <c r="A11" s="24"/>
      <c r="B11" s="24"/>
      <c r="C11" s="24"/>
      <c r="D11" s="5"/>
      <c r="E11" s="5"/>
      <c r="F11" s="5"/>
      <c r="H11" s="2"/>
    </row>
    <row r="12" spans="1:8" ht="36" customHeight="1" x14ac:dyDescent="0.3">
      <c r="A12" s="299" t="s">
        <v>250</v>
      </c>
      <c r="B12" s="299" t="s">
        <v>579</v>
      </c>
      <c r="C12" s="300" t="s">
        <v>95</v>
      </c>
      <c r="D12" s="300" t="s">
        <v>252</v>
      </c>
      <c r="E12" s="300" t="s">
        <v>580</v>
      </c>
      <c r="F12" s="301" t="s">
        <v>227</v>
      </c>
      <c r="H12" s="2"/>
    </row>
    <row r="13" spans="1:8" ht="27" customHeight="1" x14ac:dyDescent="0.3">
      <c r="A13" s="302">
        <f>COUNT(A12:$A$12)+1</f>
        <v>1</v>
      </c>
      <c r="B13" s="303" t="s">
        <v>581</v>
      </c>
      <c r="C13" s="304"/>
      <c r="D13" s="304"/>
      <c r="E13" s="304"/>
      <c r="F13" s="305"/>
      <c r="H13" s="2"/>
    </row>
    <row r="14" spans="1:8" ht="27" customHeight="1" x14ac:dyDescent="0.3">
      <c r="A14" s="306">
        <f>COUNT(A$12:$A13)+1</f>
        <v>2</v>
      </c>
      <c r="B14" s="307" t="s">
        <v>582</v>
      </c>
      <c r="C14" s="308"/>
      <c r="D14" s="308"/>
      <c r="E14" s="308"/>
      <c r="F14" s="309"/>
      <c r="H14" s="2"/>
    </row>
    <row r="15" spans="1:8" ht="27" customHeight="1" x14ac:dyDescent="0.3">
      <c r="A15" s="306">
        <f>COUNT(A$12:$A14)+1</f>
        <v>3</v>
      </c>
      <c r="B15" s="307" t="s">
        <v>583</v>
      </c>
      <c r="C15" s="308"/>
      <c r="D15" s="308"/>
      <c r="E15" s="308"/>
      <c r="F15" s="309"/>
      <c r="H15" s="2"/>
    </row>
    <row r="16" spans="1:8" ht="27" customHeight="1" x14ac:dyDescent="0.3">
      <c r="A16" s="306">
        <f>COUNT(A$12:$A15)+1</f>
        <v>4</v>
      </c>
      <c r="B16" s="307" t="s">
        <v>584</v>
      </c>
      <c r="C16" s="308"/>
      <c r="D16" s="308"/>
      <c r="E16" s="308"/>
      <c r="F16" s="309"/>
      <c r="H16" s="2"/>
    </row>
    <row r="17" spans="1:8" ht="27" customHeight="1" x14ac:dyDescent="0.3">
      <c r="A17" s="306">
        <f>COUNT(A$12:$A16)+1</f>
        <v>5</v>
      </c>
      <c r="B17" s="307" t="s">
        <v>585</v>
      </c>
      <c r="C17" s="308"/>
      <c r="D17" s="308"/>
      <c r="E17" s="308"/>
      <c r="F17" s="309"/>
      <c r="H17" s="2"/>
    </row>
    <row r="18" spans="1:8" ht="27" customHeight="1" x14ac:dyDescent="0.3">
      <c r="A18" s="306">
        <f>COUNT(A$12:$A17)+1</f>
        <v>6</v>
      </c>
      <c r="B18" s="307" t="s">
        <v>586</v>
      </c>
      <c r="C18" s="308"/>
      <c r="D18" s="308"/>
      <c r="E18" s="308"/>
      <c r="F18" s="309"/>
      <c r="H18" s="2"/>
    </row>
    <row r="19" spans="1:8" ht="27" customHeight="1" x14ac:dyDescent="0.3">
      <c r="A19" s="306">
        <f>COUNT(A$12:$A18)+1</f>
        <v>7</v>
      </c>
      <c r="B19" s="307" t="s">
        <v>587</v>
      </c>
      <c r="C19" s="308"/>
      <c r="D19" s="308"/>
      <c r="E19" s="308"/>
      <c r="F19" s="309"/>
      <c r="H19" s="2"/>
    </row>
    <row r="20" spans="1:8" ht="27" customHeight="1" x14ac:dyDescent="0.3">
      <c r="A20" s="306">
        <f>COUNT(A$12:$A19)+1</f>
        <v>8</v>
      </c>
      <c r="B20" s="307" t="s">
        <v>588</v>
      </c>
      <c r="C20" s="308"/>
      <c r="D20" s="308"/>
      <c r="E20" s="308"/>
      <c r="F20" s="309"/>
    </row>
    <row r="21" spans="1:8" ht="27" customHeight="1" x14ac:dyDescent="0.3">
      <c r="A21" s="306">
        <f>COUNT(A$12:$A20)+1</f>
        <v>9</v>
      </c>
      <c r="B21" s="307" t="s">
        <v>589</v>
      </c>
      <c r="C21" s="308"/>
      <c r="D21" s="308"/>
      <c r="E21" s="308"/>
      <c r="F21" s="309"/>
    </row>
    <row r="22" spans="1:8" ht="27" customHeight="1" x14ac:dyDescent="0.3">
      <c r="A22" s="306">
        <f>COUNT(A$12:$A21)+1</f>
        <v>10</v>
      </c>
      <c r="B22" s="307" t="s">
        <v>590</v>
      </c>
      <c r="C22" s="308"/>
      <c r="D22" s="308"/>
      <c r="E22" s="308"/>
      <c r="F22" s="309"/>
    </row>
    <row r="23" spans="1:8" ht="27" customHeight="1" x14ac:dyDescent="0.3">
      <c r="A23" s="306">
        <f>COUNT(A$12:$A22)+1</f>
        <v>11</v>
      </c>
      <c r="B23" s="307" t="s">
        <v>591</v>
      </c>
      <c r="C23" s="308"/>
      <c r="D23" s="308"/>
      <c r="E23" s="308"/>
      <c r="F23" s="309"/>
    </row>
    <row r="24" spans="1:8" ht="27" customHeight="1" x14ac:dyDescent="0.3">
      <c r="A24" s="306">
        <f>COUNT(A$12:$A23)+1</f>
        <v>12</v>
      </c>
      <c r="B24" s="307" t="s">
        <v>592</v>
      </c>
      <c r="C24" s="308"/>
      <c r="D24" s="308"/>
      <c r="E24" s="308"/>
      <c r="F24" s="309"/>
    </row>
    <row r="25" spans="1:8" ht="27" customHeight="1" x14ac:dyDescent="0.3">
      <c r="A25" s="306">
        <f>COUNT(A$12:$A24)+1</f>
        <v>13</v>
      </c>
      <c r="B25" s="307" t="s">
        <v>593</v>
      </c>
      <c r="C25" s="308"/>
      <c r="D25" s="308"/>
      <c r="E25" s="308"/>
      <c r="F25" s="309"/>
    </row>
    <row r="26" spans="1:8" ht="27" customHeight="1" x14ac:dyDescent="0.3">
      <c r="A26" s="306">
        <f>COUNT(A$12:$A25)+1</f>
        <v>14</v>
      </c>
      <c r="B26" s="307" t="s">
        <v>594</v>
      </c>
      <c r="C26" s="308"/>
      <c r="D26" s="308"/>
      <c r="E26" s="308"/>
      <c r="F26" s="309"/>
    </row>
    <row r="27" spans="1:8" ht="12.75" x14ac:dyDescent="0.2">
      <c r="A27" s="306">
        <f>COUNT(A$12:$A26)+1</f>
        <v>15</v>
      </c>
      <c r="B27" s="299" t="s">
        <v>595</v>
      </c>
      <c r="C27" s="310"/>
      <c r="D27" s="300"/>
      <c r="E27" s="300"/>
      <c r="F27" s="311"/>
      <c r="G27" s="2"/>
      <c r="H27" s="2"/>
    </row>
    <row r="28" spans="1:8" ht="38.25" x14ac:dyDescent="0.2">
      <c r="A28" s="306">
        <f>COUNT(A$12:$A27)+1</f>
        <v>16</v>
      </c>
      <c r="B28" s="312" t="s">
        <v>596</v>
      </c>
      <c r="C28" s="313"/>
      <c r="D28" s="220"/>
      <c r="E28" s="220"/>
      <c r="F28" s="314"/>
      <c r="G28" s="2"/>
      <c r="H28" s="2"/>
    </row>
    <row r="29" spans="1:8" ht="25.5" x14ac:dyDescent="0.2">
      <c r="A29" s="306">
        <f>COUNT(A$12:$A28)+1</f>
        <v>17</v>
      </c>
      <c r="B29" s="315" t="s">
        <v>597</v>
      </c>
      <c r="C29" s="308"/>
      <c r="D29" s="316"/>
      <c r="E29" s="316"/>
      <c r="F29" s="317"/>
      <c r="G29" s="2"/>
      <c r="H29" s="2"/>
    </row>
    <row r="30" spans="1:8" ht="25.5" x14ac:dyDescent="0.2">
      <c r="A30" s="306">
        <f>COUNT(A$12:$A29)+1</f>
        <v>18</v>
      </c>
      <c r="B30" s="315" t="s">
        <v>598</v>
      </c>
      <c r="C30" s="308"/>
      <c r="D30" s="316"/>
      <c r="E30" s="316"/>
      <c r="F30" s="317"/>
      <c r="G30" s="2"/>
      <c r="H30" s="2"/>
    </row>
    <row r="31" spans="1:8" ht="17.25" customHeight="1" x14ac:dyDescent="0.2">
      <c r="A31" s="306">
        <f>COUNT(A$12:$A30)+1</f>
        <v>19</v>
      </c>
      <c r="B31" s="315" t="s">
        <v>599</v>
      </c>
      <c r="C31" s="308"/>
      <c r="D31" s="316"/>
      <c r="E31" s="316"/>
      <c r="F31" s="317"/>
      <c r="G31" s="2"/>
      <c r="H31" s="2"/>
    </row>
    <row r="32" spans="1:8" ht="18" customHeight="1" x14ac:dyDescent="0.2">
      <c r="A32" s="306">
        <f>COUNT(A$12:$A31)+1</f>
        <v>20</v>
      </c>
      <c r="B32" s="315" t="s">
        <v>600</v>
      </c>
      <c r="C32" s="308"/>
      <c r="D32" s="316"/>
      <c r="E32" s="316"/>
      <c r="F32" s="317"/>
      <c r="G32" s="2"/>
      <c r="H32" s="2"/>
    </row>
    <row r="33" spans="1:8" ht="18.75" customHeight="1" x14ac:dyDescent="0.2">
      <c r="A33" s="306">
        <f>COUNT(A$12:$A32)+1</f>
        <v>21</v>
      </c>
      <c r="B33" s="315" t="s">
        <v>601</v>
      </c>
      <c r="C33" s="308"/>
      <c r="D33" s="316"/>
      <c r="E33" s="316"/>
      <c r="F33" s="317"/>
      <c r="G33" s="2"/>
      <c r="H33" s="2"/>
    </row>
    <row r="34" spans="1:8" ht="18.75" customHeight="1" x14ac:dyDescent="0.2">
      <c r="A34" s="306">
        <f>COUNT(A$12:$A33)+1</f>
        <v>22</v>
      </c>
      <c r="B34" s="315" t="s">
        <v>602</v>
      </c>
      <c r="C34" s="308"/>
      <c r="D34" s="316"/>
      <c r="E34" s="316"/>
      <c r="F34" s="317"/>
      <c r="G34" s="2"/>
      <c r="H34" s="2"/>
    </row>
    <row r="35" spans="1:8" ht="25.5" x14ac:dyDescent="0.2">
      <c r="A35" s="306">
        <f>COUNT(A$12:$A34)+1</f>
        <v>23</v>
      </c>
      <c r="B35" s="315" t="s">
        <v>603</v>
      </c>
      <c r="C35" s="308"/>
      <c r="D35" s="316"/>
      <c r="E35" s="316"/>
      <c r="F35" s="317"/>
      <c r="G35" s="2"/>
      <c r="H35" s="2"/>
    </row>
    <row r="36" spans="1:8" ht="18.75" customHeight="1" x14ac:dyDescent="0.2">
      <c r="A36" s="306">
        <f>COUNT(A$12:$A35)+1</f>
        <v>24</v>
      </c>
      <c r="B36" s="315" t="s">
        <v>604</v>
      </c>
      <c r="C36" s="308"/>
      <c r="D36" s="316"/>
      <c r="E36" s="316"/>
      <c r="F36" s="317"/>
      <c r="G36" s="2"/>
      <c r="H36" s="2"/>
    </row>
    <row r="37" spans="1:8" ht="25.5" x14ac:dyDescent="0.2">
      <c r="A37" s="306">
        <f>COUNT(A$12:$A36)+1</f>
        <v>25</v>
      </c>
      <c r="B37" s="315" t="s">
        <v>605</v>
      </c>
      <c r="C37" s="308"/>
      <c r="D37" s="316"/>
      <c r="E37" s="316"/>
      <c r="F37" s="317"/>
      <c r="G37" s="2"/>
      <c r="H37" s="2"/>
    </row>
    <row r="38" spans="1:8" ht="18.75" customHeight="1" x14ac:dyDescent="0.2">
      <c r="A38" s="306">
        <f>COUNT(A$12:$A37)+1</f>
        <v>26</v>
      </c>
      <c r="B38" s="315" t="s">
        <v>606</v>
      </c>
      <c r="C38" s="308"/>
      <c r="D38" s="316"/>
      <c r="E38" s="316"/>
      <c r="F38" s="317"/>
      <c r="G38" s="2"/>
      <c r="H38" s="2"/>
    </row>
    <row r="39" spans="1:8" ht="18" customHeight="1" x14ac:dyDescent="0.2">
      <c r="A39" s="306">
        <f>COUNT(A$12:$A38)+1</f>
        <v>27</v>
      </c>
      <c r="B39" s="315" t="s">
        <v>607</v>
      </c>
      <c r="C39" s="308"/>
      <c r="D39" s="316"/>
      <c r="E39" s="316"/>
      <c r="F39" s="317"/>
      <c r="G39" s="2"/>
      <c r="H39" s="2"/>
    </row>
    <row r="40" spans="1:8" ht="25.5" x14ac:dyDescent="0.2">
      <c r="A40" s="306">
        <f>COUNT(A$12:$A39)+1</f>
        <v>28</v>
      </c>
      <c r="B40" s="315" t="s">
        <v>608</v>
      </c>
      <c r="C40" s="308"/>
      <c r="D40" s="316"/>
      <c r="E40" s="316"/>
      <c r="F40" s="317"/>
      <c r="G40" s="2"/>
      <c r="H40" s="2"/>
    </row>
    <row r="41" spans="1:8" ht="25.5" x14ac:dyDescent="0.2">
      <c r="A41" s="306">
        <f>COUNT(A$12:$A40)+1</f>
        <v>29</v>
      </c>
      <c r="B41" s="315" t="s">
        <v>609</v>
      </c>
      <c r="C41" s="308"/>
      <c r="D41" s="316"/>
      <c r="E41" s="316"/>
      <c r="F41" s="317"/>
      <c r="G41" s="2"/>
      <c r="H41" s="2"/>
    </row>
    <row r="42" spans="1:8" ht="25.5" x14ac:dyDescent="0.2">
      <c r="A42" s="306">
        <f>COUNT(A$12:$A41)+1</f>
        <v>30</v>
      </c>
      <c r="B42" s="315" t="s">
        <v>610</v>
      </c>
      <c r="C42" s="308"/>
      <c r="D42" s="316"/>
      <c r="E42" s="316"/>
      <c r="F42" s="317"/>
      <c r="G42" s="2"/>
      <c r="H42" s="2"/>
    </row>
    <row r="43" spans="1:8" ht="12.75" x14ac:dyDescent="0.2">
      <c r="A43" s="306">
        <f>COUNT(A$12:$A42)+1</f>
        <v>31</v>
      </c>
      <c r="B43" s="315" t="s">
        <v>611</v>
      </c>
      <c r="C43" s="318"/>
      <c r="D43" s="318"/>
      <c r="E43" s="318"/>
      <c r="F43" s="319"/>
      <c r="G43" s="2"/>
      <c r="H43" s="2"/>
    </row>
    <row r="44" spans="1:8" ht="12.75" x14ac:dyDescent="0.2">
      <c r="A44" s="306">
        <f>COUNT(A$12:$A43)+1</f>
        <v>32</v>
      </c>
      <c r="B44" s="315"/>
      <c r="C44" s="320"/>
      <c r="D44" s="320"/>
      <c r="E44" s="320"/>
      <c r="F44" s="321"/>
      <c r="G44" s="2"/>
      <c r="H44" s="2"/>
    </row>
    <row r="45" spans="1:8" ht="12.75" x14ac:dyDescent="0.2">
      <c r="A45" s="306">
        <f>COUNT(A$12:$A44)+1</f>
        <v>33</v>
      </c>
      <c r="B45" s="299" t="s">
        <v>612</v>
      </c>
      <c r="C45" s="310"/>
      <c r="D45" s="300"/>
      <c r="E45" s="300"/>
      <c r="F45" s="311"/>
      <c r="G45" s="2"/>
      <c r="H45" s="2"/>
    </row>
    <row r="46" spans="1:8" ht="12.75" x14ac:dyDescent="0.2">
      <c r="A46" s="306">
        <f>COUNT(A$12:$A45)+1</f>
        <v>34</v>
      </c>
      <c r="B46" s="322" t="s">
        <v>613</v>
      </c>
      <c r="C46" s="323"/>
      <c r="D46" s="323"/>
      <c r="E46" s="323"/>
      <c r="F46" s="324"/>
      <c r="G46" s="2"/>
      <c r="H46" s="2"/>
    </row>
    <row r="47" spans="1:8" ht="12.75" x14ac:dyDescent="0.2">
      <c r="A47" s="306">
        <f>COUNT(A$12:$A46)+1</f>
        <v>35</v>
      </c>
      <c r="B47" s="325" t="s">
        <v>614</v>
      </c>
      <c r="C47" s="320"/>
      <c r="D47" s="320"/>
      <c r="E47" s="320"/>
      <c r="F47" s="321"/>
      <c r="G47" s="2"/>
      <c r="H47" s="2"/>
    </row>
    <row r="48" spans="1:8" ht="12.75" x14ac:dyDescent="0.2">
      <c r="A48" s="306">
        <f>COUNT(A$12:$A47)+1</f>
        <v>36</v>
      </c>
      <c r="B48" s="325" t="s">
        <v>615</v>
      </c>
      <c r="C48" s="320"/>
      <c r="D48" s="320"/>
      <c r="E48" s="320"/>
      <c r="F48" s="321"/>
      <c r="G48" s="2"/>
      <c r="H48" s="2"/>
    </row>
    <row r="49" spans="1:8" ht="12.75" x14ac:dyDescent="0.2">
      <c r="A49" s="306">
        <f>COUNT(A$12:$A48)+1</f>
        <v>37</v>
      </c>
      <c r="B49" s="325" t="s">
        <v>616</v>
      </c>
      <c r="C49" s="320"/>
      <c r="D49" s="320"/>
      <c r="E49" s="320"/>
      <c r="F49" s="321"/>
      <c r="G49" s="2"/>
      <c r="H49" s="2"/>
    </row>
    <row r="50" spans="1:8" ht="12.75" x14ac:dyDescent="0.2">
      <c r="A50" s="306">
        <f>COUNT(A$12:$A49)+1</f>
        <v>38</v>
      </c>
      <c r="B50" s="325" t="s">
        <v>617</v>
      </c>
      <c r="C50" s="320"/>
      <c r="D50" s="320"/>
      <c r="E50" s="320"/>
      <c r="F50" s="321"/>
      <c r="G50" s="2"/>
      <c r="H50" s="2"/>
    </row>
    <row r="51" spans="1:8" ht="12.75" x14ac:dyDescent="0.2">
      <c r="A51" s="306">
        <f>COUNT(A$12:$A50)+1</f>
        <v>39</v>
      </c>
      <c r="B51" s="325" t="s">
        <v>618</v>
      </c>
      <c r="C51" s="320"/>
      <c r="D51" s="320"/>
      <c r="E51" s="320"/>
      <c r="F51" s="321"/>
      <c r="G51" s="2"/>
      <c r="H51" s="2"/>
    </row>
    <row r="52" spans="1:8" ht="12.75" x14ac:dyDescent="0.2">
      <c r="A52" s="306">
        <f>COUNT(A$12:$A51)+1</f>
        <v>40</v>
      </c>
      <c r="B52" s="325" t="s">
        <v>619</v>
      </c>
      <c r="C52" s="320"/>
      <c r="D52" s="320"/>
      <c r="E52" s="320"/>
      <c r="F52" s="321"/>
      <c r="G52" s="2"/>
      <c r="H52" s="2"/>
    </row>
    <row r="53" spans="1:8" ht="12.75" x14ac:dyDescent="0.2">
      <c r="A53" s="306">
        <f>COUNT(A$12:$A52)+1</f>
        <v>41</v>
      </c>
      <c r="B53" s="325" t="s">
        <v>620</v>
      </c>
      <c r="C53" s="320"/>
      <c r="D53" s="320"/>
      <c r="E53" s="320"/>
      <c r="F53" s="321"/>
      <c r="G53" s="2"/>
      <c r="H53" s="2"/>
    </row>
    <row r="54" spans="1:8" ht="12.75" x14ac:dyDescent="0.2">
      <c r="A54" s="306">
        <f>COUNT(A$12:$A53)+1</f>
        <v>42</v>
      </c>
      <c r="B54" s="325" t="s">
        <v>621</v>
      </c>
      <c r="C54" s="320"/>
      <c r="D54" s="320"/>
      <c r="E54" s="320"/>
      <c r="F54" s="321"/>
      <c r="G54" s="2"/>
      <c r="H54" s="2"/>
    </row>
    <row r="55" spans="1:8" ht="12.75" x14ac:dyDescent="0.2">
      <c r="A55" s="306">
        <f>COUNT(A$12:$A54)+1</f>
        <v>43</v>
      </c>
      <c r="B55" s="325" t="s">
        <v>622</v>
      </c>
      <c r="C55" s="320"/>
      <c r="D55" s="320"/>
      <c r="E55" s="320"/>
      <c r="F55" s="321"/>
      <c r="G55" s="2"/>
      <c r="H55" s="2"/>
    </row>
    <row r="56" spans="1:8" ht="12.75" x14ac:dyDescent="0.2">
      <c r="A56" s="306">
        <f>COUNT(A$12:$A55)+1</f>
        <v>44</v>
      </c>
      <c r="B56" s="325" t="s">
        <v>623</v>
      </c>
      <c r="C56" s="320"/>
      <c r="D56" s="320"/>
      <c r="E56" s="320"/>
      <c r="F56" s="321"/>
      <c r="G56" s="2"/>
      <c r="H56" s="2"/>
    </row>
    <row r="57" spans="1:8" ht="12.75" x14ac:dyDescent="0.2">
      <c r="A57" s="306">
        <f>COUNT(A$12:$A56)+1</f>
        <v>45</v>
      </c>
      <c r="B57" s="325" t="s">
        <v>624</v>
      </c>
      <c r="C57" s="320"/>
      <c r="D57" s="320"/>
      <c r="E57" s="320"/>
      <c r="F57" s="321"/>
      <c r="G57" s="2"/>
      <c r="H57" s="2"/>
    </row>
    <row r="58" spans="1:8" ht="12.75" x14ac:dyDescent="0.2">
      <c r="A58" s="306">
        <f>COUNT(A$12:$A57)+1</f>
        <v>46</v>
      </c>
      <c r="B58" s="325" t="s">
        <v>625</v>
      </c>
      <c r="C58" s="320"/>
      <c r="D58" s="320"/>
      <c r="E58" s="320"/>
      <c r="F58" s="321"/>
      <c r="G58" s="2"/>
      <c r="H58" s="2"/>
    </row>
    <row r="59" spans="1:8" ht="12.75" x14ac:dyDescent="0.2">
      <c r="A59" s="326">
        <f>COUNT(A$12:$A58)+1</f>
        <v>47</v>
      </c>
      <c r="B59" s="327"/>
      <c r="C59" s="328"/>
      <c r="D59" s="328"/>
      <c r="E59" s="328"/>
      <c r="F59" s="329"/>
      <c r="G59" s="2"/>
      <c r="H59" s="2"/>
    </row>
    <row r="60" spans="1:8" ht="12.75" x14ac:dyDescent="0.2">
      <c r="A60" s="330">
        <f>COUNT(A$12:$A59)+1</f>
        <v>48</v>
      </c>
      <c r="B60" s="331" t="s">
        <v>626</v>
      </c>
      <c r="C60" s="332"/>
      <c r="D60" s="332"/>
      <c r="E60" s="332"/>
      <c r="F60" s="333"/>
      <c r="G60" s="2"/>
      <c r="H60" s="2"/>
    </row>
    <row r="61" spans="1:8" ht="25.5" x14ac:dyDescent="0.2">
      <c r="A61" s="302">
        <f>COUNT(A$12:$A60)+1</f>
        <v>49</v>
      </c>
      <c r="B61" s="334" t="s">
        <v>627</v>
      </c>
      <c r="C61" s="304"/>
      <c r="D61" s="335"/>
      <c r="E61" s="335"/>
      <c r="F61" s="336"/>
      <c r="G61" s="2"/>
      <c r="H61" s="2"/>
    </row>
    <row r="62" spans="1:8" ht="38.25" x14ac:dyDescent="0.2">
      <c r="A62" s="306">
        <f>COUNT(A$12:$A61)+1</f>
        <v>50</v>
      </c>
      <c r="B62" s="312" t="s">
        <v>596</v>
      </c>
      <c r="C62" s="308"/>
      <c r="D62" s="220"/>
      <c r="E62" s="220"/>
      <c r="F62" s="314"/>
      <c r="G62" s="2"/>
      <c r="H62" s="2"/>
    </row>
    <row r="63" spans="1:8" ht="25.5" x14ac:dyDescent="0.2">
      <c r="A63" s="326">
        <f>COUNT(A$12:$A62)+1</f>
        <v>51</v>
      </c>
      <c r="B63" s="327" t="s">
        <v>628</v>
      </c>
      <c r="C63" s="337"/>
      <c r="D63" s="328"/>
      <c r="E63" s="328"/>
      <c r="F63" s="329"/>
      <c r="G63" s="2"/>
      <c r="H63" s="2"/>
    </row>
    <row r="64" spans="1:8" ht="12.75" x14ac:dyDescent="0.2">
      <c r="A64" s="330">
        <f>COUNT(A$12:$A63)+1</f>
        <v>52</v>
      </c>
      <c r="B64" s="331" t="s">
        <v>571</v>
      </c>
      <c r="C64" s="332"/>
      <c r="D64" s="332"/>
      <c r="E64" s="332"/>
      <c r="F64" s="333"/>
      <c r="G64" s="2"/>
      <c r="H64" s="2"/>
    </row>
    <row r="65" spans="1:8" ht="12.75" x14ac:dyDescent="0.2">
      <c r="A65" s="302">
        <f>COUNT(A$12:$A64)+1</f>
        <v>53</v>
      </c>
      <c r="B65" s="338"/>
      <c r="C65" s="304"/>
      <c r="D65" s="335"/>
      <c r="E65" s="335"/>
      <c r="F65" s="336"/>
      <c r="G65" s="2"/>
      <c r="H65" s="2"/>
    </row>
    <row r="66" spans="1:8" ht="12.75" x14ac:dyDescent="0.2">
      <c r="A66" s="326">
        <f>COUNT(A$12:$A65)+1</f>
        <v>54</v>
      </c>
      <c r="B66" s="339"/>
      <c r="C66" s="340"/>
      <c r="D66" s="340"/>
      <c r="E66" s="340"/>
      <c r="F66" s="341"/>
      <c r="G66" s="2"/>
      <c r="H66" s="2"/>
    </row>
    <row r="67" spans="1:8" ht="13.5" customHeight="1" x14ac:dyDescent="0.3">
      <c r="A67" s="3"/>
      <c r="B67" s="5"/>
      <c r="C67" s="5"/>
      <c r="D67" s="5"/>
      <c r="E67" s="5"/>
      <c r="F67" s="5"/>
    </row>
    <row r="68" spans="1:8" ht="13.5" customHeight="1" x14ac:dyDescent="0.2">
      <c r="A68" s="3"/>
      <c r="B68" s="5"/>
      <c r="C68" s="5"/>
      <c r="D68" s="5"/>
      <c r="E68" s="5"/>
      <c r="F68" s="5"/>
      <c r="G68" s="2"/>
      <c r="H68" s="2"/>
    </row>
    <row r="69" spans="1:8" ht="12.75" x14ac:dyDescent="0.2">
      <c r="A69" s="3"/>
      <c r="B69" s="24" t="s">
        <v>187</v>
      </c>
      <c r="C69" s="24"/>
      <c r="D69" s="5"/>
      <c r="E69" s="5"/>
      <c r="F69" s="5"/>
      <c r="G69" s="2"/>
      <c r="H69" s="2"/>
    </row>
    <row r="70" spans="1:8" ht="12.75" x14ac:dyDescent="0.2">
      <c r="A70" s="3"/>
      <c r="B70" s="69" t="s">
        <v>188</v>
      </c>
      <c r="C70" s="70" t="s">
        <v>189</v>
      </c>
      <c r="D70" s="70" t="s">
        <v>190</v>
      </c>
      <c r="E70" s="71" t="s">
        <v>191</v>
      </c>
      <c r="F70" s="5"/>
      <c r="G70" s="2"/>
      <c r="H70" s="2"/>
    </row>
    <row r="71" spans="1:8" ht="12.75" x14ac:dyDescent="0.2">
      <c r="A71" s="3"/>
      <c r="B71" s="73" t="s">
        <v>192</v>
      </c>
      <c r="C71" s="15">
        <f>COUNTA(C13:C66)</f>
        <v>0</v>
      </c>
      <c r="D71" s="15">
        <f>COUNTA(D13:D66)</f>
        <v>0</v>
      </c>
      <c r="E71" s="74">
        <f>COUNTA(E13:E66)</f>
        <v>0</v>
      </c>
      <c r="F71" s="5"/>
      <c r="G71" s="2"/>
      <c r="H71" s="2"/>
    </row>
    <row r="72" spans="1:8" ht="12.75" x14ac:dyDescent="0.2">
      <c r="A72" s="3"/>
      <c r="B72" s="75" t="s">
        <v>193</v>
      </c>
      <c r="C72" s="76">
        <f>IF(SUM($C71:$E71)=0,0,C71/SUM($C71:$E71))</f>
        <v>0</v>
      </c>
      <c r="D72" s="76">
        <f>IF(SUM($C71:$E71)=0,0,D71/SUM($C71:$E71))</f>
        <v>0</v>
      </c>
      <c r="E72" s="77">
        <f>IF(SUM($C71:$E71)=0,0,E71/SUM($C71:$E71))</f>
        <v>0</v>
      </c>
      <c r="F72" s="5"/>
      <c r="G72" s="2"/>
      <c r="H72" s="2"/>
    </row>
    <row r="73" spans="1:8" x14ac:dyDescent="0.3">
      <c r="A73" s="3"/>
      <c r="B73" s="5"/>
      <c r="C73" s="5"/>
      <c r="D73" s="5"/>
      <c r="E73" s="5"/>
      <c r="F73" s="5"/>
    </row>
    <row r="74" spans="1:8" ht="18.75" x14ac:dyDescent="0.3">
      <c r="A74" s="24" t="s">
        <v>629</v>
      </c>
      <c r="B74" s="3"/>
      <c r="C74" s="24"/>
      <c r="D74" s="121"/>
      <c r="E74" s="121"/>
      <c r="F74" s="121"/>
    </row>
    <row r="75" spans="1:8" ht="18" x14ac:dyDescent="0.25">
      <c r="A75" s="80"/>
      <c r="C75" s="80"/>
      <c r="D75" s="123"/>
      <c r="E75" s="123"/>
      <c r="F75" s="123"/>
      <c r="G75" s="2"/>
      <c r="H75" s="2"/>
    </row>
    <row r="76" spans="1:8" ht="18" x14ac:dyDescent="0.25">
      <c r="A76" s="41" t="s">
        <v>277</v>
      </c>
      <c r="B76" s="3"/>
      <c r="C76" s="41"/>
      <c r="D76" s="121"/>
      <c r="E76" s="121"/>
      <c r="F76" s="121"/>
      <c r="G76" s="2"/>
      <c r="H76" s="2"/>
    </row>
    <row r="77" spans="1:8" ht="18" x14ac:dyDescent="0.25">
      <c r="A77" s="342"/>
      <c r="C77" s="342"/>
      <c r="D77" s="123"/>
      <c r="G77" s="2"/>
      <c r="H77" s="2"/>
    </row>
    <row r="78" spans="1:8" ht="18" x14ac:dyDescent="0.25">
      <c r="A78" s="3"/>
      <c r="B78" s="343"/>
      <c r="C78" s="343"/>
      <c r="D78" s="344"/>
      <c r="E78" s="3"/>
      <c r="F78" s="3"/>
      <c r="G78" s="2"/>
      <c r="H78" s="2"/>
    </row>
    <row r="79" spans="1:8" ht="12.75" x14ac:dyDescent="0.2">
      <c r="A79" s="3"/>
      <c r="B79" s="5"/>
      <c r="C79" s="5"/>
      <c r="D79" s="5"/>
      <c r="E79" s="5"/>
      <c r="F79" s="5"/>
      <c r="G79" s="2"/>
      <c r="H79" s="2"/>
    </row>
    <row r="80" spans="1:8" x14ac:dyDescent="0.3">
      <c r="B80" s="84"/>
      <c r="C80" s="84"/>
    </row>
  </sheetData>
  <hyperlinks>
    <hyperlink ref="G1" location="TARTALOM!A1" display=" &lt; Tartalom"/>
  </hyperlinks>
  <pageMargins left="0.70866141732283505" right="0.70866141732283505" top="0.70866141732283505" bottom="0.70866141732283505" header="0.511811023622047" footer="0.511811023622047"/>
  <pageSetup paperSize="9" scale="77" fitToHeight="2" orientation="portrait"/>
  <headerFooter>
    <oddFooter>&amp;L&amp;"Arial Narrow,Normál"&amp;8&amp;F/&amp;A&amp;C &amp;"Arial Narrow,Normál"&amp;8&amp;P/&amp;N&amp;R&amp;"Arial Narrow,Normál"&amp;8DigitAudit/AuditDok</oddFooter>
  </headerFooter>
  <rowBreaks count="1" manualBreakCount="1">
    <brk id="44"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ColWidth="9" defaultRowHeight="16.5" customHeight="1" x14ac:dyDescent="0.3"/>
  <cols>
    <col min="1" max="1" width="9" style="2" customWidth="1"/>
    <col min="2" max="2" width="50.875" style="2" customWidth="1"/>
    <col min="3" max="10" width="11.875" style="2" customWidth="1"/>
    <col min="11" max="11" width="21" style="2" customWidth="1"/>
    <col min="12" max="13" width="9" style="35" customWidth="1"/>
    <col min="14" max="20" width="9" style="2" customWidth="1"/>
    <col min="21" max="21" width="8.875" style="2" customWidth="1"/>
    <col min="22" max="22" width="9" style="2" customWidth="1"/>
    <col min="23" max="23" width="17.875" style="2" customWidth="1"/>
    <col min="24" max="16384" width="9" style="2"/>
  </cols>
  <sheetData>
    <row r="1" spans="1:21" ht="18.75" x14ac:dyDescent="0.3">
      <c r="A1" s="345" t="s">
        <v>38</v>
      </c>
      <c r="B1" s="91"/>
      <c r="C1" s="91"/>
      <c r="D1" s="91"/>
      <c r="E1" s="22"/>
      <c r="F1" s="5"/>
      <c r="G1" s="5"/>
      <c r="H1" s="5"/>
      <c r="I1" s="5"/>
      <c r="J1" s="5"/>
      <c r="K1" s="5"/>
      <c r="L1" s="86" t="s">
        <v>74</v>
      </c>
      <c r="M1" s="2"/>
    </row>
    <row r="2" spans="1:21" ht="14.25" customHeight="1" x14ac:dyDescent="0.3">
      <c r="A2" s="22"/>
      <c r="B2" s="91"/>
      <c r="C2" s="91"/>
      <c r="D2" s="91"/>
      <c r="E2" s="91"/>
      <c r="F2" s="91"/>
      <c r="G2" s="295">
        <f>A55</f>
        <v>0</v>
      </c>
      <c r="H2" s="295"/>
      <c r="I2" s="295"/>
      <c r="J2" s="295"/>
      <c r="K2" s="5"/>
      <c r="L2" s="26" t="s">
        <v>75</v>
      </c>
      <c r="P2" s="2" t="s">
        <v>630</v>
      </c>
      <c r="Q2" s="2" t="s">
        <v>189</v>
      </c>
      <c r="R2" s="2" t="s">
        <v>190</v>
      </c>
      <c r="S2" s="2" t="s">
        <v>630</v>
      </c>
      <c r="T2" s="2" t="s">
        <v>631</v>
      </c>
      <c r="U2" s="2" t="s">
        <v>632</v>
      </c>
    </row>
    <row r="3" spans="1:21" x14ac:dyDescent="0.3">
      <c r="A3" s="91" t="s">
        <v>633</v>
      </c>
      <c r="B3" s="91"/>
      <c r="C3" s="91"/>
      <c r="D3" s="91"/>
      <c r="E3" s="5"/>
      <c r="F3" s="5"/>
      <c r="G3" s="5"/>
      <c r="H3" s="5"/>
      <c r="I3" s="5"/>
      <c r="J3" s="5"/>
      <c r="K3" s="5"/>
      <c r="L3" s="86"/>
    </row>
    <row r="4" spans="1:21" ht="18" customHeight="1" x14ac:dyDescent="0.3">
      <c r="A4" s="27" t="str">
        <f>CONCATENATE("Ügyfél:   ",Alapa!$C$17)</f>
        <v xml:space="preserve">Ügyfél:   </v>
      </c>
      <c r="B4" s="137"/>
      <c r="C4" s="137"/>
      <c r="D4" s="137"/>
      <c r="E4" s="296"/>
      <c r="F4" s="34" t="s">
        <v>279</v>
      </c>
      <c r="G4" s="94"/>
      <c r="H4" s="32"/>
      <c r="I4" s="32"/>
      <c r="J4" s="32"/>
      <c r="K4" s="33"/>
      <c r="L4" s="86"/>
    </row>
    <row r="5" spans="1:21" ht="15.75" customHeight="1" x14ac:dyDescent="0.3">
      <c r="A5" s="27" t="str">
        <f>CONCATENATE("Fordulónap: ",Alapa!$C$12)</f>
        <v xml:space="preserve">Fordulónap: </v>
      </c>
      <c r="B5" s="137"/>
      <c r="C5" s="137"/>
      <c r="D5" s="137"/>
      <c r="E5" s="296"/>
      <c r="F5" s="34" t="s">
        <v>79</v>
      </c>
      <c r="G5" s="34" t="e">
        <f>VLOOKUP(M6,Alapa!$G$2:$H$22,2)</f>
        <v>#N/A</v>
      </c>
      <c r="H5" s="34"/>
      <c r="I5" s="34"/>
      <c r="J5" s="34"/>
      <c r="K5" s="29"/>
      <c r="L5" s="86"/>
    </row>
    <row r="6" spans="1:21" x14ac:dyDescent="0.3">
      <c r="A6" s="91"/>
      <c r="B6" s="91"/>
      <c r="C6" s="91"/>
      <c r="D6" s="91"/>
      <c r="E6" s="91"/>
      <c r="F6" s="30" t="s">
        <v>81</v>
      </c>
      <c r="G6" s="34" t="str">
        <f>IF(Alapa!$N$2=0," ",Alapa!$N$2)</f>
        <v xml:space="preserve"> </v>
      </c>
      <c r="H6" s="34"/>
      <c r="I6" s="34"/>
      <c r="J6" s="34"/>
      <c r="K6" s="139"/>
      <c r="L6" s="35" t="s">
        <v>80</v>
      </c>
      <c r="M6" s="297">
        <v>1</v>
      </c>
    </row>
    <row r="7" spans="1:21" x14ac:dyDescent="0.3">
      <c r="A7" s="91" t="s">
        <v>634</v>
      </c>
      <c r="B7" s="91"/>
      <c r="C7" s="91"/>
      <c r="D7" s="91"/>
      <c r="E7" s="91"/>
      <c r="F7" s="24"/>
      <c r="G7" s="24"/>
      <c r="H7" s="24"/>
      <c r="I7" s="24"/>
      <c r="J7" s="24"/>
      <c r="K7" s="40"/>
      <c r="M7" s="298"/>
    </row>
    <row r="8" spans="1:21" ht="40.5" customHeight="1" x14ac:dyDescent="0.2">
      <c r="A8" s="346" t="s">
        <v>82</v>
      </c>
      <c r="B8" s="979" t="s">
        <v>635</v>
      </c>
      <c r="C8" s="979"/>
      <c r="D8" s="979"/>
      <c r="E8" s="979"/>
      <c r="F8" s="979"/>
      <c r="G8" s="979"/>
      <c r="H8" s="979"/>
      <c r="I8" s="979"/>
      <c r="J8" s="979"/>
      <c r="K8" s="979"/>
      <c r="L8" s="348"/>
      <c r="M8" s="298"/>
    </row>
    <row r="9" spans="1:21" ht="30.75" customHeight="1" x14ac:dyDescent="0.3">
      <c r="A9" s="349" t="s">
        <v>636</v>
      </c>
      <c r="B9" s="979" t="s">
        <v>637</v>
      </c>
      <c r="C9" s="979"/>
      <c r="D9" s="979"/>
      <c r="E9" s="979"/>
      <c r="F9" s="979"/>
      <c r="G9" s="979"/>
      <c r="H9" s="979"/>
      <c r="I9" s="979"/>
      <c r="J9" s="979"/>
      <c r="K9" s="979"/>
      <c r="M9" s="298"/>
    </row>
    <row r="10" spans="1:21" x14ac:dyDescent="0.3">
      <c r="A10" s="87" t="s">
        <v>638</v>
      </c>
      <c r="B10" s="87"/>
      <c r="C10" s="347"/>
      <c r="D10" s="347"/>
      <c r="E10" s="347"/>
      <c r="F10" s="347"/>
      <c r="G10" s="347"/>
      <c r="H10" s="347"/>
      <c r="I10" s="347"/>
      <c r="J10" s="347"/>
      <c r="K10" s="347"/>
      <c r="M10" s="298"/>
    </row>
    <row r="11" spans="1:21" x14ac:dyDescent="0.3">
      <c r="A11" s="350"/>
      <c r="B11" s="351"/>
      <c r="C11" s="347"/>
      <c r="D11" s="347"/>
      <c r="E11" s="347"/>
      <c r="F11" s="347"/>
      <c r="G11" s="347"/>
      <c r="H11" s="347"/>
      <c r="I11" s="347"/>
      <c r="J11" s="347"/>
      <c r="K11" s="347"/>
      <c r="M11" s="298"/>
    </row>
    <row r="12" spans="1:21" x14ac:dyDescent="0.3">
      <c r="A12" s="349"/>
      <c r="B12" s="347"/>
      <c r="C12" s="347"/>
      <c r="D12" s="347"/>
      <c r="E12" s="347"/>
      <c r="F12" s="347"/>
      <c r="G12" s="347"/>
      <c r="H12" s="347"/>
      <c r="I12" s="347"/>
      <c r="J12" s="347"/>
      <c r="K12" s="347"/>
      <c r="M12" s="2"/>
    </row>
    <row r="13" spans="1:21" ht="38.25" x14ac:dyDescent="0.3">
      <c r="A13" s="352"/>
      <c r="B13" s="353" t="s">
        <v>639</v>
      </c>
      <c r="C13" s="354" t="s">
        <v>640</v>
      </c>
      <c r="D13" s="354" t="s">
        <v>641</v>
      </c>
      <c r="E13" s="354" t="s">
        <v>642</v>
      </c>
      <c r="F13" s="354" t="s">
        <v>643</v>
      </c>
      <c r="G13" s="354" t="s">
        <v>644</v>
      </c>
      <c r="H13" s="354" t="s">
        <v>645</v>
      </c>
      <c r="I13" s="354" t="s">
        <v>646</v>
      </c>
      <c r="J13" s="355" t="s">
        <v>647</v>
      </c>
      <c r="K13" s="301" t="s">
        <v>227</v>
      </c>
      <c r="M13" s="2"/>
    </row>
    <row r="14" spans="1:21" ht="36" customHeight="1" x14ac:dyDescent="0.3">
      <c r="A14" s="356" t="s">
        <v>250</v>
      </c>
      <c r="B14" s="357"/>
      <c r="C14" s="357"/>
      <c r="D14" s="358"/>
      <c r="E14" s="359"/>
      <c r="F14" s="359"/>
      <c r="G14" s="359" t="s">
        <v>648</v>
      </c>
      <c r="H14" s="358"/>
      <c r="I14" s="358"/>
      <c r="J14" s="358"/>
      <c r="K14" s="360"/>
      <c r="M14" s="2"/>
    </row>
    <row r="15" spans="1:21" x14ac:dyDescent="0.2">
      <c r="A15" s="306">
        <f>COUNT(A14:$A$14)+1</f>
        <v>1</v>
      </c>
      <c r="B15" s="361" t="s">
        <v>649</v>
      </c>
      <c r="C15" s="362"/>
      <c r="D15" s="363"/>
      <c r="E15" s="363"/>
      <c r="F15" s="363"/>
      <c r="G15" s="363"/>
      <c r="H15" s="363"/>
      <c r="I15" s="363"/>
      <c r="J15" s="363"/>
      <c r="K15" s="364"/>
      <c r="L15" s="348"/>
      <c r="M15" s="2"/>
    </row>
    <row r="16" spans="1:21" ht="25.5" x14ac:dyDescent="0.2">
      <c r="A16" s="306">
        <f>COUNT(A$14:$A15)+1</f>
        <v>2</v>
      </c>
      <c r="B16" s="275" t="s">
        <v>650</v>
      </c>
      <c r="C16" s="365"/>
      <c r="D16" s="308"/>
      <c r="E16" s="366"/>
      <c r="F16" s="366"/>
      <c r="G16" s="308"/>
      <c r="H16" s="308"/>
      <c r="I16" s="308"/>
      <c r="J16" s="367"/>
      <c r="K16" s="309"/>
      <c r="L16" s="348"/>
      <c r="M16" s="2"/>
    </row>
    <row r="17" spans="1:13" x14ac:dyDescent="0.2">
      <c r="A17" s="306">
        <f>COUNT(A$14:$A16)+1</f>
        <v>3</v>
      </c>
      <c r="B17" s="275" t="s">
        <v>651</v>
      </c>
      <c r="C17" s="365"/>
      <c r="D17" s="308"/>
      <c r="E17" s="366"/>
      <c r="F17" s="366"/>
      <c r="G17" s="308"/>
      <c r="H17" s="308"/>
      <c r="I17" s="308"/>
      <c r="J17" s="367"/>
      <c r="K17" s="309"/>
      <c r="L17" s="348"/>
      <c r="M17" s="2"/>
    </row>
    <row r="18" spans="1:13" x14ac:dyDescent="0.2">
      <c r="A18" s="306">
        <f>COUNT(A$14:$A17)+1</f>
        <v>4</v>
      </c>
      <c r="B18" s="275" t="s">
        <v>652</v>
      </c>
      <c r="C18" s="365"/>
      <c r="D18" s="308"/>
      <c r="E18" s="366"/>
      <c r="F18" s="366"/>
      <c r="G18" s="308"/>
      <c r="H18" s="308"/>
      <c r="I18" s="308"/>
      <c r="J18" s="367"/>
      <c r="K18" s="309"/>
      <c r="L18" s="348"/>
      <c r="M18" s="2"/>
    </row>
    <row r="19" spans="1:13" x14ac:dyDescent="0.2">
      <c r="A19" s="306">
        <f>COUNT(A$14:$A18)+1</f>
        <v>5</v>
      </c>
      <c r="B19" s="275" t="s">
        <v>653</v>
      </c>
      <c r="C19" s="365"/>
      <c r="D19" s="308"/>
      <c r="E19" s="366"/>
      <c r="F19" s="366"/>
      <c r="G19" s="308"/>
      <c r="H19" s="308"/>
      <c r="I19" s="308"/>
      <c r="J19" s="367"/>
      <c r="K19" s="309"/>
      <c r="L19" s="348"/>
      <c r="M19" s="2"/>
    </row>
    <row r="20" spans="1:13" x14ac:dyDescent="0.2">
      <c r="A20" s="306">
        <f>COUNT(A$14:$A19)+1</f>
        <v>6</v>
      </c>
      <c r="B20" s="275" t="s">
        <v>654</v>
      </c>
      <c r="C20" s="365"/>
      <c r="D20" s="308"/>
      <c r="E20" s="366"/>
      <c r="F20" s="366"/>
      <c r="G20" s="308"/>
      <c r="H20" s="308"/>
      <c r="I20" s="308"/>
      <c r="J20" s="367"/>
      <c r="K20" s="309"/>
      <c r="L20" s="348"/>
      <c r="M20" s="2"/>
    </row>
    <row r="21" spans="1:13" x14ac:dyDescent="0.3">
      <c r="A21" s="306">
        <f>COUNT(A$14:$A20)+1</f>
        <v>7</v>
      </c>
      <c r="B21" s="275" t="s">
        <v>655</v>
      </c>
      <c r="C21" s="365"/>
      <c r="D21" s="308"/>
      <c r="E21" s="366"/>
      <c r="F21" s="366"/>
      <c r="G21" s="308"/>
      <c r="H21" s="308"/>
      <c r="I21" s="308"/>
      <c r="J21" s="367"/>
      <c r="K21" s="309"/>
      <c r="L21" s="348"/>
    </row>
    <row r="22" spans="1:13" x14ac:dyDescent="0.3">
      <c r="A22" s="306">
        <f>COUNT(A$14:$A21)+1</f>
        <v>8</v>
      </c>
      <c r="B22" s="275" t="s">
        <v>656</v>
      </c>
      <c r="C22" s="365"/>
      <c r="D22" s="308"/>
      <c r="E22" s="366"/>
      <c r="F22" s="366"/>
      <c r="G22" s="308"/>
      <c r="H22" s="308"/>
      <c r="I22" s="308"/>
      <c r="J22" s="367"/>
      <c r="K22" s="309"/>
      <c r="L22" s="348"/>
    </row>
    <row r="23" spans="1:13" x14ac:dyDescent="0.3">
      <c r="A23" s="306">
        <f>COUNT(A$14:$A22)+1</f>
        <v>9</v>
      </c>
      <c r="B23" s="275" t="s">
        <v>657</v>
      </c>
      <c r="C23" s="365"/>
      <c r="D23" s="308"/>
      <c r="E23" s="366"/>
      <c r="F23" s="366"/>
      <c r="G23" s="308"/>
      <c r="H23" s="308"/>
      <c r="I23" s="308"/>
      <c r="J23" s="367"/>
      <c r="K23" s="309"/>
      <c r="L23" s="348"/>
    </row>
    <row r="24" spans="1:13" x14ac:dyDescent="0.3">
      <c r="A24" s="306">
        <f>COUNT(A$14:$A23)+1</f>
        <v>10</v>
      </c>
      <c r="B24" s="275" t="s">
        <v>658</v>
      </c>
      <c r="C24" s="365"/>
      <c r="D24" s="308"/>
      <c r="E24" s="366"/>
      <c r="F24" s="366"/>
      <c r="G24" s="308"/>
      <c r="H24" s="308"/>
      <c r="I24" s="308"/>
      <c r="J24" s="367"/>
      <c r="K24" s="309"/>
      <c r="L24" s="348"/>
    </row>
    <row r="25" spans="1:13" x14ac:dyDescent="0.3">
      <c r="A25" s="306">
        <f>COUNT(A$14:$A24)+1</f>
        <v>11</v>
      </c>
      <c r="B25" s="275" t="s">
        <v>659</v>
      </c>
      <c r="C25" s="365"/>
      <c r="D25" s="308"/>
      <c r="E25" s="366"/>
      <c r="F25" s="366"/>
      <c r="G25" s="308"/>
      <c r="H25" s="308"/>
      <c r="I25" s="308"/>
      <c r="J25" s="367"/>
      <c r="K25" s="309"/>
      <c r="L25" s="348"/>
    </row>
    <row r="26" spans="1:13" x14ac:dyDescent="0.3">
      <c r="A26" s="306">
        <f>COUNT(A$14:$A25)+1</f>
        <v>12</v>
      </c>
      <c r="B26" s="275" t="s">
        <v>660</v>
      </c>
      <c r="C26" s="365"/>
      <c r="D26" s="308"/>
      <c r="E26" s="366"/>
      <c r="F26" s="366"/>
      <c r="G26" s="308"/>
      <c r="H26" s="308"/>
      <c r="I26" s="308"/>
      <c r="J26" s="367"/>
      <c r="K26" s="309"/>
      <c r="L26" s="348"/>
    </row>
    <row r="27" spans="1:13" x14ac:dyDescent="0.3">
      <c r="A27" s="306">
        <f>COUNT(A$14:$A26)+1</f>
        <v>13</v>
      </c>
      <c r="B27" s="275" t="s">
        <v>661</v>
      </c>
      <c r="C27" s="365"/>
      <c r="D27" s="308"/>
      <c r="E27" s="366"/>
      <c r="F27" s="366"/>
      <c r="G27" s="308"/>
      <c r="H27" s="308"/>
      <c r="I27" s="308"/>
      <c r="J27" s="367"/>
      <c r="K27" s="309"/>
      <c r="L27" s="348"/>
    </row>
    <row r="28" spans="1:13" x14ac:dyDescent="0.3">
      <c r="A28" s="306">
        <f>COUNT(A$14:$A27)+1</f>
        <v>14</v>
      </c>
      <c r="B28" s="275" t="s">
        <v>662</v>
      </c>
      <c r="C28" s="365"/>
      <c r="D28" s="308"/>
      <c r="E28" s="366"/>
      <c r="F28" s="366"/>
      <c r="G28" s="308"/>
      <c r="H28" s="308"/>
      <c r="I28" s="308"/>
      <c r="J28" s="367"/>
      <c r="K28" s="309"/>
      <c r="L28" s="348"/>
    </row>
    <row r="29" spans="1:13" x14ac:dyDescent="0.3">
      <c r="A29" s="306">
        <f>COUNT(A$14:$A28)+1</f>
        <v>15</v>
      </c>
      <c r="B29" s="275" t="s">
        <v>663</v>
      </c>
      <c r="C29" s="365"/>
      <c r="D29" s="308"/>
      <c r="E29" s="366"/>
      <c r="F29" s="366"/>
      <c r="G29" s="308"/>
      <c r="H29" s="308"/>
      <c r="I29" s="308"/>
      <c r="J29" s="367"/>
      <c r="K29" s="309"/>
      <c r="L29" s="348"/>
    </row>
    <row r="30" spans="1:13" x14ac:dyDescent="0.3">
      <c r="A30" s="306">
        <f>COUNT(A$14:$A29)+1</f>
        <v>16</v>
      </c>
      <c r="B30" s="275" t="s">
        <v>664</v>
      </c>
      <c r="C30" s="365"/>
      <c r="D30" s="308"/>
      <c r="E30" s="366"/>
      <c r="F30" s="366"/>
      <c r="G30" s="308"/>
      <c r="H30" s="308"/>
      <c r="I30" s="308"/>
      <c r="J30" s="367"/>
      <c r="K30" s="309"/>
      <c r="L30" s="348"/>
    </row>
    <row r="31" spans="1:13" x14ac:dyDescent="0.3">
      <c r="A31" s="306">
        <f>COUNT(A$14:$A30)+1</f>
        <v>17</v>
      </c>
      <c r="B31" s="275" t="s">
        <v>665</v>
      </c>
      <c r="C31" s="365"/>
      <c r="D31" s="308"/>
      <c r="E31" s="366"/>
      <c r="F31" s="366"/>
      <c r="G31" s="308"/>
      <c r="H31" s="308"/>
      <c r="I31" s="308"/>
      <c r="J31" s="367"/>
      <c r="K31" s="309"/>
      <c r="L31" s="348"/>
    </row>
    <row r="32" spans="1:13" x14ac:dyDescent="0.3">
      <c r="A32" s="306">
        <f>COUNT(A$14:$A31)+1</f>
        <v>18</v>
      </c>
      <c r="B32" s="275" t="s">
        <v>666</v>
      </c>
      <c r="C32" s="365"/>
      <c r="D32" s="308"/>
      <c r="E32" s="366"/>
      <c r="F32" s="366"/>
      <c r="G32" s="308"/>
      <c r="H32" s="308"/>
      <c r="I32" s="308"/>
      <c r="J32" s="367"/>
      <c r="K32" s="309"/>
      <c r="L32" s="348"/>
    </row>
    <row r="33" spans="1:13" x14ac:dyDescent="0.3">
      <c r="A33" s="306">
        <f>COUNT(A$14:$A32)+1</f>
        <v>19</v>
      </c>
      <c r="B33" s="275" t="s">
        <v>667</v>
      </c>
      <c r="C33" s="365"/>
      <c r="D33" s="308"/>
      <c r="E33" s="366"/>
      <c r="F33" s="366"/>
      <c r="G33" s="308"/>
      <c r="H33" s="308"/>
      <c r="I33" s="308"/>
      <c r="J33" s="367"/>
      <c r="K33" s="309"/>
      <c r="L33" s="348"/>
    </row>
    <row r="34" spans="1:13" x14ac:dyDescent="0.3">
      <c r="A34" s="306">
        <f>COUNT(A$14:$A33)+1</f>
        <v>20</v>
      </c>
      <c r="B34" s="275" t="s">
        <v>668</v>
      </c>
      <c r="C34" s="365"/>
      <c r="D34" s="308"/>
      <c r="E34" s="366"/>
      <c r="F34" s="366"/>
      <c r="G34" s="308"/>
      <c r="H34" s="308"/>
      <c r="I34" s="308"/>
      <c r="J34" s="367"/>
      <c r="K34" s="309"/>
      <c r="L34" s="348"/>
    </row>
    <row r="35" spans="1:13" x14ac:dyDescent="0.3">
      <c r="A35" s="306">
        <f>COUNT(A$14:$A34)+1</f>
        <v>21</v>
      </c>
      <c r="B35" s="275" t="s">
        <v>669</v>
      </c>
      <c r="C35" s="365"/>
      <c r="D35" s="308"/>
      <c r="E35" s="366"/>
      <c r="F35" s="366"/>
      <c r="G35" s="308"/>
      <c r="H35" s="308"/>
      <c r="I35" s="308"/>
      <c r="J35" s="367"/>
      <c r="K35" s="309"/>
      <c r="L35" s="348"/>
    </row>
    <row r="36" spans="1:13" x14ac:dyDescent="0.3">
      <c r="A36" s="306">
        <f>COUNT(A$14:$A35)+1</f>
        <v>22</v>
      </c>
      <c r="B36" s="275" t="s">
        <v>670</v>
      </c>
      <c r="C36" s="365"/>
      <c r="D36" s="308"/>
      <c r="E36" s="366"/>
      <c r="F36" s="366"/>
      <c r="G36" s="308"/>
      <c r="H36" s="308"/>
      <c r="I36" s="308"/>
      <c r="J36" s="367"/>
      <c r="K36" s="309"/>
      <c r="L36" s="348"/>
    </row>
    <row r="37" spans="1:13" x14ac:dyDescent="0.3">
      <c r="A37" s="306">
        <f>COUNT(A$14:$A36)+1</f>
        <v>23</v>
      </c>
      <c r="B37" s="361" t="s">
        <v>671</v>
      </c>
      <c r="C37" s="362"/>
      <c r="D37" s="363"/>
      <c r="E37" s="363"/>
      <c r="F37" s="363"/>
      <c r="G37" s="316"/>
      <c r="H37" s="316"/>
      <c r="I37" s="316"/>
      <c r="J37" s="368"/>
      <c r="K37" s="317"/>
      <c r="L37" s="348"/>
    </row>
    <row r="38" spans="1:13" x14ac:dyDescent="0.3">
      <c r="A38" s="306">
        <f>COUNT(A$14:$A37)+1</f>
        <v>24</v>
      </c>
      <c r="B38" s="361" t="s">
        <v>672</v>
      </c>
      <c r="C38" s="362"/>
      <c r="D38" s="363"/>
      <c r="E38" s="363"/>
      <c r="F38" s="363"/>
      <c r="G38" s="363"/>
      <c r="H38" s="363"/>
      <c r="I38" s="363"/>
      <c r="J38" s="363"/>
      <c r="K38" s="364"/>
      <c r="L38" s="348"/>
    </row>
    <row r="39" spans="1:13" x14ac:dyDescent="0.3">
      <c r="A39" s="306">
        <f>COUNT(A$14:$A38)+1</f>
        <v>25</v>
      </c>
      <c r="B39" s="369" t="s">
        <v>673</v>
      </c>
      <c r="C39" s="365"/>
      <c r="D39" s="308"/>
      <c r="E39" s="366"/>
      <c r="F39" s="366"/>
      <c r="G39" s="308"/>
      <c r="H39" s="308"/>
      <c r="I39" s="308"/>
      <c r="J39" s="367"/>
      <c r="K39" s="309"/>
      <c r="L39" s="348"/>
    </row>
    <row r="40" spans="1:13" x14ac:dyDescent="0.3">
      <c r="A40" s="306">
        <f>COUNT(A$14:$A39)+1</f>
        <v>26</v>
      </c>
      <c r="B40" s="369" t="s">
        <v>674</v>
      </c>
      <c r="C40" s="365"/>
      <c r="D40" s="308"/>
      <c r="E40" s="366"/>
      <c r="F40" s="366"/>
      <c r="G40" s="308"/>
      <c r="H40" s="308"/>
      <c r="I40" s="308"/>
      <c r="J40" s="367"/>
      <c r="K40" s="309"/>
      <c r="L40" s="348"/>
    </row>
    <row r="41" spans="1:13" x14ac:dyDescent="0.3">
      <c r="A41" s="306">
        <f>COUNT(A$14:$A40)+1</f>
        <v>27</v>
      </c>
      <c r="B41" s="369" t="s">
        <v>675</v>
      </c>
      <c r="C41" s="365"/>
      <c r="D41" s="308"/>
      <c r="E41" s="366"/>
      <c r="F41" s="366"/>
      <c r="G41" s="308"/>
      <c r="H41" s="308"/>
      <c r="I41" s="308"/>
      <c r="J41" s="367"/>
      <c r="K41" s="309"/>
      <c r="L41" s="348"/>
    </row>
    <row r="42" spans="1:13" x14ac:dyDescent="0.3">
      <c r="A42" s="306">
        <f>COUNT(A$14:$A41)+1</f>
        <v>28</v>
      </c>
      <c r="B42" s="369" t="s">
        <v>676</v>
      </c>
      <c r="C42" s="365"/>
      <c r="D42" s="308"/>
      <c r="E42" s="366"/>
      <c r="F42" s="366"/>
      <c r="G42" s="308"/>
      <c r="H42" s="308"/>
      <c r="I42" s="308"/>
      <c r="J42" s="367"/>
      <c r="K42" s="309"/>
      <c r="L42" s="348"/>
    </row>
    <row r="43" spans="1:13" x14ac:dyDescent="0.3">
      <c r="A43" s="306">
        <f>COUNT(A$14:$A42)+1</f>
        <v>29</v>
      </c>
      <c r="B43" s="275" t="s">
        <v>677</v>
      </c>
      <c r="C43" s="365"/>
      <c r="D43" s="308"/>
      <c r="E43" s="366"/>
      <c r="F43" s="366"/>
      <c r="G43" s="308"/>
      <c r="H43" s="308"/>
      <c r="I43" s="308"/>
      <c r="J43" s="367"/>
      <c r="K43" s="309"/>
      <c r="L43" s="348"/>
    </row>
    <row r="44" spans="1:13" x14ac:dyDescent="0.2">
      <c r="A44" s="306">
        <f>COUNT(A$14:$A43)+1</f>
        <v>30</v>
      </c>
      <c r="B44" s="275" t="s">
        <v>678</v>
      </c>
      <c r="C44" s="365"/>
      <c r="D44" s="316"/>
      <c r="E44" s="366"/>
      <c r="F44" s="366"/>
      <c r="G44" s="316"/>
      <c r="H44" s="316"/>
      <c r="I44" s="316"/>
      <c r="J44" s="368"/>
      <c r="K44" s="317"/>
      <c r="L44" s="348"/>
      <c r="M44" s="2"/>
    </row>
    <row r="45" spans="1:13" x14ac:dyDescent="0.2">
      <c r="A45" s="306">
        <f>COUNT(A$14:$A44)+1</f>
        <v>31</v>
      </c>
      <c r="B45" s="275" t="s">
        <v>679</v>
      </c>
      <c r="C45" s="365"/>
      <c r="D45" s="316"/>
      <c r="E45" s="366"/>
      <c r="F45" s="366"/>
      <c r="G45" s="316"/>
      <c r="H45" s="316"/>
      <c r="I45" s="316"/>
      <c r="J45" s="368"/>
      <c r="K45" s="317"/>
      <c r="L45" s="348"/>
      <c r="M45" s="2"/>
    </row>
    <row r="46" spans="1:13" x14ac:dyDescent="0.2">
      <c r="A46" s="306">
        <f>COUNT(A$14:$A45)+1</f>
        <v>32</v>
      </c>
      <c r="B46" s="361" t="s">
        <v>571</v>
      </c>
      <c r="C46" s="362"/>
      <c r="D46" s="363"/>
      <c r="E46" s="363"/>
      <c r="F46" s="363"/>
      <c r="G46" s="363"/>
      <c r="H46" s="363"/>
      <c r="I46" s="363"/>
      <c r="J46" s="363"/>
      <c r="K46" s="364"/>
      <c r="L46" s="348"/>
      <c r="M46" s="2"/>
    </row>
    <row r="47" spans="1:13" x14ac:dyDescent="0.2">
      <c r="A47" s="306">
        <f>COUNT(A$14:$A46)+1</f>
        <v>33</v>
      </c>
      <c r="B47" s="370"/>
      <c r="C47" s="365"/>
      <c r="D47" s="316"/>
      <c r="E47" s="366"/>
      <c r="F47" s="366"/>
      <c r="G47" s="316"/>
      <c r="H47" s="316"/>
      <c r="I47" s="316"/>
      <c r="J47" s="368"/>
      <c r="K47" s="317"/>
      <c r="L47" s="348"/>
      <c r="M47" s="2"/>
    </row>
    <row r="48" spans="1:13" x14ac:dyDescent="0.2">
      <c r="A48" s="306">
        <f>COUNT(A$14:$A47)+1</f>
        <v>34</v>
      </c>
      <c r="B48" s="371"/>
      <c r="C48" s="372"/>
      <c r="D48" s="340"/>
      <c r="E48" s="373"/>
      <c r="F48" s="373"/>
      <c r="G48" s="340"/>
      <c r="H48" s="340"/>
      <c r="I48" s="340"/>
      <c r="J48" s="374"/>
      <c r="K48" s="341"/>
      <c r="L48" s="348"/>
      <c r="M48" s="2"/>
    </row>
    <row r="49" spans="1:13" ht="13.5" customHeight="1" x14ac:dyDescent="0.3">
      <c r="A49" s="3"/>
      <c r="B49" s="5"/>
      <c r="C49" s="5"/>
      <c r="D49" s="5"/>
      <c r="E49" s="5"/>
      <c r="F49" s="5"/>
      <c r="G49" s="5"/>
      <c r="H49" s="5"/>
      <c r="I49" s="5"/>
      <c r="J49" s="5"/>
      <c r="K49" s="5"/>
    </row>
    <row r="50" spans="1:13" ht="13.5" customHeight="1" x14ac:dyDescent="0.2">
      <c r="A50" s="3"/>
      <c r="B50" s="5"/>
      <c r="C50" s="5"/>
      <c r="D50" s="5"/>
      <c r="E50" s="5"/>
      <c r="F50" s="5"/>
      <c r="G50" s="5"/>
      <c r="H50" s="5"/>
      <c r="I50" s="5"/>
      <c r="J50" s="5"/>
      <c r="K50" s="5"/>
      <c r="L50" s="2"/>
      <c r="M50" s="2"/>
    </row>
    <row r="51" spans="1:13" x14ac:dyDescent="0.3">
      <c r="A51" s="3"/>
      <c r="B51" s="5"/>
      <c r="C51" s="5"/>
      <c r="D51" s="5"/>
      <c r="E51" s="5"/>
      <c r="F51" s="5"/>
      <c r="G51" s="5"/>
      <c r="H51" s="5"/>
      <c r="I51" s="5"/>
      <c r="J51" s="5"/>
      <c r="K51" s="5"/>
    </row>
    <row r="52" spans="1:13" ht="18.75" x14ac:dyDescent="0.3">
      <c r="A52" s="24" t="s">
        <v>629</v>
      </c>
      <c r="B52" s="3"/>
      <c r="C52" s="3"/>
      <c r="D52" s="3"/>
      <c r="E52" s="24"/>
      <c r="F52" s="121"/>
      <c r="G52" s="121"/>
      <c r="H52" s="121"/>
      <c r="I52" s="121"/>
      <c r="J52" s="121"/>
      <c r="K52" s="121"/>
    </row>
    <row r="53" spans="1:13" ht="18" x14ac:dyDescent="0.25">
      <c r="A53" s="80"/>
      <c r="E53" s="80"/>
      <c r="F53" s="123"/>
      <c r="G53" s="123"/>
      <c r="H53" s="123"/>
      <c r="I53" s="123"/>
      <c r="J53" s="123"/>
      <c r="K53" s="123"/>
      <c r="L53" s="2"/>
      <c r="M53" s="2"/>
    </row>
    <row r="54" spans="1:13" ht="18" x14ac:dyDescent="0.25">
      <c r="A54" s="41" t="s">
        <v>277</v>
      </c>
      <c r="B54" s="3"/>
      <c r="C54" s="3"/>
      <c r="D54" s="3"/>
      <c r="E54" s="41"/>
      <c r="F54" s="121"/>
      <c r="G54" s="121"/>
      <c r="H54" s="121"/>
      <c r="I54" s="121"/>
      <c r="J54" s="121"/>
      <c r="K54" s="121"/>
      <c r="L54" s="2"/>
      <c r="M54" s="2"/>
    </row>
    <row r="55" spans="1:13" ht="18" x14ac:dyDescent="0.25">
      <c r="A55" s="342"/>
      <c r="E55" s="342"/>
      <c r="F55" s="123"/>
      <c r="L55" s="2"/>
      <c r="M55" s="2"/>
    </row>
    <row r="56" spans="1:13" ht="18" x14ac:dyDescent="0.25">
      <c r="A56" s="3"/>
      <c r="B56" s="343"/>
      <c r="C56" s="343"/>
      <c r="D56" s="343"/>
      <c r="E56" s="343"/>
      <c r="F56" s="344"/>
      <c r="G56" s="3"/>
      <c r="H56" s="3"/>
      <c r="I56" s="3"/>
      <c r="J56" s="3"/>
      <c r="K56" s="3"/>
      <c r="L56" s="2"/>
      <c r="M56" s="2"/>
    </row>
    <row r="57" spans="1:13" ht="12.75" x14ac:dyDescent="0.2">
      <c r="A57" s="3"/>
      <c r="B57" s="5"/>
      <c r="C57" s="5"/>
      <c r="D57" s="5"/>
      <c r="E57" s="5"/>
      <c r="F57" s="5"/>
      <c r="G57" s="5"/>
      <c r="H57" s="5"/>
      <c r="I57" s="5"/>
      <c r="J57" s="5"/>
      <c r="K57" s="5"/>
      <c r="L57" s="2"/>
      <c r="M57" s="2"/>
    </row>
  </sheetData>
  <mergeCells count="2">
    <mergeCell ref="B8:K8"/>
    <mergeCell ref="B9:K9"/>
  </mergeCells>
  <dataValidations count="2">
    <dataValidation type="list" allowBlank="1" showInputMessage="1" showErrorMessage="1" sqref="C39:C45 C47:C48 C16:C36">
      <formula1>$P$2:$R$2</formula1>
    </dataValidation>
    <dataValidation type="list" allowBlank="1" showInputMessage="1" showErrorMessage="1" sqref="E47:F48 E39:F45 E16:F36">
      <formula1>$S$2:$U$2</formula1>
    </dataValidation>
  </dataValidations>
  <hyperlinks>
    <hyperlink ref="L1" location="TARTALOM!A1" display=" &lt; Tartalom"/>
  </hyperlinks>
  <pageMargins left="0.70866141732283505" right="0.70866141732283505" top="0.70866141732283505" bottom="0.70866141732283505" header="0.511811023622047" footer="0.511811023622047"/>
  <pageSetup paperSize="9" scale="68" fitToHeight="2" orientation="landscape"/>
  <headerFooter>
    <oddFooter>&amp;L&amp;"Arial Narrow,Normál"&amp;8&amp;F/&amp;A&amp;C &amp;"Arial Narrow,Normál"&amp;8&amp;P/&amp;N&amp;R&amp;"Arial Narrow,Normál"&amp;8DigitAudit/AuditDok</oddFooter>
  </headerFooter>
  <rowBreaks count="1" manualBreakCount="1">
    <brk id="37" max="104857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heetViews>
  <sheetFormatPr defaultColWidth="9" defaultRowHeight="16.5" customHeight="1" x14ac:dyDescent="0.3"/>
  <cols>
    <col min="1" max="1" width="4" style="35" customWidth="1"/>
    <col min="2" max="2" width="18" style="35" customWidth="1"/>
    <col min="3" max="3" width="18.875" style="35" customWidth="1"/>
    <col min="4" max="4" width="19.125" style="35" customWidth="1"/>
    <col min="5" max="5" width="18.25" style="35" customWidth="1"/>
    <col min="6" max="6" width="8.75" style="35" customWidth="1"/>
    <col min="7" max="11" width="9" style="35" customWidth="1"/>
    <col min="12" max="16384" width="9" style="35"/>
  </cols>
  <sheetData>
    <row r="1" spans="1:11" x14ac:dyDescent="0.3">
      <c r="A1" s="87" t="s">
        <v>40</v>
      </c>
      <c r="B1" s="40"/>
      <c r="C1" s="40"/>
      <c r="D1" s="40"/>
      <c r="E1" s="40"/>
      <c r="F1" s="54" t="s">
        <v>74</v>
      </c>
    </row>
    <row r="2" spans="1:11" x14ac:dyDescent="0.3">
      <c r="A2" s="40"/>
      <c r="B2" s="40"/>
      <c r="C2" s="40"/>
      <c r="D2" s="40"/>
      <c r="E2" s="375"/>
      <c r="F2" s="26" t="s">
        <v>75</v>
      </c>
      <c r="J2" s="376" t="s">
        <v>189</v>
      </c>
      <c r="K2" s="376" t="s">
        <v>190</v>
      </c>
    </row>
    <row r="3" spans="1:11" x14ac:dyDescent="0.3">
      <c r="A3" s="91" t="s">
        <v>680</v>
      </c>
      <c r="B3" s="40"/>
      <c r="C3" s="40"/>
      <c r="D3" s="40"/>
      <c r="E3" s="40"/>
    </row>
    <row r="4" spans="1:11" x14ac:dyDescent="0.3">
      <c r="A4" s="27" t="str">
        <f>CONCATENATE("Ügyfél:   ",Alapa!$C$17)</f>
        <v xml:space="preserve">Ügyfél:   </v>
      </c>
      <c r="B4" s="93"/>
      <c r="C4" s="377"/>
      <c r="D4" s="378" t="s">
        <v>279</v>
      </c>
      <c r="E4" s="379"/>
    </row>
    <row r="5" spans="1:11" x14ac:dyDescent="0.3">
      <c r="A5" s="27" t="str">
        <f>CONCATENATE("Fordulónap: ",Alapa!$C$12)</f>
        <v xml:space="preserve">Fordulónap: </v>
      </c>
      <c r="B5" s="93"/>
      <c r="C5" s="377"/>
      <c r="D5" s="30" t="s">
        <v>79</v>
      </c>
      <c r="E5" s="380" t="e">
        <f>VLOOKUP(G5,Alapa!$G$2:$H$22,2)</f>
        <v>#N/A</v>
      </c>
      <c r="F5" s="35" t="s">
        <v>80</v>
      </c>
      <c r="G5" s="36">
        <v>1</v>
      </c>
    </row>
    <row r="6" spans="1:11" x14ac:dyDescent="0.3">
      <c r="A6" s="40"/>
      <c r="B6" s="40"/>
      <c r="C6" s="40"/>
      <c r="D6" s="30" t="s">
        <v>81</v>
      </c>
      <c r="E6" s="381" t="str">
        <f>IF(Alapa!$N$2=0," ",Alapa!$N$2)</f>
        <v xml:space="preserve"> </v>
      </c>
    </row>
    <row r="7" spans="1:11" x14ac:dyDescent="0.3">
      <c r="A7" s="40"/>
      <c r="B7" s="40"/>
      <c r="C7" s="40"/>
      <c r="D7" s="40"/>
      <c r="E7" s="247"/>
    </row>
    <row r="8" spans="1:11" x14ac:dyDescent="0.3">
      <c r="A8" s="40"/>
      <c r="B8" s="40"/>
      <c r="C8" s="40"/>
      <c r="D8" s="40"/>
      <c r="E8" s="40"/>
    </row>
    <row r="9" spans="1:11" ht="21.75" customHeight="1" x14ac:dyDescent="0.3">
      <c r="A9" s="989" t="s">
        <v>681</v>
      </c>
      <c r="B9" s="990" t="s">
        <v>682</v>
      </c>
      <c r="C9" s="991"/>
      <c r="D9" s="382" t="s">
        <v>683</v>
      </c>
      <c r="E9" s="383"/>
    </row>
    <row r="10" spans="1:11" ht="19.5" customHeight="1" x14ac:dyDescent="0.3">
      <c r="A10" s="989"/>
      <c r="B10" s="992"/>
      <c r="C10" s="993"/>
      <c r="D10" s="384" t="s">
        <v>683</v>
      </c>
      <c r="E10" s="385"/>
    </row>
    <row r="11" spans="1:11" ht="19.5" customHeight="1" x14ac:dyDescent="0.3">
      <c r="A11" s="989"/>
      <c r="B11" s="994"/>
      <c r="C11" s="995"/>
      <c r="D11" s="386" t="s">
        <v>683</v>
      </c>
      <c r="E11" s="387"/>
    </row>
    <row r="12" spans="1:11" ht="24" customHeight="1" x14ac:dyDescent="0.3">
      <c r="A12" s="989" t="s">
        <v>684</v>
      </c>
      <c r="B12" s="990" t="s">
        <v>685</v>
      </c>
      <c r="C12" s="991"/>
      <c r="D12" s="388"/>
      <c r="E12" s="389"/>
    </row>
    <row r="13" spans="1:11" ht="27" customHeight="1" x14ac:dyDescent="0.3">
      <c r="A13" s="989"/>
      <c r="B13" s="994"/>
      <c r="C13" s="995"/>
      <c r="D13" s="390"/>
      <c r="E13" s="391"/>
    </row>
    <row r="14" spans="1:11" ht="15.75" customHeight="1" x14ac:dyDescent="0.3">
      <c r="A14" s="989" t="s">
        <v>686</v>
      </c>
      <c r="B14" s="996" t="s">
        <v>687</v>
      </c>
      <c r="C14" s="997"/>
      <c r="D14" s="997"/>
      <c r="E14" s="998"/>
    </row>
    <row r="15" spans="1:11" x14ac:dyDescent="0.3">
      <c r="A15" s="989"/>
      <c r="B15" s="996"/>
      <c r="C15" s="997"/>
      <c r="D15" s="997"/>
      <c r="E15" s="998"/>
    </row>
    <row r="16" spans="1:11" ht="33" customHeight="1" x14ac:dyDescent="0.3">
      <c r="A16" s="392"/>
      <c r="B16" s="980" t="s">
        <v>688</v>
      </c>
      <c r="C16" s="981"/>
      <c r="D16" s="981"/>
      <c r="E16" s="982"/>
    </row>
    <row r="17" spans="1:5" ht="33.75" customHeight="1" x14ac:dyDescent="0.3">
      <c r="A17" s="392"/>
      <c r="B17" s="983" t="s">
        <v>689</v>
      </c>
      <c r="C17" s="984"/>
      <c r="D17" s="984"/>
      <c r="E17" s="985"/>
    </row>
    <row r="18" spans="1:5" ht="47.25" customHeight="1" x14ac:dyDescent="0.3">
      <c r="A18" s="392"/>
      <c r="B18" s="983" t="s">
        <v>690</v>
      </c>
      <c r="C18" s="984"/>
      <c r="D18" s="984"/>
      <c r="E18" s="985"/>
    </row>
    <row r="19" spans="1:5" x14ac:dyDescent="0.3">
      <c r="A19" s="392"/>
      <c r="B19" s="986" t="s">
        <v>691</v>
      </c>
      <c r="C19" s="987"/>
      <c r="D19" s="987"/>
      <c r="E19" s="988"/>
    </row>
    <row r="20" spans="1:5" x14ac:dyDescent="0.3">
      <c r="A20" s="392"/>
      <c r="B20" s="986" t="s">
        <v>692</v>
      </c>
      <c r="C20" s="987"/>
      <c r="D20" s="987"/>
      <c r="E20" s="988"/>
    </row>
    <row r="21" spans="1:5" x14ac:dyDescent="0.3">
      <c r="A21" s="40"/>
      <c r="B21" s="40"/>
      <c r="C21" s="40"/>
      <c r="D21" s="40"/>
      <c r="E21" s="40"/>
    </row>
    <row r="22" spans="1:5" x14ac:dyDescent="0.3">
      <c r="A22" s="40"/>
      <c r="B22" s="40"/>
      <c r="C22" s="40"/>
      <c r="D22" s="40"/>
      <c r="E22" s="40"/>
    </row>
    <row r="23" spans="1:5" x14ac:dyDescent="0.3">
      <c r="A23" s="40"/>
      <c r="B23" s="40"/>
      <c r="C23" s="40"/>
      <c r="D23" s="40"/>
      <c r="E23" s="40"/>
    </row>
    <row r="24" spans="1:5" x14ac:dyDescent="0.3">
      <c r="A24" s="40"/>
      <c r="B24" s="40"/>
      <c r="C24" s="40"/>
      <c r="D24" s="40"/>
      <c r="E24" s="40"/>
    </row>
    <row r="25" spans="1:5" x14ac:dyDescent="0.3">
      <c r="A25" s="40"/>
      <c r="B25" s="40"/>
      <c r="C25" s="40"/>
      <c r="D25" s="40"/>
      <c r="E25" s="40"/>
    </row>
    <row r="26" spans="1:5" x14ac:dyDescent="0.3">
      <c r="A26" s="40"/>
      <c r="B26" s="40"/>
      <c r="C26" s="40"/>
      <c r="D26" s="40"/>
      <c r="E26" s="40"/>
    </row>
    <row r="91" spans="1:1" x14ac:dyDescent="0.3">
      <c r="A91" s="35" t="s">
        <v>221</v>
      </c>
    </row>
  </sheetData>
  <mergeCells count="11">
    <mergeCell ref="A9:A11"/>
    <mergeCell ref="B9:C11"/>
    <mergeCell ref="A12:A13"/>
    <mergeCell ref="B12:C13"/>
    <mergeCell ref="A14:A15"/>
    <mergeCell ref="B14:E15"/>
    <mergeCell ref="B16:E16"/>
    <mergeCell ref="B17:E17"/>
    <mergeCell ref="B18:E18"/>
    <mergeCell ref="B19:E19"/>
    <mergeCell ref="B20:E20"/>
  </mergeCells>
  <dataValidations count="1">
    <dataValidation type="list" allowBlank="1" showInputMessage="1" showErrorMessage="1" sqref="E12">
      <formula1>$J$2:$K$2</formula1>
    </dataValidation>
  </dataValidations>
  <hyperlinks>
    <hyperlink ref="F1" location="TARTALOM!A1" display=" &lt; Tartalom"/>
  </hyperlinks>
  <pageMargins left="0.70866141732283505" right="0.70866141732283505" top="0.70866141732283505" bottom="0.70866141732283505" header="0.511811023622047" footer="0.511811023622047"/>
  <pageSetup paperSize="9" orientation="portrait"/>
  <headerFooter>
    <oddFooter>&amp;L&amp;"Arial Narrow,Normál"&amp;8&amp;F/&amp;A&amp;C &amp;"Arial Narrow,Normál"&amp;8&amp;P/&amp;N&amp;R&amp;"Arial Narrow,Normál"&amp;8DigitAudit/AuditDok</oddFooter>
  </headerFooter>
  <colBreaks count="1" manualBreakCount="1">
    <brk id="5" max="1638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26</vt:i4>
      </vt:variant>
      <vt:variant>
        <vt:lpstr>Névvel ellátott tartományok</vt:lpstr>
      </vt:variant>
      <vt:variant>
        <vt:i4>35</vt:i4>
      </vt:variant>
    </vt:vector>
  </HeadingPairs>
  <TitlesOfParts>
    <vt:vector size="61" baseType="lpstr">
      <vt:lpstr>TARTALOM</vt:lpstr>
      <vt:lpstr>KK-01</vt:lpstr>
      <vt:lpstr>KK-02</vt:lpstr>
      <vt:lpstr>KK-03</vt:lpstr>
      <vt:lpstr>KK-04</vt:lpstr>
      <vt:lpstr>KK-05</vt:lpstr>
      <vt:lpstr>KK-06</vt:lpstr>
      <vt:lpstr>KK-07-00</vt:lpstr>
      <vt:lpstr>KK-07-01</vt:lpstr>
      <vt:lpstr>KK-07-02</vt:lpstr>
      <vt:lpstr>KK-07-03</vt:lpstr>
      <vt:lpstr>KK-07-04</vt:lpstr>
      <vt:lpstr>KK-07-05</vt:lpstr>
      <vt:lpstr>KK-07-06</vt:lpstr>
      <vt:lpstr>KK-08</vt:lpstr>
      <vt:lpstr>KK-08-01</vt:lpstr>
      <vt:lpstr>KK-08-02</vt:lpstr>
      <vt:lpstr>KK-08-03</vt:lpstr>
      <vt:lpstr>KK-09</vt:lpstr>
      <vt:lpstr>KK-10</vt:lpstr>
      <vt:lpstr>KK-10-01</vt:lpstr>
      <vt:lpstr>Alapa</vt:lpstr>
      <vt:lpstr>Import_M</vt:lpstr>
      <vt:lpstr>Import_O</vt:lpstr>
      <vt:lpstr>Import_F</vt:lpstr>
      <vt:lpstr>Import_FK</vt:lpstr>
      <vt:lpstr>'KK-01'!Nyomtatási_cím</vt:lpstr>
      <vt:lpstr>'KK-03'!Nyomtatási_cím</vt:lpstr>
      <vt:lpstr>'KK-04'!Nyomtatási_cím</vt:lpstr>
      <vt:lpstr>'KK-05'!Nyomtatási_cím</vt:lpstr>
      <vt:lpstr>'KK-06'!Nyomtatási_cím</vt:lpstr>
      <vt:lpstr>'KK-07-00'!Nyomtatási_cím</vt:lpstr>
      <vt:lpstr>'KK-07-04'!Nyomtatási_cím</vt:lpstr>
      <vt:lpstr>'KK-07-05'!Nyomtatási_cím</vt:lpstr>
      <vt:lpstr>'KK-07-06'!Nyomtatási_cím</vt:lpstr>
      <vt:lpstr>'KK-09'!Nyomtatási_cím</vt:lpstr>
      <vt:lpstr>'KK-10'!Nyomtatási_cím</vt:lpstr>
      <vt:lpstr>'KK-01'!Nyomtatási_terület</vt:lpstr>
      <vt:lpstr>'KK-02'!Nyomtatási_terület</vt:lpstr>
      <vt:lpstr>'KK-03'!Nyomtatási_terület</vt:lpstr>
      <vt:lpstr>'KK-04'!Nyomtatási_terület</vt:lpstr>
      <vt:lpstr>'KK-05'!Nyomtatási_terület</vt:lpstr>
      <vt:lpstr>'KK-06'!Nyomtatási_terület</vt:lpstr>
      <vt:lpstr>'KK-07-00'!Nyomtatási_terület</vt:lpstr>
      <vt:lpstr>'KK-07-01'!Nyomtatási_terület</vt:lpstr>
      <vt:lpstr>'KK-07-02'!Nyomtatási_terület</vt:lpstr>
      <vt:lpstr>'KK-07-03'!Nyomtatási_terület</vt:lpstr>
      <vt:lpstr>'KK-07-04'!Nyomtatási_terület</vt:lpstr>
      <vt:lpstr>'KK-07-05'!Nyomtatási_terület</vt:lpstr>
      <vt:lpstr>'KK-07-06'!Nyomtatási_terület</vt:lpstr>
      <vt:lpstr>'KK-08'!Nyomtatási_terület</vt:lpstr>
      <vt:lpstr>'KK-08-01'!Nyomtatási_terület</vt:lpstr>
      <vt:lpstr>'KK-08-02'!Nyomtatási_terület</vt:lpstr>
      <vt:lpstr>'KK-08-03'!Nyomtatási_terület</vt:lpstr>
      <vt:lpstr>'KK-09'!Nyomtatási_terület</vt:lpstr>
      <vt:lpstr>'KK-10'!Nyomtatási_terület</vt:lpstr>
      <vt:lpstr>'KK-10-01'!Nyomtatási_terület</vt:lpstr>
      <vt:lpstr>TARTALOM!Nyomtatási_terület</vt:lpstr>
      <vt:lpstr>'KK-06'!OLE_LINK2</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v.1.19.1.0.9#2019-11-28</dc:description>
  <cp:lastPrinted>2019-09-26T09:28:40Z</cp:lastPrinted>
  <dcterms:created xsi:type="dcterms:W3CDTF">2019-07-29T11:14:31Z</dcterms:created>
  <dcterms:modified xsi:type="dcterms:W3CDTF">2019-11-23T04:06:36Z</dcterms:modified>
</cp:coreProperties>
</file>