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1\2021....köv másolata\KÉSZ\"/>
    </mc:Choice>
  </mc:AlternateContent>
  <xr:revisionPtr revIDLastSave="0" documentId="13_ncr:1_{57162B3C-DBA9-42A2-AA29-DA0BB2A46874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Nyelv" sheetId="13" r:id="rId13"/>
    <sheet name="Alapa" sheetId="14" r:id="rId14"/>
    <sheet name="Import_M" sheetId="15" r:id="rId15"/>
    <sheet name="Import_O" sheetId="16" r:id="rId16"/>
    <sheet name="Import_F" sheetId="17" r:id="rId17"/>
    <sheet name="Import_FK" sheetId="18" r:id="rId18"/>
    <sheet name="Import_KK" sheetId="19" r:id="rId19"/>
  </sheets>
  <definedNames>
    <definedName name="_xlnm.Print_Titles" localSheetId="4">'B-03-04'!$1:$11</definedName>
    <definedName name="_xlnm.Print_Titles" localSheetId="5">'B-03-05'!$1:$6</definedName>
    <definedName name="_xlnm.Print_Titles" localSheetId="6">'B-03-06'!$1:$6</definedName>
    <definedName name="_xlnm.Print_Titles" localSheetId="8">'B-03-08'!$1:$6</definedName>
    <definedName name="_xlnm.Print_Area" localSheetId="1">'B-03-01'!$A$1:$H$44</definedName>
    <definedName name="_xlnm.Print_Area" localSheetId="2">'B-03-02'!$A$1:$D$27</definedName>
    <definedName name="_xlnm.Print_Area" localSheetId="3">'B-03-03'!$A$1:$E$119</definedName>
    <definedName name="_xlnm.Print_Area" localSheetId="4">'B-03-04'!$A$1:$J$130</definedName>
    <definedName name="_xlnm.Print_Area" localSheetId="5">'B-03-05'!$A$1:$J$65</definedName>
    <definedName name="_xlnm.Print_Area" localSheetId="6">'B-03-06'!$A$1:$J$60</definedName>
    <definedName name="_xlnm.Print_Area" localSheetId="7">'B-03-07'!$A$1:$G$28</definedName>
    <definedName name="_xlnm.Print_Area" localSheetId="8">'B-03-08'!$A$1:$J$46</definedName>
    <definedName name="_xlnm.Print_Area" localSheetId="9">'B-03-09'!$A$1:$J$33</definedName>
    <definedName name="_xlnm.Print_Area" localSheetId="10">'B-03-10'!$A$1:$J$31</definedName>
    <definedName name="_xlnm.Print_Area" localSheetId="11">'B-03-11'!$A$1:$H$55</definedName>
    <definedName name="_xlnm.Print_Area" localSheetId="0">Tartalom!$A$1:$D$22</definedName>
  </definedNames>
  <calcPr calcId="191029"/>
</workbook>
</file>

<file path=xl/calcChain.xml><?xml version="1.0" encoding="utf-8"?>
<calcChain xmlns="http://schemas.openxmlformats.org/spreadsheetml/2006/main">
  <c r="J12" i="2" l="1"/>
  <c r="I12" i="2"/>
  <c r="F7" i="11" l="1"/>
  <c r="F5" i="11"/>
  <c r="J7" i="11"/>
  <c r="F7" i="10"/>
  <c r="A5" i="1" l="1"/>
  <c r="A6" i="1"/>
  <c r="A4" i="2"/>
  <c r="A5" i="2"/>
  <c r="E5" i="2"/>
  <c r="E6" i="2"/>
  <c r="E10" i="2"/>
  <c r="D10" i="2" s="1"/>
  <c r="G10" i="2"/>
  <c r="D12" i="2"/>
  <c r="E12" i="2"/>
  <c r="F12" i="2"/>
  <c r="G12" i="2"/>
  <c r="D13" i="2"/>
  <c r="F13" i="2" s="1"/>
  <c r="J13" i="2" s="1"/>
  <c r="E13" i="2"/>
  <c r="G13" i="2"/>
  <c r="D14" i="2"/>
  <c r="E14" i="2"/>
  <c r="F14" i="2"/>
  <c r="G14" i="2"/>
  <c r="C16" i="2"/>
  <c r="G19" i="2"/>
  <c r="F19" i="2" s="1"/>
  <c r="H19" i="2"/>
  <c r="K19" i="2" s="1"/>
  <c r="N19" i="2" s="1"/>
  <c r="Q19" i="2" s="1"/>
  <c r="T19" i="2" s="1"/>
  <c r="W19" i="2" s="1"/>
  <c r="Z19" i="2" s="1"/>
  <c r="F21" i="2"/>
  <c r="F24" i="2" s="1"/>
  <c r="G21" i="2"/>
  <c r="G24" i="2" s="1"/>
  <c r="H21" i="2"/>
  <c r="H24" i="2" s="1"/>
  <c r="K21" i="2"/>
  <c r="C22" i="2"/>
  <c r="C23" i="2"/>
  <c r="C24" i="2"/>
  <c r="C28" i="2"/>
  <c r="C29" i="2"/>
  <c r="F29" i="2"/>
  <c r="F30" i="2" s="1"/>
  <c r="J29" i="2"/>
  <c r="G29" i="2" s="1"/>
  <c r="G30" i="2" s="1"/>
  <c r="K29" i="2"/>
  <c r="H29" i="2" s="1"/>
  <c r="C30" i="2"/>
  <c r="H30" i="2"/>
  <c r="F33" i="2"/>
  <c r="F36" i="2" s="1"/>
  <c r="J33" i="2"/>
  <c r="G33" i="2" s="1"/>
  <c r="G36" i="2" s="1"/>
  <c r="K33" i="2"/>
  <c r="H33" i="2" s="1"/>
  <c r="H36" i="2" s="1"/>
  <c r="C34" i="2"/>
  <c r="C35" i="2"/>
  <c r="C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C4" i="4"/>
  <c r="D4" i="4"/>
  <c r="C5" i="4"/>
  <c r="D5" i="4"/>
  <c r="F6" i="11" s="1"/>
  <c r="C6" i="4"/>
  <c r="D6" i="4"/>
  <c r="A10" i="4"/>
  <c r="E10" i="4"/>
  <c r="A11" i="4"/>
  <c r="B11" i="4"/>
  <c r="C11" i="4"/>
  <c r="D11" i="4"/>
  <c r="E11" i="4"/>
  <c r="A12" i="4"/>
  <c r="D12" i="4"/>
  <c r="E12" i="4"/>
  <c r="A13" i="4"/>
  <c r="D13" i="4"/>
  <c r="E13" i="4"/>
  <c r="A14" i="4"/>
  <c r="D14" i="4"/>
  <c r="E14" i="4"/>
  <c r="A27" i="4"/>
  <c r="C27" i="4"/>
  <c r="B27" i="4" s="1"/>
  <c r="E27" i="4"/>
  <c r="D27" i="4" s="1"/>
  <c r="A28" i="4"/>
  <c r="B28" i="4"/>
  <c r="C28" i="4"/>
  <c r="D28" i="4"/>
  <c r="E28" i="4"/>
  <c r="A29" i="4"/>
  <c r="D29" i="4"/>
  <c r="E29" i="4"/>
  <c r="A30" i="4"/>
  <c r="D30" i="4"/>
  <c r="E30" i="4"/>
  <c r="A31" i="4"/>
  <c r="D31" i="4"/>
  <c r="E31" i="4"/>
  <c r="A32" i="4"/>
  <c r="D32" i="4"/>
  <c r="E32" i="4"/>
  <c r="A49" i="4"/>
  <c r="E49" i="4"/>
  <c r="D49" i="4" s="1"/>
  <c r="C49" i="4" s="1"/>
  <c r="B49" i="4" s="1"/>
  <c r="A50" i="4"/>
  <c r="B50" i="4"/>
  <c r="C50" i="4"/>
  <c r="A51" i="4"/>
  <c r="D51" i="4"/>
  <c r="E51" i="4"/>
  <c r="A52" i="4"/>
  <c r="D52" i="4"/>
  <c r="E52" i="4"/>
  <c r="A53" i="4"/>
  <c r="D53" i="4"/>
  <c r="E53" i="4"/>
  <c r="A54" i="4"/>
  <c r="D54" i="4"/>
  <c r="E54" i="4"/>
  <c r="A71" i="4"/>
  <c r="D71" i="4"/>
  <c r="C71" i="4" s="1"/>
  <c r="B71" i="4" s="1"/>
  <c r="E71" i="4"/>
  <c r="A72" i="4"/>
  <c r="B72" i="4"/>
  <c r="C72" i="4"/>
  <c r="A73" i="4"/>
  <c r="D73" i="4"/>
  <c r="E73" i="4"/>
  <c r="A74" i="4"/>
  <c r="D74" i="4"/>
  <c r="E74" i="4"/>
  <c r="A75" i="4"/>
  <c r="D75" i="4"/>
  <c r="E75" i="4"/>
  <c r="A76" i="4"/>
  <c r="D76" i="4"/>
  <c r="E76" i="4"/>
  <c r="A77" i="4"/>
  <c r="D77" i="4"/>
  <c r="E77" i="4"/>
  <c r="A78" i="4"/>
  <c r="D78" i="4"/>
  <c r="E78" i="4"/>
  <c r="A98" i="4"/>
  <c r="C98" i="4"/>
  <c r="B98" i="4" s="1"/>
  <c r="E98" i="4"/>
  <c r="D98" i="4" s="1"/>
  <c r="A99" i="4"/>
  <c r="D99" i="4"/>
  <c r="E99" i="4"/>
  <c r="A100" i="4"/>
  <c r="D100" i="4"/>
  <c r="E100" i="4"/>
  <c r="A101" i="4"/>
  <c r="D101" i="4"/>
  <c r="E101" i="4"/>
  <c r="A102" i="4"/>
  <c r="D102" i="4"/>
  <c r="E102" i="4"/>
  <c r="A3" i="5"/>
  <c r="J3" i="5"/>
  <c r="E4" i="5"/>
  <c r="J4" i="5"/>
  <c r="E5" i="5"/>
  <c r="J5" i="5"/>
  <c r="E6" i="5"/>
  <c r="J6" i="5"/>
  <c r="A10" i="5"/>
  <c r="A11" i="5"/>
  <c r="B11" i="5"/>
  <c r="E11" i="5"/>
  <c r="F11" i="5"/>
  <c r="G11" i="5"/>
  <c r="H11" i="5"/>
  <c r="I11" i="5"/>
  <c r="J11" i="5"/>
  <c r="B12" i="5"/>
  <c r="E12" i="5"/>
  <c r="F12" i="5"/>
  <c r="H12" i="5"/>
  <c r="I12" i="5"/>
  <c r="B13" i="5"/>
  <c r="E13" i="5"/>
  <c r="F13" i="5"/>
  <c r="G13" i="5"/>
  <c r="H13" i="5"/>
  <c r="I13" i="5"/>
  <c r="B14" i="5"/>
  <c r="E14" i="5"/>
  <c r="F14" i="5"/>
  <c r="H14" i="5"/>
  <c r="I14" i="5"/>
  <c r="B15" i="5"/>
  <c r="E15" i="5"/>
  <c r="F15" i="5"/>
  <c r="H15" i="5"/>
  <c r="G15" i="5" s="1"/>
  <c r="I15" i="5"/>
  <c r="B16" i="5"/>
  <c r="E16" i="5"/>
  <c r="F16" i="5"/>
  <c r="H16" i="5"/>
  <c r="I16" i="5"/>
  <c r="B17" i="5"/>
  <c r="E17" i="5"/>
  <c r="F17" i="5"/>
  <c r="H17" i="5"/>
  <c r="G17" i="5" s="1"/>
  <c r="I17" i="5"/>
  <c r="B18" i="5"/>
  <c r="E18" i="5"/>
  <c r="F18" i="5"/>
  <c r="H18" i="5"/>
  <c r="I18" i="5"/>
  <c r="B19" i="5"/>
  <c r="E19" i="5"/>
  <c r="F19" i="5"/>
  <c r="H19" i="5"/>
  <c r="G19" i="5" s="1"/>
  <c r="I19" i="5"/>
  <c r="B20" i="5"/>
  <c r="E20" i="5"/>
  <c r="F20" i="5"/>
  <c r="H20" i="5"/>
  <c r="I20" i="5"/>
  <c r="B21" i="5"/>
  <c r="E21" i="5"/>
  <c r="F21" i="5"/>
  <c r="G21" i="5"/>
  <c r="H21" i="5"/>
  <c r="I21" i="5"/>
  <c r="B22" i="5"/>
  <c r="E22" i="5"/>
  <c r="F22" i="5"/>
  <c r="H22" i="5"/>
  <c r="I22" i="5"/>
  <c r="B23" i="5"/>
  <c r="E23" i="5"/>
  <c r="F23" i="5"/>
  <c r="H23" i="5"/>
  <c r="G23" i="5" s="1"/>
  <c r="I23" i="5"/>
  <c r="B24" i="5"/>
  <c r="E24" i="5"/>
  <c r="F24" i="5"/>
  <c r="H24" i="5"/>
  <c r="I24" i="5"/>
  <c r="B25" i="5"/>
  <c r="E25" i="5"/>
  <c r="F25" i="5"/>
  <c r="H25" i="5"/>
  <c r="I25" i="5"/>
  <c r="B26" i="5"/>
  <c r="E26" i="5"/>
  <c r="F26" i="5"/>
  <c r="H26" i="5"/>
  <c r="I26" i="5"/>
  <c r="B27" i="5"/>
  <c r="E27" i="5"/>
  <c r="F27" i="5"/>
  <c r="H27" i="5"/>
  <c r="G27" i="5" s="1"/>
  <c r="I27" i="5"/>
  <c r="B28" i="5"/>
  <c r="E28" i="5"/>
  <c r="F28" i="5"/>
  <c r="H28" i="5"/>
  <c r="I28" i="5"/>
  <c r="B29" i="5"/>
  <c r="E29" i="5"/>
  <c r="F29" i="5"/>
  <c r="G29" i="5"/>
  <c r="H29" i="5"/>
  <c r="I29" i="5"/>
  <c r="B30" i="5"/>
  <c r="E30" i="5"/>
  <c r="F30" i="5"/>
  <c r="H30" i="5"/>
  <c r="I30" i="5"/>
  <c r="B31" i="5"/>
  <c r="E31" i="5"/>
  <c r="F31" i="5"/>
  <c r="H31" i="5"/>
  <c r="G31" i="5" s="1"/>
  <c r="I31" i="5"/>
  <c r="B32" i="5"/>
  <c r="E32" i="5"/>
  <c r="F32" i="5"/>
  <c r="H32" i="5"/>
  <c r="I32" i="5"/>
  <c r="B33" i="5"/>
  <c r="E33" i="5"/>
  <c r="F33" i="5"/>
  <c r="H33" i="5"/>
  <c r="I33" i="5"/>
  <c r="B34" i="5"/>
  <c r="E34" i="5"/>
  <c r="F34" i="5"/>
  <c r="H34" i="5"/>
  <c r="I34" i="5"/>
  <c r="B35" i="5"/>
  <c r="E35" i="5"/>
  <c r="F35" i="5"/>
  <c r="H35" i="5"/>
  <c r="G35" i="5" s="1"/>
  <c r="I35" i="5"/>
  <c r="B36" i="5"/>
  <c r="E36" i="5"/>
  <c r="F36" i="5"/>
  <c r="H36" i="5"/>
  <c r="I36" i="5"/>
  <c r="B37" i="5"/>
  <c r="E37" i="5"/>
  <c r="F37" i="5"/>
  <c r="G37" i="5"/>
  <c r="H37" i="5"/>
  <c r="I37" i="5"/>
  <c r="B38" i="5"/>
  <c r="E38" i="5"/>
  <c r="F38" i="5"/>
  <c r="H38" i="5"/>
  <c r="I38" i="5"/>
  <c r="B39" i="5"/>
  <c r="E39" i="5"/>
  <c r="F39" i="5"/>
  <c r="H39" i="5"/>
  <c r="G39" i="5" s="1"/>
  <c r="I39" i="5"/>
  <c r="B40" i="5"/>
  <c r="E40" i="5"/>
  <c r="F40" i="5"/>
  <c r="H40" i="5"/>
  <c r="I40" i="5"/>
  <c r="B41" i="5"/>
  <c r="E41" i="5"/>
  <c r="F41" i="5"/>
  <c r="H41" i="5"/>
  <c r="G41" i="5" s="1"/>
  <c r="I41" i="5"/>
  <c r="B42" i="5"/>
  <c r="E42" i="5"/>
  <c r="F42" i="5"/>
  <c r="H42" i="5"/>
  <c r="I42" i="5"/>
  <c r="B43" i="5"/>
  <c r="E43" i="5"/>
  <c r="F43" i="5"/>
  <c r="H43" i="5"/>
  <c r="G43" i="5" s="1"/>
  <c r="I43" i="5"/>
  <c r="B44" i="5"/>
  <c r="E44" i="5"/>
  <c r="F44" i="5"/>
  <c r="H44" i="5"/>
  <c r="I44" i="5"/>
  <c r="B45" i="5"/>
  <c r="E45" i="5"/>
  <c r="F45" i="5"/>
  <c r="G45" i="5"/>
  <c r="H45" i="5"/>
  <c r="I45" i="5"/>
  <c r="B46" i="5"/>
  <c r="E46" i="5"/>
  <c r="F46" i="5"/>
  <c r="H46" i="5"/>
  <c r="I46" i="5"/>
  <c r="B47" i="5"/>
  <c r="E47" i="5"/>
  <c r="F47" i="5"/>
  <c r="H47" i="5"/>
  <c r="G47" i="5" s="1"/>
  <c r="I47" i="5"/>
  <c r="B48" i="5"/>
  <c r="E48" i="5"/>
  <c r="F48" i="5"/>
  <c r="H48" i="5"/>
  <c r="I48" i="5"/>
  <c r="B49" i="5"/>
  <c r="E49" i="5"/>
  <c r="F49" i="5"/>
  <c r="H49" i="5"/>
  <c r="G49" i="5" s="1"/>
  <c r="I49" i="5"/>
  <c r="B50" i="5"/>
  <c r="E50" i="5"/>
  <c r="F50" i="5"/>
  <c r="H50" i="5"/>
  <c r="I50" i="5"/>
  <c r="B51" i="5"/>
  <c r="E51" i="5"/>
  <c r="F51" i="5"/>
  <c r="H51" i="5"/>
  <c r="G51" i="5" s="1"/>
  <c r="I51" i="5"/>
  <c r="B52" i="5"/>
  <c r="E52" i="5"/>
  <c r="F52" i="5"/>
  <c r="H52" i="5"/>
  <c r="I52" i="5"/>
  <c r="B53" i="5"/>
  <c r="E53" i="5"/>
  <c r="F53" i="5"/>
  <c r="G53" i="5"/>
  <c r="H53" i="5"/>
  <c r="I53" i="5"/>
  <c r="B54" i="5"/>
  <c r="E54" i="5"/>
  <c r="F54" i="5"/>
  <c r="H54" i="5"/>
  <c r="I54" i="5"/>
  <c r="B55" i="5"/>
  <c r="E55" i="5"/>
  <c r="F55" i="5"/>
  <c r="H55" i="5"/>
  <c r="G55" i="5" s="1"/>
  <c r="I55" i="5"/>
  <c r="B56" i="5"/>
  <c r="E56" i="5"/>
  <c r="F56" i="5"/>
  <c r="H56" i="5"/>
  <c r="I56" i="5"/>
  <c r="B57" i="5"/>
  <c r="E57" i="5"/>
  <c r="F57" i="5"/>
  <c r="H57" i="5"/>
  <c r="I57" i="5"/>
  <c r="B58" i="5"/>
  <c r="E58" i="5"/>
  <c r="F58" i="5"/>
  <c r="H58" i="5"/>
  <c r="I58" i="5"/>
  <c r="B59" i="5"/>
  <c r="E59" i="5"/>
  <c r="F59" i="5"/>
  <c r="H59" i="5"/>
  <c r="G59" i="5" s="1"/>
  <c r="I59" i="5"/>
  <c r="B60" i="5"/>
  <c r="E60" i="5"/>
  <c r="F60" i="5"/>
  <c r="H60" i="5"/>
  <c r="I60" i="5"/>
  <c r="B61" i="5"/>
  <c r="E61" i="5"/>
  <c r="F61" i="5"/>
  <c r="G61" i="5"/>
  <c r="H61" i="5"/>
  <c r="I61" i="5"/>
  <c r="B62" i="5"/>
  <c r="E62" i="5"/>
  <c r="F62" i="5"/>
  <c r="H62" i="5"/>
  <c r="I62" i="5"/>
  <c r="B63" i="5"/>
  <c r="E63" i="5"/>
  <c r="F63" i="5"/>
  <c r="H63" i="5"/>
  <c r="G63" i="5" s="1"/>
  <c r="I63" i="5"/>
  <c r="B64" i="5"/>
  <c r="E64" i="5"/>
  <c r="F64" i="5"/>
  <c r="H64" i="5"/>
  <c r="I64" i="5"/>
  <c r="B65" i="5"/>
  <c r="E65" i="5"/>
  <c r="F65" i="5"/>
  <c r="H65" i="5"/>
  <c r="I65" i="5"/>
  <c r="B66" i="5"/>
  <c r="E66" i="5"/>
  <c r="F66" i="5"/>
  <c r="H66" i="5"/>
  <c r="I66" i="5"/>
  <c r="B67" i="5"/>
  <c r="E67" i="5"/>
  <c r="F67" i="5"/>
  <c r="H67" i="5"/>
  <c r="G67" i="5" s="1"/>
  <c r="I67" i="5"/>
  <c r="B68" i="5"/>
  <c r="E68" i="5"/>
  <c r="F68" i="5"/>
  <c r="H68" i="5"/>
  <c r="I68" i="5"/>
  <c r="B69" i="5"/>
  <c r="E69" i="5"/>
  <c r="F69" i="5"/>
  <c r="G69" i="5"/>
  <c r="H69" i="5"/>
  <c r="I69" i="5"/>
  <c r="B70" i="5"/>
  <c r="E70" i="5"/>
  <c r="F70" i="5"/>
  <c r="H70" i="5"/>
  <c r="I70" i="5"/>
  <c r="B71" i="5"/>
  <c r="E71" i="5"/>
  <c r="F71" i="5"/>
  <c r="H71" i="5"/>
  <c r="G71" i="5" s="1"/>
  <c r="I71" i="5"/>
  <c r="A74" i="5"/>
  <c r="J74" i="5"/>
  <c r="B75" i="5"/>
  <c r="E75" i="5"/>
  <c r="F75" i="5"/>
  <c r="H75" i="5"/>
  <c r="G75" i="5" s="1"/>
  <c r="I75" i="5"/>
  <c r="B76" i="5"/>
  <c r="E76" i="5"/>
  <c r="F76" i="5"/>
  <c r="H76" i="5"/>
  <c r="I76" i="5"/>
  <c r="B77" i="5"/>
  <c r="E77" i="5"/>
  <c r="F77" i="5"/>
  <c r="H77" i="5"/>
  <c r="I77" i="5"/>
  <c r="B78" i="5"/>
  <c r="E78" i="5"/>
  <c r="F78" i="5"/>
  <c r="H78" i="5"/>
  <c r="I78" i="5"/>
  <c r="B79" i="5"/>
  <c r="E79" i="5"/>
  <c r="F79" i="5"/>
  <c r="H79" i="5"/>
  <c r="G79" i="5" s="1"/>
  <c r="I79" i="5"/>
  <c r="B80" i="5"/>
  <c r="E80" i="5"/>
  <c r="F80" i="5"/>
  <c r="H80" i="5"/>
  <c r="I80" i="5"/>
  <c r="B81" i="5"/>
  <c r="E81" i="5"/>
  <c r="F81" i="5"/>
  <c r="G81" i="5"/>
  <c r="H81" i="5"/>
  <c r="I81" i="5"/>
  <c r="B82" i="5"/>
  <c r="E82" i="5"/>
  <c r="F82" i="5"/>
  <c r="H82" i="5"/>
  <c r="I82" i="5"/>
  <c r="B83" i="5"/>
  <c r="E83" i="5"/>
  <c r="F83" i="5"/>
  <c r="H83" i="5"/>
  <c r="G83" i="5" s="1"/>
  <c r="I83" i="5"/>
  <c r="B84" i="5"/>
  <c r="E84" i="5"/>
  <c r="F84" i="5"/>
  <c r="H84" i="5"/>
  <c r="I84" i="5"/>
  <c r="B85" i="5"/>
  <c r="E85" i="5"/>
  <c r="F85" i="5"/>
  <c r="H85" i="5"/>
  <c r="G85" i="5" s="1"/>
  <c r="I85" i="5"/>
  <c r="B86" i="5"/>
  <c r="E86" i="5"/>
  <c r="F86" i="5"/>
  <c r="H86" i="5"/>
  <c r="I86" i="5"/>
  <c r="B87" i="5"/>
  <c r="E87" i="5"/>
  <c r="F87" i="5"/>
  <c r="H87" i="5"/>
  <c r="G87" i="5" s="1"/>
  <c r="I87" i="5"/>
  <c r="B88" i="5"/>
  <c r="E88" i="5"/>
  <c r="F88" i="5"/>
  <c r="H88" i="5"/>
  <c r="I88" i="5"/>
  <c r="B89" i="5"/>
  <c r="E89" i="5"/>
  <c r="F89" i="5"/>
  <c r="G89" i="5"/>
  <c r="H89" i="5"/>
  <c r="I89" i="5"/>
  <c r="B90" i="5"/>
  <c r="E90" i="5"/>
  <c r="F90" i="5"/>
  <c r="H90" i="5"/>
  <c r="I90" i="5"/>
  <c r="B91" i="5"/>
  <c r="E91" i="5"/>
  <c r="F91" i="5"/>
  <c r="H91" i="5"/>
  <c r="G91" i="5" s="1"/>
  <c r="I91" i="5"/>
  <c r="B92" i="5"/>
  <c r="E92" i="5"/>
  <c r="F92" i="5"/>
  <c r="H92" i="5"/>
  <c r="I92" i="5"/>
  <c r="B93" i="5"/>
  <c r="E93" i="5"/>
  <c r="F93" i="5"/>
  <c r="H93" i="5"/>
  <c r="G93" i="5" s="1"/>
  <c r="I93" i="5"/>
  <c r="B94" i="5"/>
  <c r="E94" i="5"/>
  <c r="F94" i="5"/>
  <c r="H94" i="5"/>
  <c r="I94" i="5"/>
  <c r="B95" i="5"/>
  <c r="E95" i="5"/>
  <c r="F95" i="5"/>
  <c r="H95" i="5"/>
  <c r="G95" i="5" s="1"/>
  <c r="I95" i="5"/>
  <c r="B96" i="5"/>
  <c r="E96" i="5"/>
  <c r="F96" i="5"/>
  <c r="H96" i="5"/>
  <c r="I96" i="5"/>
  <c r="B97" i="5"/>
  <c r="E97" i="5"/>
  <c r="F97" i="5"/>
  <c r="G97" i="5"/>
  <c r="H97" i="5"/>
  <c r="I97" i="5"/>
  <c r="B98" i="5"/>
  <c r="E98" i="5"/>
  <c r="F98" i="5"/>
  <c r="H98" i="5"/>
  <c r="I98" i="5"/>
  <c r="B99" i="5"/>
  <c r="E99" i="5"/>
  <c r="F99" i="5"/>
  <c r="H99" i="5"/>
  <c r="G99" i="5" s="1"/>
  <c r="I99" i="5"/>
  <c r="B100" i="5"/>
  <c r="E100" i="5"/>
  <c r="F100" i="5"/>
  <c r="H100" i="5"/>
  <c r="I100" i="5"/>
  <c r="B101" i="5"/>
  <c r="E101" i="5"/>
  <c r="F101" i="5"/>
  <c r="H101" i="5"/>
  <c r="I101" i="5"/>
  <c r="B102" i="5"/>
  <c r="E102" i="5"/>
  <c r="F102" i="5"/>
  <c r="H102" i="5"/>
  <c r="I102" i="5"/>
  <c r="B103" i="5"/>
  <c r="E103" i="5"/>
  <c r="F103" i="5"/>
  <c r="G103" i="5"/>
  <c r="H103" i="5"/>
  <c r="I103" i="5"/>
  <c r="B104" i="5"/>
  <c r="E104" i="5"/>
  <c r="F104" i="5"/>
  <c r="H104" i="5"/>
  <c r="I104" i="5"/>
  <c r="B105" i="5"/>
  <c r="E105" i="5"/>
  <c r="F105" i="5"/>
  <c r="H105" i="5"/>
  <c r="I105" i="5"/>
  <c r="B106" i="5"/>
  <c r="E106" i="5"/>
  <c r="F106" i="5"/>
  <c r="H106" i="5"/>
  <c r="I106" i="5"/>
  <c r="B107" i="5"/>
  <c r="E107" i="5"/>
  <c r="F107" i="5"/>
  <c r="H107" i="5"/>
  <c r="G107" i="5" s="1"/>
  <c r="I107" i="5"/>
  <c r="B108" i="5"/>
  <c r="E108" i="5"/>
  <c r="F108" i="5"/>
  <c r="H108" i="5"/>
  <c r="I108" i="5"/>
  <c r="B109" i="5"/>
  <c r="E109" i="5"/>
  <c r="F109" i="5"/>
  <c r="H109" i="5"/>
  <c r="G109" i="5" s="1"/>
  <c r="I109" i="5"/>
  <c r="B110" i="5"/>
  <c r="E110" i="5"/>
  <c r="F110" i="5"/>
  <c r="H110" i="5"/>
  <c r="I110" i="5"/>
  <c r="B111" i="5"/>
  <c r="E111" i="5"/>
  <c r="F111" i="5"/>
  <c r="H111" i="5"/>
  <c r="G111" i="5" s="1"/>
  <c r="I111" i="5"/>
  <c r="B112" i="5"/>
  <c r="E112" i="5"/>
  <c r="F112" i="5"/>
  <c r="H112" i="5"/>
  <c r="G112" i="5" s="1"/>
  <c r="I112" i="5"/>
  <c r="B113" i="5"/>
  <c r="E113" i="5"/>
  <c r="F113" i="5"/>
  <c r="H113" i="5"/>
  <c r="I113" i="5"/>
  <c r="B114" i="5"/>
  <c r="E114" i="5"/>
  <c r="F114" i="5"/>
  <c r="H114" i="5"/>
  <c r="I114" i="5"/>
  <c r="B115" i="5"/>
  <c r="E115" i="5"/>
  <c r="F115" i="5"/>
  <c r="H115" i="5"/>
  <c r="G115" i="5" s="1"/>
  <c r="I115" i="5"/>
  <c r="B116" i="5"/>
  <c r="E116" i="5"/>
  <c r="F116" i="5"/>
  <c r="H116" i="5"/>
  <c r="I116" i="5"/>
  <c r="B117" i="5"/>
  <c r="E117" i="5"/>
  <c r="F117" i="5"/>
  <c r="H117" i="5"/>
  <c r="I117" i="5"/>
  <c r="B118" i="5"/>
  <c r="E118" i="5"/>
  <c r="F118" i="5"/>
  <c r="H118" i="5"/>
  <c r="I118" i="5"/>
  <c r="B119" i="5"/>
  <c r="E119" i="5"/>
  <c r="F119" i="5"/>
  <c r="G119" i="5"/>
  <c r="H119" i="5"/>
  <c r="I119" i="5"/>
  <c r="B120" i="5"/>
  <c r="E120" i="5"/>
  <c r="F120" i="5"/>
  <c r="H120" i="5"/>
  <c r="I120" i="5"/>
  <c r="B121" i="5"/>
  <c r="E121" i="5"/>
  <c r="F121" i="5"/>
  <c r="H121" i="5"/>
  <c r="I121" i="5"/>
  <c r="B122" i="5"/>
  <c r="E122" i="5"/>
  <c r="F122" i="5"/>
  <c r="H122" i="5"/>
  <c r="I122" i="5"/>
  <c r="B123" i="5"/>
  <c r="E123" i="5"/>
  <c r="F123" i="5"/>
  <c r="H123" i="5"/>
  <c r="G123" i="5" s="1"/>
  <c r="I123" i="5"/>
  <c r="A3" i="6"/>
  <c r="D3" i="6"/>
  <c r="E4" i="6"/>
  <c r="J4" i="6"/>
  <c r="E5" i="6"/>
  <c r="J5" i="6"/>
  <c r="E6" i="6"/>
  <c r="J6" i="6"/>
  <c r="A10" i="6"/>
  <c r="A11" i="6"/>
  <c r="B11" i="6"/>
  <c r="E11" i="6"/>
  <c r="F11" i="6"/>
  <c r="G11" i="6"/>
  <c r="H11" i="6"/>
  <c r="I11" i="6"/>
  <c r="J11" i="6"/>
  <c r="B13" i="6"/>
  <c r="E13" i="6"/>
  <c r="F13" i="6"/>
  <c r="H13" i="6"/>
  <c r="I13" i="6"/>
  <c r="B14" i="6"/>
  <c r="E14" i="6"/>
  <c r="F14" i="6"/>
  <c r="H14" i="6"/>
  <c r="G14" i="6" s="1"/>
  <c r="I14" i="6"/>
  <c r="B15" i="6"/>
  <c r="E15" i="6"/>
  <c r="F15" i="6"/>
  <c r="H15" i="6"/>
  <c r="I15" i="6"/>
  <c r="B16" i="6"/>
  <c r="E16" i="6"/>
  <c r="F16" i="6"/>
  <c r="H16" i="6"/>
  <c r="G16" i="6" s="1"/>
  <c r="I16" i="6"/>
  <c r="B17" i="6"/>
  <c r="E17" i="6"/>
  <c r="F17" i="6"/>
  <c r="H17" i="6"/>
  <c r="I17" i="6"/>
  <c r="B18" i="6"/>
  <c r="E18" i="6"/>
  <c r="F18" i="6"/>
  <c r="H18" i="6"/>
  <c r="G18" i="6" s="1"/>
  <c r="I18" i="6"/>
  <c r="B19" i="6"/>
  <c r="E19" i="6"/>
  <c r="F19" i="6"/>
  <c r="H19" i="6"/>
  <c r="G19" i="6" s="1"/>
  <c r="I19" i="6"/>
  <c r="B20" i="6"/>
  <c r="E20" i="6"/>
  <c r="F20" i="6"/>
  <c r="H20" i="6"/>
  <c r="I20" i="6"/>
  <c r="B21" i="6"/>
  <c r="E21" i="6"/>
  <c r="F21" i="6"/>
  <c r="H21" i="6"/>
  <c r="I21" i="6"/>
  <c r="B22" i="6"/>
  <c r="E22" i="6"/>
  <c r="F22" i="6"/>
  <c r="H22" i="6"/>
  <c r="G22" i="6" s="1"/>
  <c r="I22" i="6"/>
  <c r="B23" i="6"/>
  <c r="E23" i="6"/>
  <c r="F23" i="6"/>
  <c r="H23" i="6"/>
  <c r="I23" i="6"/>
  <c r="B24" i="6"/>
  <c r="E24" i="6"/>
  <c r="F24" i="6"/>
  <c r="H24" i="6"/>
  <c r="I24" i="6"/>
  <c r="B25" i="6"/>
  <c r="E25" i="6"/>
  <c r="F25" i="6"/>
  <c r="H25" i="6"/>
  <c r="I25" i="6"/>
  <c r="B26" i="6"/>
  <c r="E26" i="6"/>
  <c r="F26" i="6"/>
  <c r="G26" i="6"/>
  <c r="H26" i="6"/>
  <c r="I26" i="6"/>
  <c r="B27" i="6"/>
  <c r="E27" i="6"/>
  <c r="F27" i="6"/>
  <c r="H27" i="6"/>
  <c r="I27" i="6"/>
  <c r="B28" i="6"/>
  <c r="E28" i="6"/>
  <c r="F28" i="6"/>
  <c r="H28" i="6"/>
  <c r="I28" i="6"/>
  <c r="B29" i="6"/>
  <c r="E29" i="6"/>
  <c r="F29" i="6"/>
  <c r="H29" i="6"/>
  <c r="I29" i="6"/>
  <c r="B30" i="6"/>
  <c r="E30" i="6"/>
  <c r="F30" i="6"/>
  <c r="H30" i="6"/>
  <c r="G30" i="6" s="1"/>
  <c r="I30" i="6"/>
  <c r="B31" i="6"/>
  <c r="E31" i="6"/>
  <c r="F31" i="6"/>
  <c r="H31" i="6"/>
  <c r="I31" i="6"/>
  <c r="B32" i="6"/>
  <c r="E32" i="6"/>
  <c r="F32" i="6"/>
  <c r="H32" i="6"/>
  <c r="G32" i="6" s="1"/>
  <c r="I32" i="6"/>
  <c r="B33" i="6"/>
  <c r="E33" i="6"/>
  <c r="F33" i="6"/>
  <c r="H33" i="6"/>
  <c r="I33" i="6"/>
  <c r="B34" i="6"/>
  <c r="E34" i="6"/>
  <c r="F34" i="6"/>
  <c r="H34" i="6"/>
  <c r="I34" i="6"/>
  <c r="B35" i="6"/>
  <c r="E35" i="6"/>
  <c r="F35" i="6"/>
  <c r="H35" i="6"/>
  <c r="G35" i="6" s="1"/>
  <c r="B36" i="6"/>
  <c r="E36" i="6"/>
  <c r="F36" i="6"/>
  <c r="G36" i="6"/>
  <c r="H36" i="6"/>
  <c r="B37" i="6"/>
  <c r="E37" i="6"/>
  <c r="F37" i="6"/>
  <c r="H37" i="6"/>
  <c r="G37" i="6" s="1"/>
  <c r="B38" i="6"/>
  <c r="E38" i="6"/>
  <c r="F38" i="6"/>
  <c r="H38" i="6"/>
  <c r="G38" i="6" s="1"/>
  <c r="B39" i="6"/>
  <c r="E39" i="6"/>
  <c r="F39" i="6"/>
  <c r="H39" i="6"/>
  <c r="G39" i="6" s="1"/>
  <c r="B40" i="6"/>
  <c r="E40" i="6"/>
  <c r="F40" i="6"/>
  <c r="H40" i="6"/>
  <c r="G40" i="6" s="1"/>
  <c r="B41" i="6"/>
  <c r="E41" i="6"/>
  <c r="F41" i="6"/>
  <c r="H41" i="6"/>
  <c r="G41" i="6" s="1"/>
  <c r="B42" i="6"/>
  <c r="E42" i="6"/>
  <c r="F42" i="6"/>
  <c r="H42" i="6"/>
  <c r="G42" i="6" s="1"/>
  <c r="B43" i="6"/>
  <c r="E43" i="6"/>
  <c r="F43" i="6"/>
  <c r="H43" i="6"/>
  <c r="G43" i="6" s="1"/>
  <c r="B44" i="6"/>
  <c r="E44" i="6"/>
  <c r="F44" i="6"/>
  <c r="G44" i="6"/>
  <c r="H44" i="6"/>
  <c r="B45" i="6"/>
  <c r="E45" i="6"/>
  <c r="F45" i="6"/>
  <c r="H45" i="6"/>
  <c r="G45" i="6" s="1"/>
  <c r="B46" i="6"/>
  <c r="E46" i="6"/>
  <c r="F46" i="6"/>
  <c r="H46" i="6"/>
  <c r="G46" i="6" s="1"/>
  <c r="B47" i="6"/>
  <c r="E47" i="6"/>
  <c r="F47" i="6"/>
  <c r="H47" i="6"/>
  <c r="G47" i="6" s="1"/>
  <c r="B48" i="6"/>
  <c r="E48" i="6"/>
  <c r="F48" i="6"/>
  <c r="H48" i="6"/>
  <c r="G48" i="6" s="1"/>
  <c r="B49" i="6"/>
  <c r="E49" i="6"/>
  <c r="F49" i="6"/>
  <c r="H49" i="6"/>
  <c r="G49" i="6" s="1"/>
  <c r="B50" i="6"/>
  <c r="E50" i="6"/>
  <c r="F50" i="6"/>
  <c r="H50" i="6"/>
  <c r="G50" i="6" s="1"/>
  <c r="B51" i="6"/>
  <c r="E51" i="6"/>
  <c r="F51" i="6"/>
  <c r="H51" i="6"/>
  <c r="G51" i="6" s="1"/>
  <c r="B52" i="6"/>
  <c r="E52" i="6"/>
  <c r="F52" i="6"/>
  <c r="G52" i="6"/>
  <c r="H52" i="6"/>
  <c r="B53" i="6"/>
  <c r="E53" i="6"/>
  <c r="F53" i="6"/>
  <c r="H53" i="6"/>
  <c r="G53" i="6" s="1"/>
  <c r="B54" i="6"/>
  <c r="E54" i="6"/>
  <c r="F54" i="6"/>
  <c r="H54" i="6"/>
  <c r="G54" i="6" s="1"/>
  <c r="B55" i="6"/>
  <c r="E55" i="6"/>
  <c r="F55" i="6"/>
  <c r="H55" i="6"/>
  <c r="G55" i="6" s="1"/>
  <c r="B56" i="6"/>
  <c r="E56" i="6"/>
  <c r="F56" i="6"/>
  <c r="H56" i="6"/>
  <c r="G56" i="6" s="1"/>
  <c r="B57" i="6"/>
  <c r="E57" i="6"/>
  <c r="F57" i="6"/>
  <c r="H57" i="6"/>
  <c r="G57" i="6" s="1"/>
  <c r="B58" i="6"/>
  <c r="E58" i="6"/>
  <c r="F58" i="6"/>
  <c r="H58" i="6"/>
  <c r="G58" i="6" s="1"/>
  <c r="B59" i="6"/>
  <c r="E59" i="6"/>
  <c r="F59" i="6"/>
  <c r="H59" i="6"/>
  <c r="G59" i="6" s="1"/>
  <c r="A3" i="7"/>
  <c r="D3" i="7"/>
  <c r="E4" i="7"/>
  <c r="J4" i="7"/>
  <c r="E5" i="7"/>
  <c r="J5" i="7"/>
  <c r="E6" i="7"/>
  <c r="J6" i="7"/>
  <c r="A11" i="7"/>
  <c r="B11" i="7"/>
  <c r="E11" i="7"/>
  <c r="F11" i="7"/>
  <c r="G11" i="7"/>
  <c r="H11" i="7"/>
  <c r="I11" i="7"/>
  <c r="J11" i="7"/>
  <c r="B13" i="7"/>
  <c r="E13" i="7"/>
  <c r="F13" i="7"/>
  <c r="H13" i="7"/>
  <c r="I13" i="7"/>
  <c r="B14" i="7"/>
  <c r="E14" i="7"/>
  <c r="F14" i="7"/>
  <c r="H14" i="7"/>
  <c r="I14" i="7"/>
  <c r="B15" i="7"/>
  <c r="E15" i="7"/>
  <c r="F15" i="7"/>
  <c r="H15" i="7"/>
  <c r="I15" i="7"/>
  <c r="B16" i="7"/>
  <c r="E16" i="7"/>
  <c r="F16" i="7"/>
  <c r="H16" i="7"/>
  <c r="G16" i="7" s="1"/>
  <c r="I16" i="7"/>
  <c r="B17" i="7"/>
  <c r="E17" i="7"/>
  <c r="F17" i="7"/>
  <c r="H17" i="7"/>
  <c r="I17" i="7"/>
  <c r="B18" i="7"/>
  <c r="E18" i="7"/>
  <c r="F18" i="7"/>
  <c r="H18" i="7"/>
  <c r="I18" i="7"/>
  <c r="B19" i="7"/>
  <c r="E19" i="7"/>
  <c r="F19" i="7"/>
  <c r="H19" i="7"/>
  <c r="I19" i="7"/>
  <c r="B20" i="7"/>
  <c r="E20" i="7"/>
  <c r="F20" i="7"/>
  <c r="H20" i="7"/>
  <c r="G20" i="7" s="1"/>
  <c r="I20" i="7"/>
  <c r="B21" i="7"/>
  <c r="E21" i="7"/>
  <c r="F21" i="7"/>
  <c r="H21" i="7"/>
  <c r="I21" i="7"/>
  <c r="B22" i="7"/>
  <c r="E22" i="7"/>
  <c r="F22" i="7"/>
  <c r="H22" i="7"/>
  <c r="I22" i="7"/>
  <c r="B23" i="7"/>
  <c r="E23" i="7"/>
  <c r="F23" i="7"/>
  <c r="H23" i="7"/>
  <c r="I23" i="7"/>
  <c r="B24" i="7"/>
  <c r="E24" i="7"/>
  <c r="F24" i="7"/>
  <c r="H24" i="7"/>
  <c r="G24" i="7" s="1"/>
  <c r="I24" i="7"/>
  <c r="B25" i="7"/>
  <c r="E25" i="7"/>
  <c r="F25" i="7"/>
  <c r="H25" i="7"/>
  <c r="I25" i="7"/>
  <c r="B26" i="7"/>
  <c r="E26" i="7"/>
  <c r="F26" i="7"/>
  <c r="H26" i="7"/>
  <c r="I26" i="7"/>
  <c r="B27" i="7"/>
  <c r="E27" i="7"/>
  <c r="F27" i="7"/>
  <c r="H27" i="7"/>
  <c r="I27" i="7"/>
  <c r="B28" i="7"/>
  <c r="E28" i="7"/>
  <c r="F28" i="7"/>
  <c r="H28" i="7"/>
  <c r="G28" i="7" s="1"/>
  <c r="I28" i="7"/>
  <c r="B29" i="7"/>
  <c r="E29" i="7"/>
  <c r="F29" i="7"/>
  <c r="H29" i="7"/>
  <c r="I29" i="7"/>
  <c r="B30" i="7"/>
  <c r="E30" i="7"/>
  <c r="F30" i="7"/>
  <c r="H30" i="7"/>
  <c r="I30" i="7"/>
  <c r="B31" i="7"/>
  <c r="E31" i="7"/>
  <c r="F31" i="7"/>
  <c r="H31" i="7"/>
  <c r="I31" i="7"/>
  <c r="B32" i="7"/>
  <c r="E32" i="7"/>
  <c r="F32" i="7"/>
  <c r="H32" i="7"/>
  <c r="G32" i="7" s="1"/>
  <c r="I32" i="7"/>
  <c r="B33" i="7"/>
  <c r="E33" i="7"/>
  <c r="F33" i="7"/>
  <c r="H33" i="7"/>
  <c r="I33" i="7"/>
  <c r="B34" i="7"/>
  <c r="E34" i="7"/>
  <c r="F34" i="7"/>
  <c r="H34" i="7"/>
  <c r="I34" i="7"/>
  <c r="B35" i="7"/>
  <c r="E35" i="7"/>
  <c r="F35" i="7"/>
  <c r="H35" i="7"/>
  <c r="I35" i="7"/>
  <c r="B36" i="7"/>
  <c r="E36" i="7"/>
  <c r="F36" i="7"/>
  <c r="H36" i="7"/>
  <c r="G36" i="7" s="1"/>
  <c r="I36" i="7"/>
  <c r="B37" i="7"/>
  <c r="E37" i="7"/>
  <c r="F37" i="7"/>
  <c r="H37" i="7"/>
  <c r="I37" i="7"/>
  <c r="B38" i="7"/>
  <c r="E38" i="7"/>
  <c r="F38" i="7"/>
  <c r="H38" i="7"/>
  <c r="I38" i="7"/>
  <c r="B39" i="7"/>
  <c r="E39" i="7"/>
  <c r="F39" i="7"/>
  <c r="H39" i="7"/>
  <c r="I39" i="7"/>
  <c r="B40" i="7"/>
  <c r="E40" i="7"/>
  <c r="F40" i="7"/>
  <c r="H40" i="7"/>
  <c r="G40" i="7" s="1"/>
  <c r="I40" i="7"/>
  <c r="B41" i="7"/>
  <c r="E41" i="7"/>
  <c r="F41" i="7"/>
  <c r="H41" i="7"/>
  <c r="I41" i="7"/>
  <c r="B42" i="7"/>
  <c r="E42" i="7"/>
  <c r="F42" i="7"/>
  <c r="H42" i="7"/>
  <c r="I42" i="7"/>
  <c r="B43" i="7"/>
  <c r="E43" i="7"/>
  <c r="F43" i="7"/>
  <c r="H43" i="7"/>
  <c r="I43" i="7"/>
  <c r="B44" i="7"/>
  <c r="E44" i="7"/>
  <c r="F44" i="7"/>
  <c r="H44" i="7"/>
  <c r="G44" i="7" s="1"/>
  <c r="I44" i="7"/>
  <c r="B45" i="7"/>
  <c r="E45" i="7"/>
  <c r="F45" i="7"/>
  <c r="H45" i="7"/>
  <c r="I45" i="7"/>
  <c r="B46" i="7"/>
  <c r="E46" i="7"/>
  <c r="F46" i="7"/>
  <c r="H46" i="7"/>
  <c r="I46" i="7"/>
  <c r="B47" i="7"/>
  <c r="E47" i="7"/>
  <c r="F47" i="7"/>
  <c r="H47" i="7"/>
  <c r="I47" i="7"/>
  <c r="B48" i="7"/>
  <c r="E48" i="7"/>
  <c r="F48" i="7"/>
  <c r="H48" i="7"/>
  <c r="G48" i="7" s="1"/>
  <c r="I48" i="7"/>
  <c r="B49" i="7"/>
  <c r="E49" i="7"/>
  <c r="F49" i="7"/>
  <c r="H49" i="7"/>
  <c r="I49" i="7"/>
  <c r="B50" i="7"/>
  <c r="E50" i="7"/>
  <c r="F50" i="7"/>
  <c r="H50" i="7"/>
  <c r="I50" i="7"/>
  <c r="B51" i="7"/>
  <c r="E51" i="7"/>
  <c r="F51" i="7"/>
  <c r="H51" i="7"/>
  <c r="I51" i="7"/>
  <c r="B52" i="7"/>
  <c r="E52" i="7"/>
  <c r="F52" i="7"/>
  <c r="H52" i="7"/>
  <c r="G52" i="7" s="1"/>
  <c r="I52" i="7"/>
  <c r="B53" i="7"/>
  <c r="E53" i="7"/>
  <c r="F53" i="7"/>
  <c r="H53" i="7"/>
  <c r="I53" i="7"/>
  <c r="B54" i="7"/>
  <c r="E54" i="7"/>
  <c r="F54" i="7"/>
  <c r="H54" i="7"/>
  <c r="I54" i="7"/>
  <c r="A4" i="8"/>
  <c r="F4" i="8"/>
  <c r="A5" i="8"/>
  <c r="F5" i="8"/>
  <c r="F6" i="8"/>
  <c r="C10" i="8"/>
  <c r="A3" i="9"/>
  <c r="J3" i="9"/>
  <c r="E4" i="9"/>
  <c r="F4" i="9"/>
  <c r="E5" i="9"/>
  <c r="F5" i="9"/>
  <c r="E6" i="9"/>
  <c r="F6" i="9"/>
  <c r="A10" i="9"/>
  <c r="A11" i="9"/>
  <c r="B11" i="9"/>
  <c r="E11" i="9"/>
  <c r="F11" i="9"/>
  <c r="G11" i="9"/>
  <c r="H11" i="9"/>
  <c r="I11" i="9"/>
  <c r="J11" i="9"/>
  <c r="B13" i="9"/>
  <c r="E13" i="9"/>
  <c r="F13" i="9"/>
  <c r="H13" i="9"/>
  <c r="I13" i="9"/>
  <c r="B14" i="9"/>
  <c r="E14" i="9"/>
  <c r="F14" i="9"/>
  <c r="H14" i="9"/>
  <c r="I14" i="9"/>
  <c r="B15" i="9"/>
  <c r="E15" i="9"/>
  <c r="F15" i="9"/>
  <c r="H15" i="9"/>
  <c r="G15" i="9" s="1"/>
  <c r="I15" i="9"/>
  <c r="B16" i="9"/>
  <c r="E16" i="9"/>
  <c r="F16" i="9"/>
  <c r="H16" i="9"/>
  <c r="I16" i="9"/>
  <c r="B17" i="9"/>
  <c r="E17" i="9"/>
  <c r="F17" i="9"/>
  <c r="H17" i="9"/>
  <c r="I17" i="9"/>
  <c r="B18" i="9"/>
  <c r="E18" i="9"/>
  <c r="F18" i="9"/>
  <c r="H18" i="9"/>
  <c r="I18" i="9"/>
  <c r="B19" i="9"/>
  <c r="E19" i="9"/>
  <c r="F19" i="9"/>
  <c r="H19" i="9"/>
  <c r="G19" i="9" s="1"/>
  <c r="I19" i="9"/>
  <c r="B20" i="9"/>
  <c r="E20" i="9"/>
  <c r="F20" i="9"/>
  <c r="H20" i="9"/>
  <c r="I20" i="9"/>
  <c r="B21" i="9"/>
  <c r="E21" i="9"/>
  <c r="F21" i="9"/>
  <c r="H21" i="9"/>
  <c r="I21" i="9"/>
  <c r="B22" i="9"/>
  <c r="E22" i="9"/>
  <c r="F22" i="9"/>
  <c r="H22" i="9"/>
  <c r="I22" i="9"/>
  <c r="B23" i="9"/>
  <c r="E23" i="9"/>
  <c r="F23" i="9"/>
  <c r="H23" i="9"/>
  <c r="G23" i="9" s="1"/>
  <c r="I23" i="9"/>
  <c r="A25" i="9"/>
  <c r="B26" i="9"/>
  <c r="E26" i="9"/>
  <c r="F26" i="9"/>
  <c r="H26" i="9"/>
  <c r="I26" i="9"/>
  <c r="G26" i="9" s="1"/>
  <c r="B27" i="9"/>
  <c r="E27" i="9"/>
  <c r="F27" i="9"/>
  <c r="H27" i="9"/>
  <c r="G27" i="9" s="1"/>
  <c r="I27" i="9"/>
  <c r="B28" i="9"/>
  <c r="E28" i="9"/>
  <c r="F28" i="9"/>
  <c r="H28" i="9"/>
  <c r="I28" i="9"/>
  <c r="G28" i="9" s="1"/>
  <c r="B29" i="9"/>
  <c r="E29" i="9"/>
  <c r="F29" i="9"/>
  <c r="H29" i="9"/>
  <c r="I29" i="9"/>
  <c r="B30" i="9"/>
  <c r="E30" i="9"/>
  <c r="F30" i="9"/>
  <c r="H30" i="9"/>
  <c r="I30" i="9"/>
  <c r="B31" i="9"/>
  <c r="E31" i="9"/>
  <c r="F31" i="9"/>
  <c r="H31" i="9"/>
  <c r="G31" i="9" s="1"/>
  <c r="I31" i="9"/>
  <c r="B32" i="9"/>
  <c r="E32" i="9"/>
  <c r="F32" i="9"/>
  <c r="H32" i="9"/>
  <c r="I32" i="9"/>
  <c r="G32" i="9" s="1"/>
  <c r="B33" i="9"/>
  <c r="E33" i="9"/>
  <c r="F33" i="9"/>
  <c r="G33" i="9"/>
  <c r="H33" i="9"/>
  <c r="I33" i="9"/>
  <c r="B34" i="9"/>
  <c r="E34" i="9"/>
  <c r="F34" i="9"/>
  <c r="H34" i="9"/>
  <c r="I34" i="9"/>
  <c r="G34" i="9" s="1"/>
  <c r="B35" i="9"/>
  <c r="E35" i="9"/>
  <c r="F35" i="9"/>
  <c r="H35" i="9"/>
  <c r="G35" i="9" s="1"/>
  <c r="I35" i="9"/>
  <c r="B36" i="9"/>
  <c r="E36" i="9"/>
  <c r="F36" i="9"/>
  <c r="H36" i="9"/>
  <c r="I36" i="9"/>
  <c r="G36" i="9" s="1"/>
  <c r="B37" i="9"/>
  <c r="E37" i="9"/>
  <c r="F37" i="9"/>
  <c r="H37" i="9"/>
  <c r="G37" i="9" s="1"/>
  <c r="I37" i="9"/>
  <c r="B38" i="9"/>
  <c r="E38" i="9"/>
  <c r="F38" i="9"/>
  <c r="H38" i="9"/>
  <c r="I38" i="9"/>
  <c r="B39" i="9"/>
  <c r="E39" i="9"/>
  <c r="F39" i="9"/>
  <c r="H39" i="9"/>
  <c r="I39" i="9"/>
  <c r="B40" i="9"/>
  <c r="E40" i="9"/>
  <c r="F40" i="9"/>
  <c r="H40" i="9"/>
  <c r="I40" i="9"/>
  <c r="G40" i="9" s="1"/>
  <c r="J3" i="10"/>
  <c r="A4" i="10"/>
  <c r="J4" i="10"/>
  <c r="E5" i="10"/>
  <c r="F5" i="10"/>
  <c r="E6" i="10"/>
  <c r="F6" i="10"/>
  <c r="E7" i="10"/>
  <c r="A12" i="10"/>
  <c r="B12" i="10"/>
  <c r="E12" i="10"/>
  <c r="F12" i="10"/>
  <c r="G12" i="10"/>
  <c r="H12" i="10"/>
  <c r="I12" i="10"/>
  <c r="J12" i="10"/>
  <c r="B14" i="10"/>
  <c r="E14" i="10"/>
  <c r="F14" i="10"/>
  <c r="H14" i="10"/>
  <c r="G14" i="10" s="1"/>
  <c r="I14" i="10"/>
  <c r="B15" i="10"/>
  <c r="E15" i="10"/>
  <c r="F15" i="10"/>
  <c r="H15" i="10"/>
  <c r="I15" i="10"/>
  <c r="B16" i="10"/>
  <c r="E16" i="10"/>
  <c r="F16" i="10"/>
  <c r="H16" i="10"/>
  <c r="I16" i="10"/>
  <c r="B17" i="10"/>
  <c r="E17" i="10"/>
  <c r="F17" i="10"/>
  <c r="H17" i="10"/>
  <c r="I17" i="10"/>
  <c r="B18" i="10"/>
  <c r="E18" i="10"/>
  <c r="F18" i="10"/>
  <c r="H18" i="10"/>
  <c r="G18" i="10" s="1"/>
  <c r="I18" i="10"/>
  <c r="B19" i="10"/>
  <c r="E19" i="10"/>
  <c r="F19" i="10"/>
  <c r="H19" i="10"/>
  <c r="I19" i="10"/>
  <c r="B20" i="10"/>
  <c r="E20" i="10"/>
  <c r="F20" i="10"/>
  <c r="H20" i="10"/>
  <c r="I20" i="10"/>
  <c r="B21" i="10"/>
  <c r="E21" i="10"/>
  <c r="F21" i="10"/>
  <c r="H21" i="10"/>
  <c r="I21" i="10"/>
  <c r="B22" i="10"/>
  <c r="E22" i="10"/>
  <c r="F22" i="10"/>
  <c r="H22" i="10"/>
  <c r="G22" i="10" s="1"/>
  <c r="I22" i="10"/>
  <c r="B23" i="10"/>
  <c r="E23" i="10"/>
  <c r="F23" i="10"/>
  <c r="H23" i="10"/>
  <c r="I23" i="10"/>
  <c r="B24" i="10"/>
  <c r="E24" i="10"/>
  <c r="F24" i="10"/>
  <c r="H24" i="10"/>
  <c r="I24" i="10"/>
  <c r="B25" i="10"/>
  <c r="E25" i="10"/>
  <c r="F25" i="10"/>
  <c r="H25" i="10"/>
  <c r="I25" i="10"/>
  <c r="B26" i="10"/>
  <c r="E26" i="10"/>
  <c r="F26" i="10"/>
  <c r="H26" i="10"/>
  <c r="G26" i="10" s="1"/>
  <c r="I26" i="10"/>
  <c r="B27" i="10"/>
  <c r="E27" i="10"/>
  <c r="F27" i="10"/>
  <c r="H27" i="10"/>
  <c r="I27" i="10"/>
  <c r="J3" i="11"/>
  <c r="A4" i="11"/>
  <c r="J4" i="11"/>
  <c r="E5" i="11"/>
  <c r="J5" i="11"/>
  <c r="A6" i="11"/>
  <c r="E6" i="11"/>
  <c r="E7" i="11"/>
  <c r="J10" i="11"/>
  <c r="A11" i="11"/>
  <c r="B11" i="11"/>
  <c r="E11" i="11"/>
  <c r="F11" i="11"/>
  <c r="G11" i="11"/>
  <c r="H11" i="11"/>
  <c r="I11" i="11"/>
  <c r="J11" i="11"/>
  <c r="B13" i="11"/>
  <c r="E13" i="11"/>
  <c r="F13" i="11"/>
  <c r="H13" i="11"/>
  <c r="G13" i="11" s="1"/>
  <c r="I13" i="11"/>
  <c r="B14" i="11"/>
  <c r="E14" i="11"/>
  <c r="F14" i="11"/>
  <c r="H14" i="11"/>
  <c r="I14" i="11"/>
  <c r="G14" i="11" s="1"/>
  <c r="B15" i="11"/>
  <c r="E15" i="11"/>
  <c r="F15" i="11"/>
  <c r="H15" i="11"/>
  <c r="I15" i="11"/>
  <c r="B16" i="11"/>
  <c r="E16" i="11"/>
  <c r="F16" i="11"/>
  <c r="H16" i="11"/>
  <c r="I16" i="11"/>
  <c r="B17" i="11"/>
  <c r="E17" i="11"/>
  <c r="F17" i="11"/>
  <c r="H17" i="11"/>
  <c r="G17" i="11" s="1"/>
  <c r="I17" i="11"/>
  <c r="B18" i="11"/>
  <c r="E18" i="11"/>
  <c r="F18" i="11"/>
  <c r="H18" i="11"/>
  <c r="I18" i="11"/>
  <c r="G18" i="11" s="1"/>
  <c r="B19" i="11"/>
  <c r="E19" i="11"/>
  <c r="F19" i="11"/>
  <c r="G19" i="11"/>
  <c r="H19" i="11"/>
  <c r="I19" i="11"/>
  <c r="B20" i="11"/>
  <c r="E20" i="11"/>
  <c r="F20" i="11"/>
  <c r="H20" i="11"/>
  <c r="I20" i="11"/>
  <c r="G20" i="11" s="1"/>
  <c r="B21" i="11"/>
  <c r="E21" i="11"/>
  <c r="F21" i="11"/>
  <c r="H21" i="11"/>
  <c r="G21" i="11" s="1"/>
  <c r="I21" i="11"/>
  <c r="B22" i="11"/>
  <c r="E22" i="11"/>
  <c r="F22" i="11"/>
  <c r="H22" i="11"/>
  <c r="I22" i="11"/>
  <c r="G22" i="11" s="1"/>
  <c r="B23" i="11"/>
  <c r="E23" i="11"/>
  <c r="F23" i="11"/>
  <c r="H23" i="11"/>
  <c r="G23" i="11" s="1"/>
  <c r="I23" i="11"/>
  <c r="B24" i="11"/>
  <c r="E24" i="11"/>
  <c r="F24" i="11"/>
  <c r="H24" i="11"/>
  <c r="I24" i="11"/>
  <c r="B25" i="11"/>
  <c r="E25" i="11"/>
  <c r="F25" i="11"/>
  <c r="H25" i="11"/>
  <c r="I25" i="11"/>
  <c r="A3" i="12"/>
  <c r="D4" i="12"/>
  <c r="E4" i="12"/>
  <c r="D5" i="12"/>
  <c r="E5" i="12"/>
  <c r="D6" i="12"/>
  <c r="E6" i="12"/>
  <c r="C7" i="12"/>
  <c r="A8" i="12"/>
  <c r="B8" i="12"/>
  <c r="C8" i="12"/>
  <c r="F8" i="12"/>
  <c r="H8" i="12"/>
  <c r="A10" i="12"/>
  <c r="A11" i="12"/>
  <c r="B11" i="12"/>
  <c r="B14" i="12" s="1"/>
  <c r="D11" i="12"/>
  <c r="A12" i="12"/>
  <c r="C12" i="12"/>
  <c r="F12" i="12"/>
  <c r="A13" i="12"/>
  <c r="C13" i="12"/>
  <c r="F13" i="12" s="1"/>
  <c r="A14" i="12"/>
  <c r="E14" i="12"/>
  <c r="E10" i="12" s="1"/>
  <c r="G14" i="12"/>
  <c r="G10" i="12" s="1"/>
  <c r="G42" i="12" s="1"/>
  <c r="G44" i="12" s="1"/>
  <c r="A15" i="12"/>
  <c r="B15" i="12"/>
  <c r="D15" i="12"/>
  <c r="C15" i="12" s="1"/>
  <c r="F15" i="12" s="1"/>
  <c r="A16" i="12"/>
  <c r="C16" i="12"/>
  <c r="F16" i="12"/>
  <c r="A17" i="12"/>
  <c r="C17" i="12"/>
  <c r="F17" i="12" s="1"/>
  <c r="D17" i="12"/>
  <c r="A18" i="12"/>
  <c r="C18" i="12"/>
  <c r="F18" i="12" s="1"/>
  <c r="A19" i="12"/>
  <c r="C19" i="12"/>
  <c r="F19" i="12"/>
  <c r="A20" i="12"/>
  <c r="C20" i="12"/>
  <c r="F20" i="12" s="1"/>
  <c r="A21" i="12"/>
  <c r="C21" i="12"/>
  <c r="F21" i="12" s="1"/>
  <c r="A22" i="12"/>
  <c r="C22" i="12"/>
  <c r="F22" i="12" s="1"/>
  <c r="A23" i="12"/>
  <c r="C23" i="12"/>
  <c r="F23" i="12"/>
  <c r="A24" i="12"/>
  <c r="C24" i="12"/>
  <c r="F24" i="12" s="1"/>
  <c r="A25" i="12"/>
  <c r="C25" i="12"/>
  <c r="F25" i="12" s="1"/>
  <c r="A26" i="12"/>
  <c r="C26" i="12"/>
  <c r="F26" i="12"/>
  <c r="A27" i="12"/>
  <c r="B27" i="12"/>
  <c r="D27" i="12"/>
  <c r="E27" i="12"/>
  <c r="G27" i="12"/>
  <c r="A28" i="12"/>
  <c r="C28" i="12"/>
  <c r="F28" i="12" s="1"/>
  <c r="A29" i="12"/>
  <c r="C29" i="12"/>
  <c r="F29" i="12" s="1"/>
  <c r="A30" i="12"/>
  <c r="C30" i="12"/>
  <c r="F30" i="12" s="1"/>
  <c r="A31" i="12"/>
  <c r="C31" i="12"/>
  <c r="F31" i="12"/>
  <c r="A32" i="12"/>
  <c r="C32" i="12"/>
  <c r="F32" i="12" s="1"/>
  <c r="A33" i="12"/>
  <c r="B33" i="12"/>
  <c r="D33" i="12"/>
  <c r="E33" i="12"/>
  <c r="G33" i="12"/>
  <c r="A34" i="12"/>
  <c r="C34" i="12"/>
  <c r="F34" i="12"/>
  <c r="A35" i="12"/>
  <c r="C35" i="12"/>
  <c r="F35" i="12"/>
  <c r="A36" i="12"/>
  <c r="C36" i="12"/>
  <c r="F36" i="12" s="1"/>
  <c r="A37" i="12"/>
  <c r="C37" i="12"/>
  <c r="F37" i="12"/>
  <c r="A38" i="12"/>
  <c r="C38" i="12"/>
  <c r="F38" i="12"/>
  <c r="A39" i="12"/>
  <c r="C39" i="12"/>
  <c r="F39" i="12"/>
  <c r="A40" i="12"/>
  <c r="C40" i="12"/>
  <c r="F40" i="12" s="1"/>
  <c r="A41" i="12"/>
  <c r="C41" i="12"/>
  <c r="F41" i="12"/>
  <c r="A42" i="12"/>
  <c r="A43" i="12"/>
  <c r="C43" i="12"/>
  <c r="F43" i="12"/>
  <c r="A44" i="12"/>
  <c r="C47" i="12"/>
  <c r="B429" i="13"/>
  <c r="C429" i="13"/>
  <c r="D429" i="13"/>
  <c r="B431" i="13"/>
  <c r="C431" i="13"/>
  <c r="D431" i="13"/>
  <c r="B432" i="13"/>
  <c r="C432" i="13"/>
  <c r="D432" i="13"/>
  <c r="B433" i="13"/>
  <c r="C433" i="13"/>
  <c r="D433" i="13"/>
  <c r="B454" i="13"/>
  <c r="A5" i="7" s="1"/>
  <c r="C454" i="13"/>
  <c r="D454" i="13"/>
  <c r="B455" i="13"/>
  <c r="B456" i="13"/>
  <c r="C456" i="13"/>
  <c r="D456" i="13"/>
  <c r="B457" i="13"/>
  <c r="C457" i="13"/>
  <c r="D457" i="13"/>
  <c r="B460" i="13"/>
  <c r="C460" i="13"/>
  <c r="D460" i="13"/>
  <c r="G21" i="10" l="1"/>
  <c r="G17" i="10"/>
  <c r="F33" i="12"/>
  <c r="G25" i="11"/>
  <c r="G15" i="11"/>
  <c r="G39" i="9"/>
  <c r="G29" i="9"/>
  <c r="G77" i="5"/>
  <c r="G65" i="5"/>
  <c r="G33" i="5"/>
  <c r="F16" i="2"/>
  <c r="G25" i="10"/>
  <c r="G22" i="9"/>
  <c r="C33" i="12"/>
  <c r="G34" i="6"/>
  <c r="G57" i="5"/>
  <c r="G25" i="5"/>
  <c r="I14" i="2"/>
  <c r="J14" i="2"/>
  <c r="G28" i="6"/>
  <c r="G108" i="5"/>
  <c r="G105" i="5"/>
  <c r="G96" i="5"/>
  <c r="G88" i="5"/>
  <c r="G80" i="5"/>
  <c r="G68" i="5"/>
  <c r="G60" i="5"/>
  <c r="G52" i="5"/>
  <c r="G44" i="5"/>
  <c r="G36" i="5"/>
  <c r="G28" i="5"/>
  <c r="G20" i="5"/>
  <c r="G12" i="5"/>
  <c r="G51" i="7"/>
  <c r="G47" i="7"/>
  <c r="G43" i="7"/>
  <c r="G39" i="7"/>
  <c r="G35" i="7"/>
  <c r="G31" i="7"/>
  <c r="G27" i="7"/>
  <c r="G23" i="7"/>
  <c r="G19" i="7"/>
  <c r="G15" i="7"/>
  <c r="G31" i="6"/>
  <c r="G15" i="6"/>
  <c r="G121" i="5"/>
  <c r="G24" i="10"/>
  <c r="G20" i="10"/>
  <c r="G17" i="9"/>
  <c r="G42" i="7"/>
  <c r="G30" i="7"/>
  <c r="G18" i="7"/>
  <c r="G27" i="6"/>
  <c r="G24" i="6"/>
  <c r="G120" i="5"/>
  <c r="G117" i="5"/>
  <c r="G104" i="5"/>
  <c r="G101" i="5"/>
  <c r="D50" i="4"/>
  <c r="G18" i="9"/>
  <c r="G14" i="9"/>
  <c r="G16" i="10"/>
  <c r="G21" i="9"/>
  <c r="G13" i="9"/>
  <c r="G54" i="7"/>
  <c r="G50" i="7"/>
  <c r="G46" i="7"/>
  <c r="G38" i="7"/>
  <c r="G34" i="7"/>
  <c r="G26" i="7"/>
  <c r="G22" i="7"/>
  <c r="G14" i="7"/>
  <c r="G24" i="11"/>
  <c r="G16" i="11"/>
  <c r="G27" i="10"/>
  <c r="G23" i="10"/>
  <c r="G19" i="10"/>
  <c r="G15" i="10"/>
  <c r="G38" i="9"/>
  <c r="G30" i="9"/>
  <c r="G20" i="9"/>
  <c r="G16" i="9"/>
  <c r="G53" i="7"/>
  <c r="G49" i="7"/>
  <c r="G45" i="7"/>
  <c r="G41" i="7"/>
  <c r="G37" i="7"/>
  <c r="G33" i="7"/>
  <c r="G29" i="7"/>
  <c r="G25" i="7"/>
  <c r="G21" i="7"/>
  <c r="G17" i="7"/>
  <c r="G13" i="7"/>
  <c r="G23" i="6"/>
  <c r="G20" i="6"/>
  <c r="G116" i="5"/>
  <c r="G113" i="5"/>
  <c r="G100" i="5"/>
  <c r="G92" i="5"/>
  <c r="G84" i="5"/>
  <c r="G76" i="5"/>
  <c r="G64" i="5"/>
  <c r="G56" i="5"/>
  <c r="G48" i="5"/>
  <c r="G40" i="5"/>
  <c r="G32" i="5"/>
  <c r="G24" i="5"/>
  <c r="G16" i="5"/>
  <c r="E72" i="4"/>
  <c r="I13" i="2"/>
  <c r="A4" i="5"/>
  <c r="A4" i="4"/>
  <c r="A4" i="6"/>
  <c r="A4" i="7"/>
  <c r="A5" i="11"/>
  <c r="C27" i="12"/>
  <c r="B10" i="12"/>
  <c r="B42" i="12" s="1"/>
  <c r="B44" i="12" s="1"/>
  <c r="A4" i="9"/>
  <c r="A4" i="12"/>
  <c r="E42" i="12"/>
  <c r="E44" i="12" s="1"/>
  <c r="F27" i="12"/>
  <c r="C11" i="12"/>
  <c r="D14" i="12"/>
  <c r="D10" i="12" s="1"/>
  <c r="D42" i="12" s="1"/>
  <c r="D44" i="12" s="1"/>
  <c r="A5" i="10"/>
  <c r="A5" i="4"/>
  <c r="A5" i="9"/>
  <c r="A5" i="12"/>
  <c r="A5" i="5"/>
  <c r="A6" i="10"/>
  <c r="J10" i="5"/>
  <c r="J10" i="6"/>
  <c r="J10" i="7"/>
  <c r="J10" i="9"/>
  <c r="J11" i="10"/>
  <c r="A5" i="6"/>
  <c r="G33" i="6"/>
  <c r="G25" i="6"/>
  <c r="G17" i="6"/>
  <c r="G122" i="5"/>
  <c r="G114" i="5"/>
  <c r="G106" i="5"/>
  <c r="G98" i="5"/>
  <c r="G90" i="5"/>
  <c r="G82" i="5"/>
  <c r="G70" i="5"/>
  <c r="G62" i="5"/>
  <c r="G54" i="5"/>
  <c r="G46" i="5"/>
  <c r="G38" i="5"/>
  <c r="G30" i="5"/>
  <c r="G22" i="5"/>
  <c r="G14" i="5"/>
  <c r="A8" i="4"/>
  <c r="D10" i="4"/>
  <c r="C10" i="4" s="1"/>
  <c r="B10" i="4" s="1"/>
  <c r="G29" i="6"/>
  <c r="G21" i="6"/>
  <c r="G13" i="6"/>
  <c r="G118" i="5"/>
  <c r="G110" i="5"/>
  <c r="G102" i="5"/>
  <c r="G94" i="5"/>
  <c r="G86" i="5"/>
  <c r="G78" i="5"/>
  <c r="G66" i="5"/>
  <c r="G58" i="5"/>
  <c r="G50" i="5"/>
  <c r="G42" i="5"/>
  <c r="G34" i="5"/>
  <c r="G26" i="5"/>
  <c r="G18" i="5"/>
  <c r="D72" i="4"/>
  <c r="E50" i="4"/>
  <c r="J19" i="2"/>
  <c r="F11" i="12" l="1"/>
  <c r="F14" i="12" s="1"/>
  <c r="F10" i="12" s="1"/>
  <c r="F42" i="12" s="1"/>
  <c r="F44" i="12" s="1"/>
  <c r="C14" i="12"/>
  <c r="C10" i="12" s="1"/>
  <c r="C42" i="12" s="1"/>
  <c r="C44" i="12" s="1"/>
  <c r="C48" i="12" s="1"/>
  <c r="C18" i="3" s="1"/>
  <c r="I19" i="2"/>
  <c r="M19" i="2"/>
  <c r="P19" i="2" l="1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<sst xmlns="http://schemas.openxmlformats.org/spreadsheetml/2006/main" count="1664" uniqueCount="1333">
  <si>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</si>
  <si>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</si>
  <si>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</si>
  <si>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</si>
  <si>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</si>
  <si>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</si>
  <si>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</si>
  <si>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</si>
  <si>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</si>
  <si>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</si>
  <si>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</si>
  <si>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</si>
  <si>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</si>
  <si>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</si>
  <si>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</si>
  <si>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</si>
  <si>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</si>
  <si>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</si>
  <si>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</si>
  <si>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</si>
  <si>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</si>
  <si>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</si>
  <si>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</si>
  <si>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</si>
  <si>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</si>
  <si>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</si>
  <si>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</si>
  <si>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</si>
  <si>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</si>
  <si>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</si>
  <si>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</si>
  <si>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</si>
  <si>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</si>
  <si>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</si>
  <si>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</si>
  <si>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</si>
  <si>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</si>
  <si>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</si>
  <si>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</si>
  <si>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B-03-11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</si>
  <si>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</si>
  <si>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</si>
  <si>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</si>
  <si>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</si>
  <si>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</si>
  <si>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  <family val="2"/>
        <charset val="238"/>
      </rPr>
      <t>Töltse ki a zöld színű 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</si>
  <si>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</si>
  <si>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</si>
  <si>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</si>
  <si>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</si>
  <si>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</si>
  <si>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</si>
  <si>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</si>
  <si>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</si>
  <si>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</si>
  <si>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</si>
  <si>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</si>
  <si>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</si>
  <si>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</si>
  <si>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</si>
  <si>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</si>
  <si>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</si>
  <si>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</si>
  <si>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</si>
  <si>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</si>
  <si>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</si>
  <si>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</si>
  <si>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</si>
  <si>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</si>
  <si>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</si>
  <si>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</si>
  <si>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</si>
  <si>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</si>
  <si>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</si>
  <si>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</si>
  <si>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</si>
  <si>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</si>
  <si>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</si>
  <si>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</si>
  <si>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</si>
  <si>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</si>
  <si>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</si>
  <si>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</si>
  <si>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</si>
  <si>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</si>
  <si>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</si>
  <si>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</si>
  <si>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</si>
  <si>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</si>
  <si>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</si>
  <si>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</si>
  <si>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</si>
  <si>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</si>
  <si>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</si>
  <si>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</si>
  <si>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</si>
  <si>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</si>
  <si>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</si>
  <si>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</si>
  <si>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</si>
  <si>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</si>
  <si>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</si>
  <si>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</si>
  <si>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</si>
  <si>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</si>
  <si>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Eredmény:</t>
  </si>
  <si>
    <t>Következtetés:</t>
  </si>
  <si>
    <t xml:space="preserve">
</t>
  </si>
  <si>
    <t xml:space="preserve">
</t>
  </si>
  <si>
    <t>a</t>
  </si>
  <si>
    <t>b</t>
  </si>
  <si>
    <t>c</t>
  </si>
  <si>
    <t>d</t>
  </si>
  <si>
    <t>e</t>
  </si>
  <si>
    <t>f</t>
  </si>
  <si>
    <t>EGYSZERŰSÍTETT ÉVES BESZÁMOLÓ JELLEMZŐI</t>
  </si>
  <si>
    <t>Az egyszerűsített éves beszámoló mérlegből, eredménykimutatásból és kiegészítő mellékletből áll.</t>
  </si>
  <si>
    <t>Igen</t>
  </si>
  <si>
    <t>Nem</t>
  </si>
  <si>
    <t>N/É</t>
  </si>
  <si>
    <t>Megjegyzés / Referencia</t>
  </si>
  <si>
    <t>Egyszerűsítések:</t>
  </si>
  <si>
    <t>A mérlegben és az eredménykimutatásban csak az éves beszámoló nagybetűvel és római számmal jelzett (aggregált) sorait kell feltüntetni.</t>
  </si>
  <si>
    <t>Üzleti jelentést az egyszerűsített éves beszámolóhoz nem kell készíteni.</t>
  </si>
  <si>
    <t>Az év végi értékelés során a korábbi években elszámolt értékvesztés visszaírása nem kötelező.</t>
  </si>
  <si>
    <t>4.</t>
  </si>
  <si>
    <t>Az év végi értékelés során a korábbi években elszámolt terven felüli értékcsökkenés visszaírása nem kötelező.</t>
  </si>
  <si>
    <t>5.</t>
  </si>
  <si>
    <t>A saját termelésű készletek a még várhatóan felmerülő költségekkel és kalkuilált haszonnal csökkentett eladási áron is értékelhető, amég várhatóan felmerülő költségek a teljkesítési fok alapján arányosítással is meghatározhatóak.</t>
  </si>
  <si>
    <t>6.</t>
  </si>
  <si>
    <t>Az üzleti, vagy cégérték kimutatása nem kötelező.</t>
  </si>
  <si>
    <t>7.</t>
  </si>
  <si>
    <t xml:space="preserve">A kiegészítő mellékletben az éves beszámolóhoz előírt adattartalom csak egy részének bemutatása kötelező. </t>
  </si>
  <si>
    <t>Tárgyévi 
Mérleg. Ek.,</t>
  </si>
  <si>
    <t>Fk., Analitika,
Módosítás</t>
  </si>
  <si>
    <t>Audit 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</si>
  <si>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</si>
  <si>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</si>
  <si>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</si>
  <si>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</si>
  <si>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</si>
  <si>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</si>
  <si>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</si>
  <si>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</si>
  <si>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</si>
  <si>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</si>
  <si>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</si>
  <si>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</si>
  <si>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</si>
  <si>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</si>
  <si>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</si>
  <si>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</si>
  <si>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</si>
  <si>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</si>
  <si>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</si>
  <si>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</si>
  <si>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</si>
  <si>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</si>
  <si>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</si>
  <si>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</si>
  <si>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</si>
  <si>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</si>
  <si>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</si>
  <si>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</si>
  <si>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</si>
  <si>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</si>
  <si>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</si>
  <si>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</si>
  <si>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</si>
  <si>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</si>
  <si>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</si>
  <si>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</si>
  <si>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</si>
  <si>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</si>
  <si>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</si>
  <si>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</si>
  <si>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</si>
  <si>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</si>
  <si>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</si>
  <si>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</si>
  <si>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</si>
  <si>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</si>
  <si>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</si>
  <si>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</si>
  <si>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</si>
  <si>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</si>
  <si>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</si>
  <si>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</si>
  <si>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</si>
  <si>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</si>
  <si>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</si>
  <si>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</si>
  <si>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</si>
  <si>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</si>
  <si>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</si>
  <si>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</si>
  <si>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</si>
  <si>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</si>
  <si>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</si>
  <si>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</si>
  <si>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</si>
  <si>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</si>
  <si>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</si>
  <si>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</si>
  <si>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</si>
  <si>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</si>
  <si>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</si>
  <si>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</si>
  <si>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</si>
  <si>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</si>
  <si>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</si>
  <si>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</si>
  <si>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</si>
  <si>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</si>
  <si>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</si>
  <si>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</si>
  <si>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</si>
  <si>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</si>
  <si>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</si>
  <si>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</si>
  <si>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</si>
  <si>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</si>
  <si>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</si>
  <si>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</si>
  <si>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</si>
  <si>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</si>
  <si>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</si>
  <si>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</si>
  <si>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</si>
  <si>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</si>
  <si>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</si>
  <si>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</si>
  <si>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</si>
  <si>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</si>
  <si>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</si>
  <si>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</si>
  <si>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</si>
  <si>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</si>
  <si>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</si>
  <si>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</si>
  <si>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</si>
  <si>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</si>
  <si>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</si>
  <si>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</si>
  <si>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</si>
  <si>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</si>
  <si>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</si>
  <si>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</si>
  <si>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</si>
  <si>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</si>
  <si>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</si>
  <si>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</si>
  <si>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</si>
  <si>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</si>
  <si>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</si>
  <si>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</si>
  <si>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</si>
  <si>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</si>
  <si>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</si>
  <si>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</si>
  <si>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</si>
  <si>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</si>
  <si>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</si>
  <si>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</si>
  <si>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</si>
  <si>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</si>
  <si>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</si>
  <si>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</si>
  <si>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</si>
  <si>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</si>
  <si>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</si>
  <si>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</si>
  <si>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</si>
  <si>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</si>
  <si>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</si>
  <si>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</si>
  <si>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</si>
  <si>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</si>
  <si>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</si>
  <si>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</si>
  <si>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</si>
  <si>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</si>
  <si>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</si>
  <si>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</si>
  <si>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</si>
  <si>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</si>
  <si>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</si>
  <si>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</si>
  <si>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</si>
  <si>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</si>
  <si>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</si>
  <si>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</si>
  <si>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</si>
  <si>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</si>
  <si>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</si>
  <si>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</si>
  <si>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</si>
  <si>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</si>
  <si>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</si>
  <si>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</si>
  <si>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</si>
  <si>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</si>
  <si>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</si>
  <si>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</si>
  <si>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</si>
  <si>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</si>
  <si>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</si>
  <si>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</si>
  <si>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</si>
  <si>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</si>
  <si>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</si>
  <si>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</si>
  <si>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</si>
  <si>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</si>
  <si>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</si>
  <si>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</si>
  <si>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</si>
  <si>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</si>
  <si>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</si>
  <si>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</si>
  <si>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</si>
  <si>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</si>
  <si>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</si>
  <si>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</si>
  <si>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</si>
  <si>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</si>
  <si>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</si>
  <si>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</si>
  <si>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</si>
  <si>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</si>
  <si>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</si>
  <si>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</si>
  <si>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</si>
  <si>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</si>
  <si>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</si>
  <si>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</si>
  <si>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</si>
  <si>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</si>
  <si>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</si>
  <si>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</si>
  <si>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</si>
  <si>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</si>
  <si>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</si>
  <si>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</si>
  <si>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</si>
  <si>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</si>
  <si>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</si>
  <si>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</si>
  <si>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</si>
  <si>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</si>
  <si>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</si>
  <si>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</si>
  <si>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</si>
  <si>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</si>
  <si>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</si>
  <si>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</si>
  <si>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</si>
  <si>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</si>
  <si>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</si>
  <si>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</si>
  <si>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</si>
  <si>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</si>
  <si>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</si>
  <si>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</si>
  <si>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</si>
  <si>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</si>
  <si>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</si>
  <si>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</si>
  <si>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</si>
  <si>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</si>
  <si>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</si>
  <si>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</si>
  <si>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</si>
  <si>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</si>
  <si>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</si>
  <si>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</si>
  <si>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</si>
  <si>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</si>
  <si>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</si>
  <si>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</si>
  <si>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</si>
  <si>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</si>
  <si>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</si>
  <si>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</si>
  <si>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</si>
  <si>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</si>
  <si>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</si>
  <si>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</si>
  <si>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</si>
  <si>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</si>
  <si>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</si>
  <si>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</si>
  <si>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</si>
  <si>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</si>
  <si>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</si>
  <si>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</si>
  <si>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</si>
  <si>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</si>
  <si>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</si>
  <si>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</si>
  <si>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</si>
  <si>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</si>
  <si>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</si>
  <si>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</si>
  <si>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</si>
  <si>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</si>
  <si>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</si>
  <si>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</si>
  <si>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</si>
  <si>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</si>
  <si>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</si>
  <si>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</si>
  <si>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</si>
  <si>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</si>
  <si>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</si>
  <si>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</si>
  <si>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</si>
  <si>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</si>
  <si>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</si>
  <si>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</si>
  <si>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</si>
  <si>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</si>
  <si>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</si>
  <si>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</si>
  <si>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</si>
  <si>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</si>
  <si>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</si>
  <si>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</si>
  <si>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</si>
  <si>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</si>
  <si>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</si>
  <si>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</si>
  <si>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</si>
  <si>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</si>
  <si>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</si>
  <si>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</si>
  <si>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</si>
  <si>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</si>
  <si>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</si>
  <si>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</si>
  <si>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</si>
  <si>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</si>
  <si>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</si>
  <si>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</si>
  <si>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</si>
  <si>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</si>
  <si>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</si>
  <si>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</si>
  <si>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</si>
  <si>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</si>
  <si>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</si>
  <si>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</si>
  <si>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</si>
  <si>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</si>
  <si>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</si>
  <si>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</si>
  <si>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</si>
  <si>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</si>
  <si>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</si>
  <si>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</si>
  <si>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</si>
  <si>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</si>
  <si>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</si>
  <si>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</si>
  <si>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</si>
  <si>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</si>
  <si>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</si>
  <si>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</si>
  <si>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</si>
  <si>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</si>
  <si>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</si>
  <si>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</si>
  <si>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</si>
  <si>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</si>
  <si>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</si>
  <si>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</si>
  <si>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</si>
  <si>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</si>
  <si>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</si>
  <si>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</si>
  <si>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</si>
  <si>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</si>
  <si>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</si>
  <si>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</si>
  <si>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</si>
  <si>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</si>
  <si>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</si>
  <si>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</si>
  <si>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</si>
  <si>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</si>
  <si>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</si>
  <si>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</si>
  <si>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</si>
  <si>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</si>
  <si>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</si>
  <si>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</si>
  <si>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</si>
  <si>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</si>
  <si>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</si>
  <si>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</si>
  <si>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</si>
  <si>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</si>
  <si>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</si>
  <si>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</si>
  <si>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</si>
  <si>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</si>
  <si>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</si>
  <si>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</si>
  <si>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</si>
  <si>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</si>
  <si>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</si>
  <si>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</si>
  <si>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</si>
  <si>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</si>
  <si>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</si>
  <si>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</si>
  <si>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</si>
  <si>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</si>
  <si>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</si>
  <si>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</si>
  <si>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</si>
  <si>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</si>
  <si>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</si>
  <si>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</si>
  <si>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</si>
  <si>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</si>
  <si>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</si>
  <si>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</si>
  <si>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</si>
  <si>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</si>
  <si>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</si>
  <si>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</si>
  <si>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</si>
  <si>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</si>
  <si>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</si>
  <si>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</si>
  <si>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</si>
  <si>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</si>
  <si>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</si>
  <si>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</si>
  <si>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</si>
  <si>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</si>
  <si>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</si>
  <si>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</si>
  <si>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</si>
  <si>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</si>
  <si>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</si>
  <si>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</si>
  <si>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</si>
  <si>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</si>
  <si>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</si>
  <si>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</si>
  <si>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</si>
  <si>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</si>
  <si>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</si>
  <si>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</si>
  <si>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</si>
  <si>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</si>
  <si>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</si>
  <si>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</si>
  <si>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</si>
  <si>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</si>
  <si>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</si>
  <si>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</si>
  <si>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</si>
  <si>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</si>
  <si>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</si>
  <si>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</si>
  <si>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</si>
  <si>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</si>
  <si>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</si>
  <si>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</si>
  <si>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</si>
  <si>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</si>
  <si>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</si>
  <si>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</si>
  <si>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</si>
  <si>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</si>
  <si>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</si>
  <si>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</si>
  <si>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</si>
  <si>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</si>
  <si>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</si>
  <si>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</si>
  <si>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</si>
  <si>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</si>
  <si>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</si>
  <si>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</si>
  <si>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</si>
  <si>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</si>
  <si>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</si>
  <si>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</si>
  <si>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</si>
  <si>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</si>
  <si>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</si>
  <si>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</si>
  <si>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</si>
  <si>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</si>
  <si>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</si>
  <si>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</si>
  <si>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</si>
  <si>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</si>
  <si>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</si>
  <si>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</si>
  <si>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</si>
  <si>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</si>
  <si>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</si>
  <si>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</si>
  <si>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</si>
  <si>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</si>
  <si>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</si>
  <si>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</si>
  <si>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</si>
  <si>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</si>
  <si>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</si>
  <si>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</si>
  <si>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</si>
  <si>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</si>
  <si>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</si>
  <si>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</si>
  <si>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</si>
  <si>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</si>
  <si>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</si>
  <si>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</si>
  <si>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</si>
  <si>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</si>
  <si>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</si>
  <si>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</si>
  <si>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</si>
  <si>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</si>
  <si>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</si>
  <si>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</si>
  <si>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</si>
  <si>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</si>
  <si>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</si>
  <si>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</si>
  <si>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</si>
  <si>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</si>
  <si>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</si>
  <si>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</si>
  <si>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</si>
  <si>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</si>
  <si>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</si>
  <si>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</si>
  <si>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</si>
  <si>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</si>
  <si>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</si>
  <si>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</si>
  <si>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</si>
  <si>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</si>
  <si>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</si>
  <si>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</si>
  <si>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</si>
  <si>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</si>
  <si>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</si>
  <si>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</si>
  <si>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</si>
  <si>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</si>
  <si>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</si>
  <si>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</si>
  <si>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</si>
  <si>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</si>
  <si>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</si>
  <si>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</si>
  <si>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</si>
  <si>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</si>
  <si>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</si>
  <si>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</si>
  <si>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</si>
  <si>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</si>
  <si>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</si>
  <si>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</si>
  <si>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</si>
  <si>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</si>
  <si>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</si>
  <si>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</si>
  <si>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</si>
  <si>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</si>
  <si>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</si>
  <si>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</si>
  <si>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</si>
  <si>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</si>
  <si>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</si>
  <si>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</si>
  <si>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</si>
  <si>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</si>
  <si>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</si>
  <si>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</si>
  <si>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</si>
  <si>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</si>
  <si>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</si>
  <si>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</si>
  <si>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</si>
  <si>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</si>
  <si>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</si>
  <si>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</si>
  <si>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</si>
  <si>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</si>
  <si>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</si>
  <si>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</si>
  <si>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</si>
  <si>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</si>
  <si>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</si>
  <si>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</si>
  <si>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</si>
  <si>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</si>
  <si>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</si>
  <si>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</si>
  <si>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</si>
  <si>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</si>
  <si>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</si>
  <si>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</si>
  <si>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</si>
  <si>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</si>
  <si>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</si>
  <si>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</si>
  <si>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</si>
  <si>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</si>
  <si>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</si>
  <si>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</si>
  <si>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</si>
  <si>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</si>
  <si>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</si>
  <si>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</si>
  <si>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</si>
  <si>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</si>
  <si>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</si>
  <si>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</si>
  <si>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</si>
  <si>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</si>
  <si>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</si>
  <si>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</si>
  <si>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</si>
  <si>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</si>
  <si>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</si>
  <si>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</si>
  <si>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</si>
  <si>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</si>
  <si>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</si>
  <si>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</si>
  <si>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</si>
  <si>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</si>
  <si>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</si>
  <si>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</si>
  <si>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</si>
  <si>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</si>
  <si>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</si>
  <si>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</si>
  <si>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</si>
  <si>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</si>
  <si>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</si>
  <si>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</si>
  <si>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</si>
  <si>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</si>
  <si>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</si>
  <si>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</si>
  <si>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</si>
  <si>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</si>
  <si>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</si>
  <si>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</si>
  <si>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</si>
  <si>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</si>
  <si>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</si>
  <si>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</si>
  <si>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</si>
  <si>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</si>
  <si>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</si>
  <si>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</si>
  <si>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</si>
  <si>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</si>
  <si>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</si>
  <si>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</si>
  <si>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</si>
  <si>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</si>
  <si>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</si>
  <si>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</si>
  <si>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</si>
  <si>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</si>
  <si>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</si>
  <si>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</si>
  <si>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</si>
  <si>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</si>
  <si>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</si>
  <si>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</si>
  <si>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</si>
  <si>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</si>
  <si>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</si>
  <si>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</si>
  <si>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</si>
  <si>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</si>
  <si>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</si>
  <si>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</si>
  <si>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</si>
  <si>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</si>
  <si>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</si>
  <si>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</si>
  <si>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</si>
  <si>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</si>
  <si>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</si>
  <si>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</si>
  <si>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</si>
  <si>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</si>
  <si>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</si>
  <si>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</si>
  <si>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</si>
  <si>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</si>
  <si>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</si>
  <si>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</si>
  <si>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</si>
  <si>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</si>
  <si>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</si>
  <si>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</si>
  <si>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</si>
  <si>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</si>
  <si>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</si>
  <si>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</si>
  <si>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</si>
  <si>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</si>
  <si>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</si>
  <si>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</si>
  <si>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</si>
  <si>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</si>
  <si>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</si>
  <si>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</si>
  <si>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</si>
  <si>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</si>
  <si>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</si>
  <si>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</si>
  <si>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</si>
  <si>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</si>
  <si>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</si>
  <si>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</si>
  <si>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</si>
  <si>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</si>
  <si>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</si>
  <si>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</si>
  <si>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</si>
  <si>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</si>
  <si>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</si>
  <si>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</si>
  <si>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</si>
  <si>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</si>
  <si>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</si>
  <si>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</si>
  <si>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</si>
  <si>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</si>
  <si>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</si>
  <si>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</si>
  <si>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</si>
  <si>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</si>
  <si>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</si>
  <si>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</si>
  <si>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</si>
  <si>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</si>
  <si>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</si>
  <si>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</si>
  <si>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</si>
  <si>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</si>
  <si>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</si>
  <si>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</si>
  <si>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</si>
  <si>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</si>
  <si>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</si>
  <si>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</si>
  <si>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</si>
  <si>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</si>
  <si>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</si>
  <si>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</si>
  <si>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</si>
  <si>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</si>
  <si>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</si>
  <si>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</si>
  <si>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</si>
  <si>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</si>
  <si>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</si>
  <si>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</si>
  <si>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Befektetett eszközök</t>
  </si>
  <si>
    <t>A. Fixed assets</t>
  </si>
  <si>
    <t>A. Anlagevermögen</t>
  </si>
  <si>
    <t>B. Forgóeszközök</t>
  </si>
  <si>
    <t>B. Current Assets</t>
  </si>
  <si>
    <t>B. Umlaufvermögen</t>
  </si>
  <si>
    <t>C. Aktív időbeli elhatárolások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</si>
  <si>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</si>
  <si>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</si>
  <si>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</si>
  <si>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</si>
  <si>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</si>
  <si>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</si>
  <si>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</si>
  <si>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</si>
  <si>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</si>
  <si>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</si>
  <si>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Céltartalékok</t>
  </si>
  <si>
    <t>E. Provisions</t>
  </si>
  <si>
    <t>E. Rüxkstellungen</t>
  </si>
  <si>
    <t>F. Kötelezettségek</t>
  </si>
  <si>
    <t>F. Liabilities</t>
  </si>
  <si>
    <t>F. Verbindlichkeiten</t>
  </si>
  <si>
    <t>G. Passzív időbeli elhatárolások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</si>
  <si>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</si>
  <si>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</si>
  <si>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</si>
  <si>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</si>
  <si>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</si>
  <si>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</si>
  <si>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</si>
  <si>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</si>
  <si>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</si>
  <si>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</si>
  <si>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</si>
  <si>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</si>
  <si>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</si>
  <si>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</si>
  <si>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</si>
  <si>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</si>
  <si>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</si>
  <si>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</si>
  <si>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</si>
  <si>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</si>
  <si>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</si>
  <si>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</si>
  <si>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</si>
  <si>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</si>
  <si>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</si>
  <si>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</si>
  <si>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</si>
  <si>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</si>
  <si>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</si>
  <si>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</si>
  <si>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</si>
  <si>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</si>
  <si>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</si>
  <si>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</si>
  <si>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</si>
  <si>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</si>
  <si>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</si>
  <si>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</si>
  <si>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</si>
  <si>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</si>
  <si>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</si>
  <si>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</si>
  <si>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</si>
  <si>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</si>
  <si>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</si>
  <si>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</si>
  <si>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</si>
  <si>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</si>
  <si>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</si>
  <si>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</si>
  <si>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</si>
  <si>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</si>
  <si>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</si>
  <si>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</si>
  <si>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</si>
  <si>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</si>
  <si>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</si>
  <si>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</si>
  <si>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</si>
  <si>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</si>
  <si>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</si>
  <si>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</si>
  <si>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</si>
  <si>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</si>
  <si>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</si>
  <si>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</si>
  <si>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</si>
  <si>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</si>
  <si>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</si>
  <si>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</si>
  <si>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</si>
  <si>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</si>
  <si>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</si>
  <si>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</si>
  <si>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</si>
  <si>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</si>
  <si>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</si>
  <si>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</si>
  <si>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</si>
  <si>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</si>
  <si>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</si>
  <si>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</si>
  <si>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</si>
  <si>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</si>
  <si>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</si>
  <si>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</si>
  <si>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</si>
  <si>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</si>
  <si>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</si>
  <si>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</si>
  <si>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</si>
  <si>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</si>
  <si>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</si>
  <si>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</si>
  <si>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</si>
  <si>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</si>
  <si>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</si>
  <si>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</si>
  <si>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</si>
  <si>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</si>
  <si>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</si>
  <si>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</si>
  <si>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</si>
  <si>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</si>
  <si>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</si>
  <si>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</si>
  <si>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</si>
  <si>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</si>
  <si>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</si>
  <si>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</si>
  <si>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</si>
  <si>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</si>
  <si>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</si>
  <si>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</si>
  <si>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</si>
  <si>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</si>
  <si>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</si>
  <si>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</si>
  <si>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</si>
  <si>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</si>
  <si>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</si>
  <si>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</si>
  <si>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</si>
  <si>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</si>
  <si>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</si>
  <si>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</si>
  <si>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</si>
  <si>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</si>
  <si>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</si>
  <si>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</si>
  <si>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</si>
  <si>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</si>
  <si>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</si>
  <si>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</si>
  <si>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</si>
  <si>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</si>
  <si>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</si>
  <si>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</si>
  <si>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</si>
  <si>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</si>
  <si>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</si>
  <si>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</si>
  <si>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</si>
  <si>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</si>
  <si>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</si>
  <si>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</si>
  <si>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</si>
  <si>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</si>
  <si>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Források összesen</t>
  </si>
  <si>
    <t>Befektetett eszközök</t>
  </si>
  <si>
    <t>Fixed assets</t>
  </si>
  <si>
    <t>Anlagevermögen</t>
  </si>
  <si>
    <t>Immateriális javak</t>
  </si>
  <si>
    <t>Intangible assets</t>
  </si>
  <si>
    <t>Immaterielle Vermögensgegenstände</t>
  </si>
  <si>
    <t>Tárgyi eszközök</t>
  </si>
  <si>
    <t>Tangible assets</t>
  </si>
  <si>
    <t>Sachanlagen</t>
  </si>
  <si>
    <t>Befektetett pénzügyi eszközök</t>
  </si>
  <si>
    <t>Financial investments</t>
  </si>
  <si>
    <t>Finanzanlagen</t>
  </si>
  <si>
    <t>Forgóeszközök</t>
  </si>
  <si>
    <t>Current Assets</t>
  </si>
  <si>
    <t>Umlaufvermögen</t>
  </si>
  <si>
    <t>Készletek</t>
  </si>
  <si>
    <t>Inventories</t>
  </si>
  <si>
    <t>Vorräte</t>
  </si>
  <si>
    <t>Követelések</t>
  </si>
  <si>
    <t>Receivables</t>
  </si>
  <si>
    <t>Forderungen</t>
  </si>
  <si>
    <t>Értékpapírok</t>
  </si>
  <si>
    <t>Securities</t>
  </si>
  <si>
    <t>Wertpapiere</t>
  </si>
  <si>
    <t>Pénzeszközök</t>
  </si>
  <si>
    <t>Liquid assets</t>
  </si>
  <si>
    <t>Flüssige mittel</t>
  </si>
  <si>
    <t>Aktív időbeli elhatárolások</t>
  </si>
  <si>
    <t>Accrued and deferred assets</t>
  </si>
  <si>
    <t xml:space="preserve">Aktive Rechnungsabgrenzungsposten  </t>
  </si>
  <si>
    <t>Saját tőke</t>
  </si>
  <si>
    <t>Owners' Equity</t>
  </si>
  <si>
    <t>Eigenkapital</t>
  </si>
  <si>
    <t>Jegyzett tőke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</si>
  <si>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</si>
  <si>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</si>
  <si>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</si>
  <si>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</si>
  <si>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</si>
  <si>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Tőketartalék</t>
  </si>
  <si>
    <t>Capital reserve</t>
  </si>
  <si>
    <t>Kapitalrücklage</t>
  </si>
  <si>
    <t>Eredménytartalék</t>
  </si>
  <si>
    <t>Accumulated profit reserve</t>
  </si>
  <si>
    <t>Gewinnrücklage</t>
  </si>
  <si>
    <t>Lekötött tartalék</t>
  </si>
  <si>
    <t>Tied-up riserve</t>
  </si>
  <si>
    <t>Gebundene rücklage</t>
  </si>
  <si>
    <t>Értékelési tartalék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</si>
  <si>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</si>
  <si>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</si>
  <si>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</si>
  <si>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</si>
  <si>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</si>
  <si>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</si>
  <si>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</si>
  <si>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</si>
  <si>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Adózott eredmény</t>
  </si>
  <si>
    <t>Profit after taxes</t>
  </si>
  <si>
    <t>Bilanzergebnis</t>
  </si>
  <si>
    <t>Céltartalékok</t>
  </si>
  <si>
    <t>Provisions</t>
  </si>
  <si>
    <t>Rüxkstellungen</t>
  </si>
  <si>
    <t>Kötelezettségek</t>
  </si>
  <si>
    <t>Liabilities</t>
  </si>
  <si>
    <t>Verbindlichkeiten</t>
  </si>
  <si>
    <t>Hátrasorolt kötelezettségek</t>
  </si>
  <si>
    <t>Suborbinated liabilities</t>
  </si>
  <si>
    <t>Nachrangige verbindlichkeiten</t>
  </si>
  <si>
    <t>Hosszú lejáratú kötelezettségek</t>
  </si>
  <si>
    <t>Long-term liabilities</t>
  </si>
  <si>
    <t>Langfristige verbindlichkeiten</t>
  </si>
  <si>
    <t>Rövid lejáratú kötelezettségek</t>
  </si>
  <si>
    <t>Current liabilities</t>
  </si>
  <si>
    <t>Kurzfristige verbindlichkeiten</t>
  </si>
  <si>
    <t>Passzív időbeli elhatárolások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</si>
  <si>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</si>
  <si>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</si>
  <si>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</si>
  <si>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</si>
  <si>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</si>
  <si>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</si>
  <si>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</si>
  <si>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</si>
  <si>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</si>
  <si>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</si>
  <si>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</si>
  <si>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</si>
  <si>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</si>
  <si>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</si>
  <si>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</si>
  <si>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</si>
  <si>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</si>
  <si>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</si>
  <si>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</si>
  <si>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</si>
  <si>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</si>
  <si>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</si>
  <si>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</si>
  <si>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</si>
  <si>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</si>
  <si>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</si>
  <si>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</si>
  <si>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</si>
  <si>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</si>
  <si>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</si>
  <si>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</si>
  <si>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</si>
  <si>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</si>
  <si>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</si>
  <si>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</si>
  <si>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</si>
  <si>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</si>
  <si>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</si>
  <si>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</si>
  <si>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</si>
  <si>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</si>
  <si>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</si>
  <si>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A tétel megnevezése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</si>
  <si>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</si>
  <si>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</si>
  <si>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</si>
  <si>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</si>
  <si>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</si>
  <si>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</si>
  <si>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</si>
  <si>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</si>
  <si>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</si>
  <si>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</si>
  <si>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</si>
  <si>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</si>
  <si>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</si>
  <si>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</si>
  <si>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</si>
  <si>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</si>
  <si>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</si>
  <si>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</si>
  <si>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</si>
  <si>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</si>
  <si>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</si>
  <si>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</si>
  <si>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</si>
  <si>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</si>
  <si>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</si>
  <si>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</si>
  <si>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</si>
  <si>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</si>
  <si>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</si>
  <si>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</si>
  <si>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</si>
  <si>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</si>
  <si>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</si>
  <si>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</si>
  <si>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</si>
  <si>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</si>
  <si>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</si>
  <si>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</si>
  <si>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</si>
  <si>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</si>
  <si>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</si>
  <si>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</si>
  <si>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</si>
  <si>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</si>
  <si>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</si>
  <si>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</si>
  <si>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</si>
  <si>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</si>
  <si>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</si>
  <si>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Comment / Reference</t>
  </si>
  <si>
    <t>Kommentar / Referenz</t>
  </si>
  <si>
    <t>Könyvvizsgálatra átadva</t>
  </si>
  <si>
    <t>Before auditing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</si>
  <si>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</si>
  <si>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</si>
  <si>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</si>
  <si>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</si>
  <si>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</si>
  <si>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</si>
  <si>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</si>
  <si>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</si>
  <si>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</si>
  <si>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</si>
  <si>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</si>
  <si>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</si>
  <si>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</si>
  <si>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</si>
  <si>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</si>
  <si>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</si>
  <si>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</si>
  <si>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</si>
  <si>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</si>
  <si>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</si>
  <si>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</si>
  <si>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</si>
  <si>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</si>
  <si>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</si>
  <si>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</si>
  <si>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</si>
  <si>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</si>
  <si>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</si>
  <si>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</si>
  <si>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</si>
  <si>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</si>
  <si>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</si>
  <si>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</si>
  <si>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</si>
  <si>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</si>
  <si>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</si>
  <si>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</si>
  <si>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</si>
  <si>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</si>
  <si>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</si>
  <si>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</si>
  <si>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</si>
  <si>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</si>
  <si>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</si>
  <si>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</si>
  <si>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</si>
  <si>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</si>
  <si>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</si>
  <si>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</si>
  <si>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</si>
  <si>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</si>
  <si>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</si>
  <si>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</si>
  <si>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Összeg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</si>
  <si>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</si>
  <si>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</si>
  <si>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</si>
  <si>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</si>
  <si>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</si>
  <si>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</si>
  <si>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</si>
  <si>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</si>
  <si>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</si>
  <si>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</si>
  <si>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</si>
  <si>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</si>
  <si>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</si>
  <si>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</si>
  <si>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</si>
  <si>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</si>
  <si>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</si>
  <si>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</si>
  <si>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</si>
  <si>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</si>
  <si>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</si>
  <si>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</si>
  <si>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</si>
  <si>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</si>
  <si>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</si>
  <si>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</si>
  <si>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</si>
  <si>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</si>
  <si>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</si>
  <si>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</si>
  <si>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</si>
  <si>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</si>
  <si>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</si>
  <si>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</si>
  <si>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</si>
  <si>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</si>
  <si>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</si>
  <si>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</si>
  <si>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</si>
  <si>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</si>
  <si>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</si>
  <si>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</si>
  <si>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</si>
  <si>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</si>
  <si>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</si>
  <si>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</si>
  <si>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</si>
  <si>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</si>
  <si>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</si>
  <si>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</si>
  <si>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</si>
  <si>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</si>
  <si>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</si>
  <si>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>IV. Pénzeszközök változása (I+II+III. sorok) +/-</t>
  </si>
  <si>
    <t>IV. Changes in liquid assets (rows I+II+III) +/-</t>
  </si>
  <si>
    <t>IV. Änderung der liquiden Mittel (Positionen I+II+III) +/-</t>
  </si>
  <si>
    <t>Adathiány
I=0; N=1</t>
  </si>
  <si>
    <t>Éves
I=1; N=0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</si>
</sst>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[$-40E]yyyy/\ mmm/\ d\.;@"/>
    <numFmt numFmtId="166" formatCode="[$-809]dd\ mmmm\ yyyy;@"/>
    <numFmt numFmtId="167" formatCode="#\ ###\ ###\ ###\ ##0"/>
    <numFmt numFmtId="168" formatCode="#\ ##0"/>
    <numFmt numFmtId="169" formatCode="#,###,###,###,##0"/>
  </numFmts>
  <fonts count="62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</font>
    <font>
      <b/>
      <sz val="12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u/>
      <sz val="10"/>
      <color rgb="FF0000FF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000080"/>
      <name val="Arial Narrow"/>
      <family val="2"/>
      <charset val="238"/>
    </font>
    <font>
      <sz val="18"/>
      <color rgb="FFFF000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14"/>
      <name val="Arial CE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Arial Narrow"/>
      <family val="2"/>
      <charset val="238"/>
    </font>
    <font>
      <sz val="12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8"/>
      <color rgb="FFD7E3BD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FFFFFF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Times New Roman CE"/>
    </font>
    <font>
      <sz val="10"/>
      <name val="Arial Narrow"/>
      <family val="2"/>
      <charset val="238"/>
    </font>
    <font>
      <sz val="12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1">
    <xf numFmtId="0" fontId="0" fillId="0" borderId="0" xfId="0"/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0" fontId="5" fillId="2" borderId="0" xfId="0" applyFont="1" applyFill="1" applyAlignment="1"/>
    <xf numFmtId="0" fontId="8" fillId="2" borderId="0" xfId="0" applyFont="1" applyFill="1" applyAlignment="1"/>
    <xf numFmtId="0" fontId="22" fillId="2" borderId="0" xfId="0" applyFont="1" applyFill="1" applyAlignment="1"/>
    <xf numFmtId="0" fontId="24" fillId="3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0" xfId="0" applyFont="1" applyFill="1" applyAlignment="1"/>
    <xf numFmtId="0" fontId="8" fillId="0" borderId="0" xfId="0" applyFont="1" applyFill="1" applyAlignment="1"/>
    <xf numFmtId="0" fontId="26" fillId="2" borderId="0" xfId="0" applyFont="1" applyFill="1" applyAlignment="1"/>
    <xf numFmtId="0" fontId="27" fillId="2" borderId="0" xfId="0" applyFont="1" applyFill="1" applyAlignment="1"/>
    <xf numFmtId="0" fontId="13" fillId="0" borderId="60" xfId="0" applyFont="1" applyFill="1" applyBorder="1" applyAlignment="1"/>
    <xf numFmtId="0" fontId="16" fillId="2" borderId="0" xfId="0" applyFont="1" applyFill="1" applyAlignment="1"/>
    <xf numFmtId="0" fontId="30" fillId="0" borderId="60" xfId="0" applyFont="1" applyFill="1" applyBorder="1" applyAlignment="1"/>
    <xf numFmtId="0" fontId="31" fillId="0" borderId="60" xfId="0" applyFont="1" applyFill="1" applyBorder="1" applyAlignment="1"/>
    <xf numFmtId="0" fontId="29" fillId="0" borderId="60" xfId="0" applyFont="1" applyFill="1" applyBorder="1" applyAlignment="1"/>
    <xf numFmtId="0" fontId="16" fillId="0" borderId="60" xfId="0" applyFont="1" applyFill="1" applyBorder="1" applyAlignment="1">
      <alignment horizontal="center"/>
    </xf>
    <xf numFmtId="0" fontId="32" fillId="0" borderId="60" xfId="0" applyFont="1" applyFill="1" applyBorder="1" applyAlignment="1"/>
    <xf numFmtId="0" fontId="9" fillId="2" borderId="0" xfId="0" applyFont="1" applyFill="1" applyAlignment="1"/>
    <xf numFmtId="0" fontId="8" fillId="2" borderId="0" xfId="0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35" fillId="0" borderId="0" xfId="0" applyFont="1" applyFill="1" applyAlignment="1"/>
    <xf numFmtId="0" fontId="53" fillId="0" borderId="0" xfId="0" applyFont="1" applyFill="1" applyAlignment="1">
      <alignment horizontal="left"/>
    </xf>
    <xf numFmtId="0" fontId="52" fillId="4" borderId="0" xfId="0" applyFont="1" applyFill="1" applyAlignment="1">
      <alignment horizontal="left"/>
    </xf>
    <xf numFmtId="0" fontId="15" fillId="0" borderId="0" xfId="0" applyFont="1" applyFill="1" applyAlignment="1"/>
    <xf numFmtId="0" fontId="47" fillId="2" borderId="0" xfId="0" applyFont="1" applyFill="1" applyAlignment="1"/>
    <xf numFmtId="0" fontId="12" fillId="4" borderId="0" xfId="0" applyFont="1" applyFill="1" applyAlignment="1">
      <alignment horizontal="left" vertical="center"/>
    </xf>
    <xf numFmtId="0" fontId="8" fillId="4" borderId="1" xfId="0" applyFont="1" applyFill="1" applyBorder="1" applyAlignment="1"/>
    <xf numFmtId="0" fontId="15" fillId="4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15" fillId="4" borderId="2" xfId="0" applyFont="1" applyFill="1" applyBorder="1" applyAlignment="1"/>
    <xf numFmtId="0" fontId="15" fillId="0" borderId="53" xfId="0" applyFont="1" applyFill="1" applyBorder="1" applyAlignment="1"/>
    <xf numFmtId="0" fontId="8" fillId="0" borderId="2" xfId="0" applyFont="1" applyFill="1" applyBorder="1" applyAlignment="1"/>
    <xf numFmtId="0" fontId="15" fillId="4" borderId="53" xfId="0" applyFont="1" applyFill="1" applyBorder="1" applyAlignment="1"/>
    <xf numFmtId="0" fontId="15" fillId="2" borderId="6" xfId="0" applyFont="1" applyFill="1" applyBorder="1" applyAlignment="1">
      <alignment horizontal="center"/>
    </xf>
    <xf numFmtId="0" fontId="15" fillId="4" borderId="0" xfId="0" applyFont="1" applyFill="1" applyAlignment="1"/>
    <xf numFmtId="0" fontId="13" fillId="4" borderId="53" xfId="0" applyFont="1" applyFill="1" applyBorder="1" applyAlignment="1">
      <alignment horizontal="right"/>
    </xf>
    <xf numFmtId="0" fontId="6" fillId="4" borderId="0" xfId="0" applyFont="1" applyFill="1" applyAlignment="1">
      <alignment horizontal="left"/>
    </xf>
    <xf numFmtId="0" fontId="14" fillId="4" borderId="0" xfId="0" applyFont="1" applyFill="1" applyAlignment="1"/>
    <xf numFmtId="0" fontId="14" fillId="4" borderId="0" xfId="0" applyFont="1" applyFill="1" applyAlignment="1">
      <alignment horizontal="left"/>
    </xf>
    <xf numFmtId="0" fontId="8" fillId="4" borderId="64" xfId="0" applyFont="1" applyFill="1" applyBorder="1" applyAlignment="1">
      <alignment horizontal="center" vertical="top" wrapText="1"/>
    </xf>
    <xf numFmtId="0" fontId="8" fillId="4" borderId="69" xfId="0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left" vertical="top" wrapText="1"/>
    </xf>
    <xf numFmtId="0" fontId="9" fillId="4" borderId="61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left" vertical="center" wrapText="1"/>
    </xf>
    <xf numFmtId="164" fontId="9" fillId="4" borderId="60" xfId="0" applyNumberFormat="1" applyFont="1" applyFill="1" applyBorder="1" applyAlignment="1">
      <alignment horizontal="center" vertical="center" wrapText="1"/>
    </xf>
    <xf numFmtId="164" fontId="54" fillId="0" borderId="93" xfId="0" applyNumberFormat="1" applyFont="1" applyFill="1" applyBorder="1" applyAlignment="1">
      <alignment horizontal="right" vertical="center" wrapText="1"/>
    </xf>
    <xf numFmtId="164" fontId="54" fillId="0" borderId="93" xfId="0" applyNumberFormat="1" applyFont="1" applyFill="1" applyBorder="1" applyAlignment="1">
      <alignment horizontal="right" vertical="top"/>
    </xf>
    <xf numFmtId="164" fontId="50" fillId="4" borderId="60" xfId="0" applyNumberFormat="1" applyFont="1" applyFill="1" applyBorder="1" applyAlignment="1">
      <alignment horizontal="center" vertical="top"/>
    </xf>
    <xf numFmtId="164" fontId="9" fillId="4" borderId="65" xfId="0" applyNumberFormat="1" applyFont="1" applyFill="1" applyBorder="1" applyAlignment="1">
      <alignment horizontal="right" vertical="top"/>
    </xf>
    <xf numFmtId="164" fontId="9" fillId="4" borderId="0" xfId="0" applyNumberFormat="1" applyFont="1" applyFill="1" applyAlignment="1">
      <alignment horizontal="right" vertical="top"/>
    </xf>
    <xf numFmtId="0" fontId="7" fillId="2" borderId="0" xfId="0" applyFont="1" applyFill="1" applyAlignment="1"/>
    <xf numFmtId="0" fontId="46" fillId="2" borderId="0" xfId="0" applyFont="1" applyFill="1" applyAlignment="1"/>
    <xf numFmtId="0" fontId="48" fillId="2" borderId="0" xfId="0" applyFont="1" applyFill="1" applyAlignment="1"/>
    <xf numFmtId="0" fontId="54" fillId="0" borderId="93" xfId="0" applyFont="1" applyFill="1" applyBorder="1" applyAlignment="1">
      <alignment horizontal="center" vertical="center" wrapText="1"/>
    </xf>
    <xf numFmtId="0" fontId="9" fillId="4" borderId="6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/>
    <xf numFmtId="0" fontId="15" fillId="4" borderId="7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37" fillId="4" borderId="7" xfId="0" applyFont="1" applyFill="1" applyBorder="1" applyAlignment="1">
      <alignment horizontal="left"/>
    </xf>
    <xf numFmtId="0" fontId="47" fillId="4" borderId="7" xfId="0" applyFont="1" applyFill="1" applyBorder="1" applyAlignment="1">
      <alignment horizontal="center"/>
    </xf>
    <xf numFmtId="0" fontId="9" fillId="4" borderId="6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9" fillId="0" borderId="36" xfId="0" applyFont="1" applyFill="1" applyBorder="1" applyAlignment="1"/>
    <xf numFmtId="0" fontId="8" fillId="0" borderId="32" xfId="0" applyFont="1" applyFill="1" applyBorder="1" applyAlignment="1">
      <alignment vertical="top"/>
    </xf>
    <xf numFmtId="0" fontId="8" fillId="0" borderId="78" xfId="0" applyFont="1" applyFill="1" applyBorder="1" applyAlignment="1">
      <alignment horizontal="center" vertical="top"/>
    </xf>
    <xf numFmtId="0" fontId="8" fillId="0" borderId="79" xfId="0" applyFont="1" applyFill="1" applyBorder="1" applyAlignment="1">
      <alignment horizontal="center" vertical="top"/>
    </xf>
    <xf numFmtId="0" fontId="9" fillId="0" borderId="80" xfId="0" applyFont="1" applyFill="1" applyBorder="1" applyAlignment="1"/>
    <xf numFmtId="0" fontId="8" fillId="0" borderId="81" xfId="0" applyFont="1" applyFill="1" applyBorder="1" applyAlignment="1">
      <alignment vertical="top"/>
    </xf>
    <xf numFmtId="0" fontId="8" fillId="0" borderId="64" xfId="0" applyFont="1" applyFill="1" applyBorder="1" applyAlignment="1">
      <alignment horizontal="center" vertical="top"/>
    </xf>
    <xf numFmtId="0" fontId="9" fillId="0" borderId="73" xfId="0" applyFont="1" applyFill="1" applyBorder="1" applyAlignment="1"/>
    <xf numFmtId="0" fontId="9" fillId="0" borderId="72" xfId="0" applyFont="1" applyFill="1" applyBorder="1" applyAlignment="1">
      <alignment vertical="top"/>
    </xf>
    <xf numFmtId="0" fontId="9" fillId="0" borderId="71" xfId="0" applyFont="1" applyFill="1" applyBorder="1" applyAlignment="1">
      <alignment vertical="top"/>
    </xf>
    <xf numFmtId="0" fontId="9" fillId="0" borderId="60" xfId="0" applyFont="1" applyFill="1" applyBorder="1" applyAlignment="1">
      <alignment vertical="top"/>
    </xf>
    <xf numFmtId="0" fontId="9" fillId="0" borderId="60" xfId="0" applyFont="1" applyFill="1" applyBorder="1" applyAlignment="1">
      <alignment horizontal="center" vertical="top"/>
    </xf>
    <xf numFmtId="3" fontId="9" fillId="0" borderId="60" xfId="0" applyNumberFormat="1" applyFont="1" applyFill="1" applyBorder="1" applyAlignment="1">
      <alignment horizontal="center" vertical="center" wrapText="1"/>
    </xf>
    <xf numFmtId="3" fontId="9" fillId="0" borderId="65" xfId="0" applyNumberFormat="1" applyFont="1" applyFill="1" applyBorder="1" applyAlignment="1">
      <alignment horizontal="center" vertical="center" wrapText="1"/>
    </xf>
    <xf numFmtId="164" fontId="9" fillId="2" borderId="62" xfId="0" applyNumberFormat="1" applyFont="1" applyFill="1" applyBorder="1" applyAlignment="1">
      <alignment horizontal="center" vertical="center" wrapText="1"/>
    </xf>
    <xf numFmtId="164" fontId="9" fillId="2" borderId="63" xfId="0" applyNumberFormat="1" applyFont="1" applyFill="1" applyBorder="1" applyAlignment="1">
      <alignment horizontal="center" vertical="center" wrapText="1"/>
    </xf>
    <xf numFmtId="164" fontId="57" fillId="0" borderId="94" xfId="0" applyNumberFormat="1" applyFont="1" applyFill="1" applyBorder="1" applyAlignment="1">
      <alignment horizontal="center" vertical="center" wrapText="1"/>
    </xf>
    <xf numFmtId="164" fontId="9" fillId="2" borderId="77" xfId="0" applyNumberFormat="1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9" fillId="0" borderId="49" xfId="0" applyFont="1" applyFill="1" applyBorder="1" applyAlignment="1">
      <alignment vertical="top"/>
    </xf>
    <xf numFmtId="0" fontId="9" fillId="0" borderId="74" xfId="0" applyFont="1" applyFill="1" applyBorder="1" applyAlignment="1"/>
    <xf numFmtId="0" fontId="9" fillId="0" borderId="75" xfId="0" applyFont="1" applyFill="1" applyBorder="1" applyAlignment="1">
      <alignment vertical="top"/>
    </xf>
    <xf numFmtId="0" fontId="9" fillId="0" borderId="76" xfId="0" applyFont="1" applyFill="1" applyBorder="1" applyAlignment="1">
      <alignment vertical="top"/>
    </xf>
    <xf numFmtId="0" fontId="9" fillId="0" borderId="63" xfId="0" applyFont="1" applyFill="1" applyBorder="1" applyAlignment="1">
      <alignment vertical="top"/>
    </xf>
    <xf numFmtId="0" fontId="9" fillId="0" borderId="63" xfId="0" applyFont="1" applyFill="1" applyBorder="1" applyAlignment="1">
      <alignment horizontal="center" vertical="top"/>
    </xf>
    <xf numFmtId="0" fontId="36" fillId="0" borderId="63" xfId="0" applyFont="1" applyFill="1" applyBorder="1" applyAlignment="1">
      <alignment horizontal="center" vertical="top"/>
    </xf>
    <xf numFmtId="0" fontId="36" fillId="0" borderId="77" xfId="0" applyFont="1" applyFill="1" applyBorder="1" applyAlignment="1">
      <alignment horizontal="center" vertical="top"/>
    </xf>
    <xf numFmtId="0" fontId="9" fillId="0" borderId="15" xfId="0" applyFont="1" applyFill="1" applyBorder="1" applyAlignment="1">
      <alignment vertical="top"/>
    </xf>
    <xf numFmtId="0" fontId="9" fillId="0" borderId="64" xfId="0" applyFont="1" applyFill="1" applyBorder="1" applyAlignment="1">
      <alignment horizontal="center" vertical="top"/>
    </xf>
    <xf numFmtId="3" fontId="9" fillId="0" borderId="71" xfId="0" applyNumberFormat="1" applyFont="1" applyFill="1" applyBorder="1" applyAlignment="1">
      <alignment vertical="top"/>
    </xf>
    <xf numFmtId="3" fontId="9" fillId="0" borderId="60" xfId="0" applyNumberFormat="1" applyFont="1" applyFill="1" applyBorder="1" applyAlignment="1">
      <alignment vertical="top"/>
    </xf>
    <xf numFmtId="0" fontId="9" fillId="2" borderId="60" xfId="0" applyFont="1" applyFill="1" applyBorder="1" applyAlignment="1">
      <alignment horizontal="right" vertical="center" wrapText="1"/>
    </xf>
    <xf numFmtId="0" fontId="9" fillId="2" borderId="65" xfId="0" applyFont="1" applyFill="1" applyBorder="1" applyAlignment="1">
      <alignment horizontal="right" vertical="center" wrapText="1"/>
    </xf>
    <xf numFmtId="3" fontId="9" fillId="0" borderId="60" xfId="0" applyNumberFormat="1" applyFont="1" applyFill="1" applyBorder="1" applyAlignment="1">
      <alignment horizontal="right" vertical="center" wrapText="1"/>
    </xf>
    <xf numFmtId="3" fontId="9" fillId="0" borderId="65" xfId="0" applyNumberFormat="1" applyFont="1" applyFill="1" applyBorder="1" applyAlignment="1">
      <alignment horizontal="right" vertical="center" wrapText="1"/>
    </xf>
    <xf numFmtId="3" fontId="9" fillId="2" borderId="62" xfId="0" applyNumberFormat="1" applyFont="1" applyFill="1" applyBorder="1" applyAlignment="1">
      <alignment horizontal="right" vertical="center" wrapText="1"/>
    </xf>
    <xf numFmtId="3" fontId="9" fillId="0" borderId="63" xfId="0" applyNumberFormat="1" applyFont="1" applyFill="1" applyBorder="1" applyAlignment="1">
      <alignment horizontal="right" vertical="center" wrapText="1"/>
    </xf>
    <xf numFmtId="3" fontId="9" fillId="0" borderId="77" xfId="0" applyNumberFormat="1" applyFont="1" applyFill="1" applyBorder="1" applyAlignment="1">
      <alignment horizontal="right" vertical="center" wrapText="1"/>
    </xf>
    <xf numFmtId="3" fontId="9" fillId="2" borderId="63" xfId="0" applyNumberFormat="1" applyFont="1" applyFill="1" applyBorder="1" applyAlignment="1">
      <alignment horizontal="right" vertical="center" wrapText="1"/>
    </xf>
    <xf numFmtId="3" fontId="9" fillId="2" borderId="77" xfId="0" applyNumberFormat="1" applyFont="1" applyFill="1" applyBorder="1" applyAlignment="1">
      <alignment horizontal="right" vertical="center" wrapText="1"/>
    </xf>
    <xf numFmtId="3" fontId="9" fillId="0" borderId="76" xfId="0" applyNumberFormat="1" applyFont="1" applyFill="1" applyBorder="1" applyAlignment="1">
      <alignment vertical="top"/>
    </xf>
    <xf numFmtId="3" fontId="9" fillId="0" borderId="63" xfId="0" applyNumberFormat="1" applyFont="1" applyFill="1" applyBorder="1" applyAlignment="1">
      <alignment vertical="top"/>
    </xf>
    <xf numFmtId="164" fontId="9" fillId="0" borderId="60" xfId="0" applyNumberFormat="1" applyFont="1" applyFill="1" applyBorder="1" applyAlignment="1">
      <alignment horizontal="right" vertical="center" wrapText="1"/>
    </xf>
    <xf numFmtId="164" fontId="9" fillId="0" borderId="65" xfId="0" applyNumberFormat="1" applyFont="1" applyFill="1" applyBorder="1" applyAlignment="1">
      <alignment horizontal="right" vertical="center" wrapText="1"/>
    </xf>
    <xf numFmtId="164" fontId="9" fillId="2" borderId="62" xfId="0" applyNumberFormat="1" applyFont="1" applyFill="1" applyBorder="1" applyAlignment="1">
      <alignment horizontal="right" vertical="center" wrapText="1"/>
    </xf>
    <xf numFmtId="164" fontId="9" fillId="0" borderId="63" xfId="0" applyNumberFormat="1" applyFont="1" applyFill="1" applyBorder="1" applyAlignment="1">
      <alignment horizontal="right" vertical="center" wrapText="1"/>
    </xf>
    <xf numFmtId="164" fontId="9" fillId="0" borderId="77" xfId="0" applyNumberFormat="1" applyFont="1" applyFill="1" applyBorder="1" applyAlignment="1">
      <alignment horizontal="right" vertical="center" wrapText="1"/>
    </xf>
    <xf numFmtId="164" fontId="9" fillId="2" borderId="63" xfId="0" applyNumberFormat="1" applyFont="1" applyFill="1" applyBorder="1" applyAlignment="1">
      <alignment horizontal="right" vertical="center" wrapText="1"/>
    </xf>
    <xf numFmtId="164" fontId="9" fillId="2" borderId="77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1" fontId="14" fillId="0" borderId="0" xfId="0" applyNumberFormat="1" applyFont="1" applyFill="1" applyAlignment="1">
      <alignment horizontal="center" vertical="top"/>
    </xf>
    <xf numFmtId="0" fontId="15" fillId="2" borderId="0" xfId="0" applyFont="1" applyFill="1" applyAlignment="1"/>
    <xf numFmtId="0" fontId="14" fillId="2" borderId="0" xfId="0" applyFont="1" applyFill="1" applyAlignment="1"/>
    <xf numFmtId="0" fontId="49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2" fillId="4" borderId="0" xfId="0" applyFont="1" applyFill="1" applyAlignment="1"/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/>
    <xf numFmtId="0" fontId="46" fillId="0" borderId="0" xfId="0" applyFont="1" applyFill="1" applyAlignment="1">
      <alignment horizontal="left"/>
    </xf>
    <xf numFmtId="0" fontId="8" fillId="4" borderId="0" xfId="0" applyFont="1" applyFill="1" applyAlignment="1">
      <alignment vertical="center" wrapText="1"/>
    </xf>
    <xf numFmtId="0" fontId="9" fillId="4" borderId="0" xfId="0" applyFont="1" applyFill="1" applyAlignment="1"/>
    <xf numFmtId="0" fontId="8" fillId="4" borderId="37" xfId="0" applyFont="1" applyFill="1" applyBorder="1" applyAlignment="1"/>
    <xf numFmtId="0" fontId="8" fillId="4" borderId="2" xfId="0" applyFont="1" applyFill="1" applyBorder="1" applyAlignment="1"/>
    <xf numFmtId="0" fontId="12" fillId="4" borderId="53" xfId="0" applyFont="1" applyFill="1" applyBorder="1" applyAlignment="1">
      <alignment horizontal="left"/>
    </xf>
    <xf numFmtId="0" fontId="15" fillId="2" borderId="53" xfId="0" applyFont="1" applyFill="1" applyBorder="1" applyAlignment="1"/>
    <xf numFmtId="0" fontId="8" fillId="4" borderId="0" xfId="0" applyFont="1" applyFill="1" applyAlignment="1"/>
    <xf numFmtId="0" fontId="12" fillId="4" borderId="53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right"/>
    </xf>
    <xf numFmtId="0" fontId="12" fillId="4" borderId="85" xfId="0" applyFont="1" applyFill="1" applyBorder="1" applyAlignment="1"/>
    <xf numFmtId="0" fontId="12" fillId="4" borderId="64" xfId="0" applyFont="1" applyFill="1" applyBorder="1" applyAlignment="1">
      <alignment horizontal="center"/>
    </xf>
    <xf numFmtId="0" fontId="12" fillId="4" borderId="69" xfId="0" applyFont="1" applyFill="1" applyBorder="1" applyAlignment="1">
      <alignment horizontal="center"/>
    </xf>
    <xf numFmtId="0" fontId="13" fillId="4" borderId="61" xfId="0" applyFont="1" applyFill="1" applyBorder="1" applyAlignment="1"/>
    <xf numFmtId="0" fontId="13" fillId="4" borderId="60" xfId="0" applyFont="1" applyFill="1" applyBorder="1" applyAlignment="1">
      <alignment horizontal="center"/>
    </xf>
    <xf numFmtId="0" fontId="15" fillId="4" borderId="65" xfId="0" applyFont="1" applyFill="1" applyBorder="1" applyAlignment="1"/>
    <xf numFmtId="0" fontId="13" fillId="4" borderId="61" xfId="0" applyFont="1" applyFill="1" applyBorder="1" applyAlignment="1">
      <alignment wrapText="1"/>
    </xf>
    <xf numFmtId="0" fontId="12" fillId="4" borderId="60" xfId="0" applyFont="1" applyFill="1" applyBorder="1" applyAlignment="1">
      <alignment horizontal="center"/>
    </xf>
    <xf numFmtId="0" fontId="15" fillId="0" borderId="49" xfId="0" applyFont="1" applyFill="1" applyBorder="1" applyAlignment="1"/>
    <xf numFmtId="0" fontId="13" fillId="0" borderId="61" xfId="0" applyFont="1" applyFill="1" applyBorder="1" applyAlignment="1">
      <alignment wrapText="1"/>
    </xf>
    <xf numFmtId="0" fontId="12" fillId="0" borderId="60" xfId="0" applyFont="1" applyFill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0" fontId="13" fillId="4" borderId="60" xfId="0" applyFont="1" applyFill="1" applyBorder="1" applyAlignment="1"/>
    <xf numFmtId="0" fontId="15" fillId="0" borderId="15" xfId="0" applyFont="1" applyFill="1" applyBorder="1" applyAlignment="1"/>
    <xf numFmtId="3" fontId="51" fillId="0" borderId="0" xfId="0" applyNumberFormat="1" applyFont="1" applyFill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49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14" fontId="9" fillId="2" borderId="0" xfId="0" applyNumberFormat="1" applyFont="1" applyFill="1" applyAlignment="1">
      <alignment horizontal="left"/>
    </xf>
    <xf numFmtId="14" fontId="9" fillId="2" borderId="49" xfId="0" applyNumberFormat="1" applyFont="1" applyFill="1" applyBorder="1" applyAlignment="1">
      <alignment horizontal="left"/>
    </xf>
    <xf numFmtId="0" fontId="8" fillId="0" borderId="15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15" fillId="0" borderId="22" xfId="0" applyFont="1" applyFill="1" applyBorder="1" applyAlignment="1"/>
    <xf numFmtId="0" fontId="15" fillId="0" borderId="7" xfId="0" applyFont="1" applyFill="1" applyBorder="1" applyAlignment="1"/>
    <xf numFmtId="0" fontId="15" fillId="0" borderId="66" xfId="0" applyFont="1" applyFill="1" applyBorder="1" applyAlignment="1"/>
    <xf numFmtId="0" fontId="14" fillId="0" borderId="0" xfId="0" applyFont="1" applyFill="1" applyAlignment="1"/>
    <xf numFmtId="0" fontId="53" fillId="0" borderId="0" xfId="0" applyFont="1" applyFill="1" applyAlignment="1"/>
    <xf numFmtId="0" fontId="46" fillId="0" borderId="0" xfId="0" applyFont="1" applyFill="1" applyAlignment="1"/>
    <xf numFmtId="0" fontId="33" fillId="2" borderId="0" xfId="0" applyFont="1" applyFill="1" applyAlignment="1"/>
    <xf numFmtId="0" fontId="13" fillId="2" borderId="0" xfId="0" applyFont="1" applyFill="1" applyAlignment="1"/>
    <xf numFmtId="0" fontId="12" fillId="4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/>
    </xf>
    <xf numFmtId="0" fontId="13" fillId="0" borderId="53" xfId="0" applyFont="1" applyFill="1" applyBorder="1" applyAlignment="1"/>
    <xf numFmtId="0" fontId="15" fillId="6" borderId="0" xfId="0" applyFont="1" applyFill="1" applyAlignment="1"/>
    <xf numFmtId="0" fontId="12" fillId="4" borderId="0" xfId="0" applyFont="1" applyFill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84" xfId="0" applyFont="1" applyFill="1" applyBorder="1" applyAlignment="1">
      <alignment horizontal="center"/>
    </xf>
    <xf numFmtId="1" fontId="12" fillId="0" borderId="82" xfId="0" applyNumberFormat="1" applyFont="1" applyFill="1" applyBorder="1" applyAlignment="1">
      <alignment horizontal="center"/>
    </xf>
    <xf numFmtId="1" fontId="14" fillId="0" borderId="83" xfId="0" applyNumberFormat="1" applyFont="1" applyFill="1" applyBorder="1" applyAlignment="1">
      <alignment horizontal="center"/>
    </xf>
    <xf numFmtId="0" fontId="45" fillId="2" borderId="0" xfId="0" applyFont="1" applyFill="1" applyAlignment="1"/>
    <xf numFmtId="0" fontId="12" fillId="0" borderId="85" xfId="0" applyFont="1" applyFill="1" applyBorder="1" applyAlignment="1"/>
    <xf numFmtId="164" fontId="12" fillId="0" borderId="64" xfId="0" applyNumberFormat="1" applyFont="1" applyFill="1" applyBorder="1" applyAlignment="1"/>
    <xf numFmtId="164" fontId="14" fillId="0" borderId="69" xfId="0" applyNumberFormat="1" applyFont="1" applyFill="1" applyBorder="1" applyAlignment="1"/>
    <xf numFmtId="0" fontId="13" fillId="0" borderId="61" xfId="0" applyFont="1" applyFill="1" applyBorder="1" applyAlignment="1"/>
    <xf numFmtId="164" fontId="13" fillId="2" borderId="60" xfId="0" applyNumberFormat="1" applyFont="1" applyFill="1" applyBorder="1" applyAlignment="1"/>
    <xf numFmtId="164" fontId="13" fillId="0" borderId="60" xfId="0" applyNumberFormat="1" applyFont="1" applyFill="1" applyBorder="1" applyAlignment="1"/>
    <xf numFmtId="164" fontId="15" fillId="0" borderId="65" xfId="0" applyNumberFormat="1" applyFont="1" applyFill="1" applyBorder="1" applyAlignment="1">
      <alignment horizontal="right"/>
    </xf>
    <xf numFmtId="0" fontId="34" fillId="2" borderId="0" xfId="0" applyFont="1" applyFill="1" applyAlignment="1">
      <alignment vertical="center" wrapText="1"/>
    </xf>
    <xf numFmtId="164" fontId="15" fillId="0" borderId="65" xfId="0" applyNumberFormat="1" applyFont="1" applyFill="1" applyBorder="1" applyAlignment="1"/>
    <xf numFmtId="0" fontId="13" fillId="0" borderId="62" xfId="0" applyFont="1" applyFill="1" applyBorder="1" applyAlignment="1"/>
    <xf numFmtId="164" fontId="13" fillId="2" borderId="63" xfId="0" applyNumberFormat="1" applyFont="1" applyFill="1" applyBorder="1" applyAlignment="1"/>
    <xf numFmtId="164" fontId="13" fillId="0" borderId="63" xfId="0" applyNumberFormat="1" applyFont="1" applyFill="1" applyBorder="1" applyAlignment="1"/>
    <xf numFmtId="164" fontId="15" fillId="0" borderId="77" xfId="0" applyNumberFormat="1" applyFont="1" applyFill="1" applyBorder="1" applyAlignment="1"/>
    <xf numFmtId="0" fontId="13" fillId="2" borderId="15" xfId="0" applyFont="1" applyFill="1" applyBorder="1" applyAlignment="1"/>
    <xf numFmtId="0" fontId="13" fillId="2" borderId="49" xfId="0" applyFont="1" applyFill="1" applyBorder="1" applyAlignment="1"/>
    <xf numFmtId="0" fontId="13" fillId="2" borderId="22" xfId="0" applyFont="1" applyFill="1" applyBorder="1" applyAlignment="1"/>
    <xf numFmtId="0" fontId="13" fillId="2" borderId="7" xfId="0" applyFont="1" applyFill="1" applyBorder="1" applyAlignment="1"/>
    <xf numFmtId="0" fontId="13" fillId="2" borderId="66" xfId="0" applyFont="1" applyFill="1" applyBorder="1" applyAlignment="1"/>
    <xf numFmtId="0" fontId="13" fillId="0" borderId="0" xfId="0" applyFont="1" applyFill="1" applyAlignment="1"/>
    <xf numFmtId="0" fontId="13" fillId="0" borderId="61" xfId="0" applyFont="1" applyFill="1" applyBorder="1" applyAlignment="1">
      <alignment horizontal="left"/>
    </xf>
    <xf numFmtId="0" fontId="20" fillId="2" borderId="0" xfId="0" applyFont="1" applyFill="1" applyAlignment="1"/>
    <xf numFmtId="0" fontId="13" fillId="0" borderId="62" xfId="0" applyFont="1" applyFill="1" applyBorder="1" applyAlignment="1">
      <alignment horizontal="left"/>
    </xf>
    <xf numFmtId="1" fontId="12" fillId="0" borderId="78" xfId="0" applyNumberFormat="1" applyFont="1" applyFill="1" applyBorder="1" applyAlignment="1">
      <alignment horizontal="center"/>
    </xf>
    <xf numFmtId="1" fontId="14" fillId="0" borderId="79" xfId="0" applyNumberFormat="1" applyFont="1" applyFill="1" applyBorder="1" applyAlignment="1">
      <alignment horizontal="center"/>
    </xf>
    <xf numFmtId="0" fontId="12" fillId="0" borderId="85" xfId="0" applyFont="1" applyFill="1" applyBorder="1" applyAlignment="1">
      <alignment horizontal="left"/>
    </xf>
    <xf numFmtId="164" fontId="12" fillId="0" borderId="69" xfId="0" applyNumberFormat="1" applyFont="1" applyFill="1" applyBorder="1" applyAlignment="1"/>
    <xf numFmtId="164" fontId="15" fillId="0" borderId="60" xfId="0" applyNumberFormat="1" applyFont="1" applyFill="1" applyBorder="1" applyAlignment="1">
      <alignment horizontal="right"/>
    </xf>
    <xf numFmtId="164" fontId="15" fillId="0" borderId="63" xfId="0" applyNumberFormat="1" applyFont="1" applyFill="1" applyBorder="1" applyAlignment="1">
      <alignment horizontal="right"/>
    </xf>
    <xf numFmtId="164" fontId="15" fillId="0" borderId="77" xfId="0" applyNumberFormat="1" applyFont="1" applyFill="1" applyBorder="1" applyAlignment="1">
      <alignment horizontal="right"/>
    </xf>
    <xf numFmtId="3" fontId="15" fillId="0" borderId="60" xfId="0" applyNumberFormat="1" applyFont="1" applyFill="1" applyBorder="1" applyAlignment="1">
      <alignment horizontal="right"/>
    </xf>
    <xf numFmtId="3" fontId="15" fillId="0" borderId="65" xfId="0" applyNumberFormat="1" applyFont="1" applyFill="1" applyBorder="1" applyAlignment="1">
      <alignment horizontal="right"/>
    </xf>
    <xf numFmtId="3" fontId="15" fillId="0" borderId="63" xfId="0" applyNumberFormat="1" applyFont="1" applyFill="1" applyBorder="1" applyAlignment="1">
      <alignment horizontal="right"/>
    </xf>
    <xf numFmtId="3" fontId="15" fillId="0" borderId="77" xfId="0" applyNumberFormat="1" applyFont="1" applyFill="1" applyBorder="1" applyAlignment="1">
      <alignment horizontal="right"/>
    </xf>
    <xf numFmtId="0" fontId="13" fillId="0" borderId="85" xfId="0" applyFont="1" applyFill="1" applyBorder="1" applyAlignment="1">
      <alignment horizontal="left"/>
    </xf>
    <xf numFmtId="164" fontId="13" fillId="2" borderId="64" xfId="0" applyNumberFormat="1" applyFont="1" applyFill="1" applyBorder="1" applyAlignment="1"/>
    <xf numFmtId="164" fontId="13" fillId="0" borderId="64" xfId="0" applyNumberFormat="1" applyFont="1" applyFill="1" applyBorder="1" applyAlignment="1"/>
    <xf numFmtId="3" fontId="15" fillId="0" borderId="69" xfId="0" applyNumberFormat="1" applyFont="1" applyFill="1" applyBorder="1" applyAlignment="1"/>
    <xf numFmtId="3" fontId="15" fillId="0" borderId="65" xfId="0" applyNumberFormat="1" applyFont="1" applyFill="1" applyBorder="1" applyAlignment="1"/>
    <xf numFmtId="3" fontId="15" fillId="0" borderId="77" xfId="0" applyNumberFormat="1" applyFont="1" applyFill="1" applyBorder="1" applyAlignment="1"/>
    <xf numFmtId="0" fontId="15" fillId="2" borderId="15" xfId="0" applyFont="1" applyFill="1" applyBorder="1" applyAlignment="1"/>
    <xf numFmtId="0" fontId="15" fillId="2" borderId="49" xfId="0" applyFont="1" applyFill="1" applyBorder="1" applyAlignment="1"/>
    <xf numFmtId="0" fontId="9" fillId="2" borderId="0" xfId="0" applyFont="1" applyFill="1" applyAlignment="1">
      <alignment horizontal="left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14" fontId="45" fillId="4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right" vertical="center"/>
    </xf>
    <xf numFmtId="0" fontId="12" fillId="4" borderId="54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left" vertical="center"/>
    </xf>
    <xf numFmtId="0" fontId="19" fillId="4" borderId="0" xfId="0" applyFont="1" applyFill="1" applyAlignment="1"/>
    <xf numFmtId="0" fontId="8" fillId="4" borderId="4" xfId="0" applyFont="1" applyFill="1" applyBorder="1" applyAlignment="1">
      <alignment horizontal="centerContinuous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9" fillId="4" borderId="26" xfId="0" applyFont="1" applyFill="1" applyBorder="1" applyAlignment="1">
      <alignment horizontal="center" vertical="center"/>
    </xf>
    <xf numFmtId="3" fontId="22" fillId="4" borderId="34" xfId="0" applyNumberFormat="1" applyFont="1" applyFill="1" applyBorder="1" applyAlignment="1">
      <alignment vertical="center"/>
    </xf>
    <xf numFmtId="3" fontId="8" fillId="4" borderId="34" xfId="0" applyNumberFormat="1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vertical="center"/>
    </xf>
    <xf numFmtId="3" fontId="9" fillId="2" borderId="42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vertical="center"/>
    </xf>
    <xf numFmtId="3" fontId="9" fillId="4" borderId="6" xfId="0" applyNumberFormat="1" applyFont="1" applyFill="1" applyBorder="1" applyAlignment="1"/>
    <xf numFmtId="0" fontId="9" fillId="4" borderId="27" xfId="0" applyFont="1" applyFill="1" applyBorder="1" applyAlignment="1">
      <alignment horizontal="center" vertical="center"/>
    </xf>
    <xf numFmtId="3" fontId="9" fillId="4" borderId="28" xfId="0" applyNumberFormat="1" applyFont="1" applyFill="1" applyBorder="1" applyAlignment="1">
      <alignment vertical="center"/>
    </xf>
    <xf numFmtId="3" fontId="9" fillId="2" borderId="29" xfId="0" applyNumberFormat="1" applyFont="1" applyFill="1" applyBorder="1" applyAlignment="1">
      <alignment vertical="center"/>
    </xf>
    <xf numFmtId="3" fontId="8" fillId="4" borderId="8" xfId="0" applyNumberFormat="1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3" fontId="8" fillId="4" borderId="18" xfId="0" applyNumberFormat="1" applyFont="1" applyFill="1" applyBorder="1" applyAlignment="1">
      <alignment vertical="center"/>
    </xf>
    <xf numFmtId="3" fontId="8" fillId="2" borderId="19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48" xfId="0" applyFont="1" applyFill="1" applyBorder="1" applyAlignment="1">
      <alignment vertical="center" wrapText="1"/>
    </xf>
    <xf numFmtId="0" fontId="9" fillId="4" borderId="44" xfId="0" applyFont="1" applyFill="1" applyBorder="1" applyAlignment="1">
      <alignment vertical="center" wrapText="1"/>
    </xf>
    <xf numFmtId="0" fontId="9" fillId="4" borderId="86" xfId="0" applyFont="1" applyFill="1" applyBorder="1" applyAlignment="1">
      <alignment vertical="center" wrapText="1"/>
    </xf>
    <xf numFmtId="0" fontId="9" fillId="4" borderId="41" xfId="0" applyFont="1" applyFill="1" applyBorder="1" applyAlignment="1">
      <alignment vertical="center" wrapText="1"/>
    </xf>
    <xf numFmtId="0" fontId="9" fillId="4" borderId="5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53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53" xfId="0" applyFont="1" applyFill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56" xfId="0" applyFont="1" applyFill="1" applyBorder="1" applyAlignment="1">
      <alignment vertical="center" wrapText="1"/>
    </xf>
    <xf numFmtId="3" fontId="8" fillId="4" borderId="24" xfId="0" applyNumberFormat="1" applyFont="1" applyFill="1" applyBorder="1" applyAlignment="1">
      <alignment vertical="center"/>
    </xf>
    <xf numFmtId="3" fontId="8" fillId="2" borderId="25" xfId="0" applyNumberFormat="1" applyFont="1" applyFill="1" applyBorder="1" applyAlignment="1">
      <alignment vertical="center"/>
    </xf>
    <xf numFmtId="3" fontId="8" fillId="2" borderId="42" xfId="0" applyNumberFormat="1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vertical="center"/>
    </xf>
    <xf numFmtId="3" fontId="8" fillId="4" borderId="18" xfId="0" applyNumberFormat="1" applyFont="1" applyFill="1" applyBorder="1" applyAlignment="1">
      <alignment vertical="center" wrapText="1"/>
    </xf>
    <xf numFmtId="3" fontId="8" fillId="4" borderId="8" xfId="0" applyNumberFormat="1" applyFont="1" applyFill="1" applyBorder="1" applyAlignment="1"/>
    <xf numFmtId="3" fontId="9" fillId="2" borderId="42" xfId="0" applyNumberFormat="1" applyFont="1" applyFill="1" applyBorder="1" applyAlignment="1"/>
    <xf numFmtId="3" fontId="8" fillId="2" borderId="29" xfId="0" applyNumberFormat="1" applyFont="1" applyFill="1" applyBorder="1" applyAlignment="1">
      <alignment vertical="center"/>
    </xf>
    <xf numFmtId="164" fontId="15" fillId="0" borderId="0" xfId="0" applyNumberFormat="1" applyFont="1" applyFill="1" applyAlignment="1"/>
    <xf numFmtId="3" fontId="44" fillId="2" borderId="0" xfId="0" applyNumberFormat="1" applyFont="1" applyFill="1" applyAlignment="1"/>
    <xf numFmtId="0" fontId="44" fillId="2" borderId="0" xfId="0" applyFont="1" applyFill="1" applyAlignment="1"/>
    <xf numFmtId="0" fontId="15" fillId="2" borderId="6" xfId="0" applyFont="1" applyFill="1" applyBorder="1" applyAlignment="1"/>
    <xf numFmtId="0" fontId="9" fillId="4" borderId="26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5" fillId="2" borderId="14" xfId="0" applyFont="1" applyFill="1" applyBorder="1" applyAlignment="1"/>
    <xf numFmtId="0" fontId="15" fillId="2" borderId="0" xfId="0" applyFont="1" applyFill="1" applyAlignment="1">
      <alignment vertical="center"/>
    </xf>
    <xf numFmtId="0" fontId="9" fillId="4" borderId="27" xfId="0" applyFont="1" applyFill="1" applyBorder="1" applyAlignment="1">
      <alignment horizontal="center"/>
    </xf>
    <xf numFmtId="3" fontId="8" fillId="4" borderId="28" xfId="0" applyNumberFormat="1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2" borderId="42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/>
    </xf>
    <xf numFmtId="0" fontId="15" fillId="2" borderId="19" xfId="0" applyFont="1" applyFill="1" applyBorder="1" applyAlignment="1">
      <alignment vertical="center"/>
    </xf>
    <xf numFmtId="0" fontId="9" fillId="4" borderId="23" xfId="0" applyFont="1" applyFill="1" applyBorder="1" applyAlignment="1">
      <alignment horizontal="centerContinuous" vertical="center" wrapText="1"/>
    </xf>
    <xf numFmtId="0" fontId="15" fillId="2" borderId="25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Continuous" vertical="center" wrapText="1"/>
    </xf>
    <xf numFmtId="3" fontId="9" fillId="4" borderId="8" xfId="0" applyNumberFormat="1" applyFont="1" applyFill="1" applyBorder="1" applyAlignment="1">
      <alignment vertical="center" wrapText="1"/>
    </xf>
    <xf numFmtId="0" fontId="15" fillId="2" borderId="42" xfId="0" applyFont="1" applyFill="1" applyBorder="1" applyAlignment="1"/>
    <xf numFmtId="3" fontId="9" fillId="4" borderId="6" xfId="0" applyNumberFormat="1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Continuous" vertical="center" wrapText="1"/>
    </xf>
    <xf numFmtId="3" fontId="9" fillId="4" borderId="28" xfId="0" applyNumberFormat="1" applyFont="1" applyFill="1" applyBorder="1" applyAlignment="1">
      <alignment vertical="center" wrapText="1"/>
    </xf>
    <xf numFmtId="3" fontId="8" fillId="4" borderId="6" xfId="0" applyNumberFormat="1" applyFont="1" applyFill="1" applyBorder="1" applyAlignment="1">
      <alignment vertical="center" wrapText="1"/>
    </xf>
    <xf numFmtId="3" fontId="8" fillId="4" borderId="28" xfId="0" applyNumberFormat="1" applyFont="1" applyFill="1" applyBorder="1" applyAlignment="1">
      <alignment vertical="center" wrapText="1"/>
    </xf>
    <xf numFmtId="0" fontId="9" fillId="4" borderId="17" xfId="0" applyFont="1" applyFill="1" applyBorder="1" applyAlignment="1">
      <alignment horizontal="centerContinuous" vertical="center" wrapText="1"/>
    </xf>
    <xf numFmtId="3" fontId="9" fillId="4" borderId="18" xfId="0" applyNumberFormat="1" applyFont="1" applyFill="1" applyBorder="1" applyAlignment="1">
      <alignment vertical="center"/>
    </xf>
    <xf numFmtId="3" fontId="9" fillId="4" borderId="18" xfId="0" applyNumberFormat="1" applyFont="1" applyFill="1" applyBorder="1" applyAlignment="1">
      <alignment vertical="center" wrapText="1"/>
    </xf>
    <xf numFmtId="0" fontId="9" fillId="4" borderId="27" xfId="0" applyFont="1" applyFill="1" applyBorder="1" applyAlignment="1">
      <alignment horizontal="centerContinuous" vertical="center" wrapText="1"/>
    </xf>
    <xf numFmtId="0" fontId="15" fillId="0" borderId="0" xfId="0" applyFont="1" applyFill="1" applyAlignment="1">
      <alignment vertical="center"/>
    </xf>
    <xf numFmtId="0" fontId="0" fillId="2" borderId="0" xfId="0" applyFont="1" applyFill="1" applyAlignment="1"/>
    <xf numFmtId="0" fontId="10" fillId="4" borderId="0" xfId="0" applyFont="1" applyFill="1" applyAlignment="1"/>
    <xf numFmtId="0" fontId="1" fillId="4" borderId="0" xfId="0" applyFont="1" applyFill="1" applyAlignment="1"/>
    <xf numFmtId="0" fontId="0" fillId="4" borderId="0" xfId="0" applyFont="1" applyFill="1" applyAlignment="1"/>
    <xf numFmtId="0" fontId="1" fillId="4" borderId="0" xfId="0" applyFont="1" applyFill="1" applyAlignment="1">
      <alignment horizontal="right"/>
    </xf>
    <xf numFmtId="0" fontId="2" fillId="4" borderId="0" xfId="0" applyFont="1" applyFill="1" applyAlignment="1"/>
    <xf numFmtId="0" fontId="3" fillId="4" borderId="0" xfId="0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0" fillId="2" borderId="0" xfId="0" applyFont="1" applyFill="1" applyAlignment="1">
      <alignment wrapText="1"/>
    </xf>
    <xf numFmtId="0" fontId="5" fillId="4" borderId="4" xfId="0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3" fontId="5" fillId="4" borderId="28" xfId="0" applyNumberFormat="1" applyFont="1" applyFill="1" applyBorder="1" applyAlignment="1">
      <alignment vertical="center"/>
    </xf>
    <xf numFmtId="0" fontId="5" fillId="4" borderId="88" xfId="0" applyFont="1" applyFill="1" applyBorder="1" applyAlignment="1">
      <alignment horizontal="center" vertical="center"/>
    </xf>
    <xf numFmtId="3" fontId="5" fillId="4" borderId="33" xfId="0" applyNumberFormat="1" applyFont="1" applyFill="1" applyBorder="1" applyAlignment="1">
      <alignment vertical="center"/>
    </xf>
    <xf numFmtId="0" fontId="15" fillId="2" borderId="43" xfId="0" applyFont="1" applyFill="1" applyBorder="1" applyAlignment="1">
      <alignment vertical="center"/>
    </xf>
    <xf numFmtId="3" fontId="4" fillId="4" borderId="33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horizontal="centerContinuous" vertical="center" wrapText="1"/>
    </xf>
    <xf numFmtId="0" fontId="5" fillId="4" borderId="5" xfId="0" applyFont="1" applyFill="1" applyBorder="1" applyAlignment="1">
      <alignment horizontal="center"/>
    </xf>
    <xf numFmtId="3" fontId="4" fillId="4" borderId="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/>
    </xf>
    <xf numFmtId="3" fontId="4" fillId="4" borderId="28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47" fillId="4" borderId="0" xfId="0" applyFont="1" applyFill="1" applyAlignment="1">
      <alignment horizontal="center"/>
    </xf>
    <xf numFmtId="0" fontId="8" fillId="4" borderId="64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left" vertical="top" wrapText="1"/>
    </xf>
    <xf numFmtId="0" fontId="8" fillId="2" borderId="67" xfId="0" applyFont="1" applyFill="1" applyBorder="1" applyAlignment="1">
      <alignment horizontal="left" vertical="top" wrapText="1"/>
    </xf>
    <xf numFmtId="0" fontId="8" fillId="2" borderId="68" xfId="0" applyFont="1" applyFill="1" applyBorder="1" applyAlignment="1">
      <alignment horizontal="left" vertical="top" wrapText="1"/>
    </xf>
    <xf numFmtId="0" fontId="9" fillId="7" borderId="60" xfId="0" applyFont="1" applyFill="1" applyBorder="1" applyAlignment="1">
      <alignment horizontal="left" vertical="center" wrapText="1"/>
    </xf>
    <xf numFmtId="0" fontId="9" fillId="2" borderId="60" xfId="0" applyFont="1" applyFill="1" applyBorder="1" applyAlignment="1">
      <alignment horizontal="left" vertical="center" wrapText="1"/>
    </xf>
    <xf numFmtId="0" fontId="9" fillId="4" borderId="62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left" vertical="center" wrapText="1"/>
    </xf>
    <xf numFmtId="0" fontId="9" fillId="2" borderId="63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left" vertical="center"/>
    </xf>
    <xf numFmtId="0" fontId="16" fillId="0" borderId="0" xfId="0" applyFont="1" applyFill="1" applyAlignment="1"/>
    <xf numFmtId="0" fontId="8" fillId="0" borderId="2" xfId="0" applyFont="1" applyFill="1" applyBorder="1" applyAlignment="1">
      <alignment horizontal="left"/>
    </xf>
    <xf numFmtId="0" fontId="15" fillId="0" borderId="2" xfId="0" applyFont="1" applyFill="1" applyBorder="1" applyAlignment="1"/>
    <xf numFmtId="0" fontId="13" fillId="4" borderId="53" xfId="0" applyFont="1" applyFill="1" applyBorder="1" applyAlignment="1"/>
    <xf numFmtId="0" fontId="15" fillId="4" borderId="0" xfId="0" applyFont="1" applyFill="1" applyAlignment="1">
      <alignment horizontal="right"/>
    </xf>
    <xf numFmtId="0" fontId="20" fillId="4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0" fillId="2" borderId="0" xfId="0" applyFont="1" applyFill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3" fontId="8" fillId="4" borderId="6" xfId="0" applyNumberFormat="1" applyFont="1" applyFill="1" applyBorder="1" applyAlignment="1"/>
    <xf numFmtId="3" fontId="8" fillId="4" borderId="28" xfId="0" applyNumberFormat="1" applyFont="1" applyFill="1" applyBorder="1" applyAlignment="1"/>
    <xf numFmtId="3" fontId="8" fillId="4" borderId="0" xfId="0" applyNumberFormat="1" applyFont="1" applyFill="1" applyAlignment="1"/>
    <xf numFmtId="0" fontId="9" fillId="4" borderId="0" xfId="0" applyFont="1" applyFill="1" applyAlignment="1">
      <alignment vertical="center"/>
    </xf>
    <xf numFmtId="3" fontId="9" fillId="4" borderId="28" xfId="0" applyNumberFormat="1" applyFont="1" applyFill="1" applyBorder="1" applyAlignment="1"/>
    <xf numFmtId="0" fontId="15" fillId="4" borderId="0" xfId="0" applyFont="1" applyFill="1" applyAlignment="1">
      <alignment vertical="center"/>
    </xf>
    <xf numFmtId="0" fontId="14" fillId="2" borderId="0" xfId="0" applyFont="1" applyFill="1" applyAlignment="1">
      <alignment horizontal="right"/>
    </xf>
    <xf numFmtId="0" fontId="12" fillId="4" borderId="20" xfId="0" applyFont="1" applyFill="1" applyBorder="1" applyAlignment="1">
      <alignment horizontal="left" vertical="center"/>
    </xf>
    <xf numFmtId="0" fontId="8" fillId="0" borderId="3" xfId="0" applyFont="1" applyFill="1" applyBorder="1" applyAlignment="1"/>
    <xf numFmtId="0" fontId="12" fillId="4" borderId="3" xfId="0" applyFont="1" applyFill="1" applyBorder="1" applyAlignment="1">
      <alignment horizontal="left" vertical="center"/>
    </xf>
    <xf numFmtId="0" fontId="12" fillId="4" borderId="55" xfId="0" applyFont="1" applyFill="1" applyBorder="1" applyAlignment="1">
      <alignment horizontal="right" vertical="center"/>
    </xf>
    <xf numFmtId="0" fontId="13" fillId="4" borderId="55" xfId="0" applyFont="1" applyFill="1" applyBorder="1" applyAlignment="1"/>
    <xf numFmtId="0" fontId="8" fillId="4" borderId="40" xfId="0" applyFont="1" applyFill="1" applyBorder="1" applyAlignment="1">
      <alignment horizontal="centerContinuous" vertical="center" wrapText="1"/>
    </xf>
    <xf numFmtId="0" fontId="8" fillId="4" borderId="31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9" fillId="4" borderId="8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 vertical="center"/>
    </xf>
    <xf numFmtId="0" fontId="9" fillId="4" borderId="88" xfId="0" applyFont="1" applyFill="1" applyBorder="1" applyAlignment="1">
      <alignment horizontal="center" vertical="center"/>
    </xf>
    <xf numFmtId="3" fontId="8" fillId="4" borderId="33" xfId="0" applyNumberFormat="1" applyFont="1" applyFill="1" applyBorder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2" fillId="4" borderId="53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50" fillId="0" borderId="0" xfId="0" applyFont="1" applyFill="1" applyAlignment="1">
      <alignment horizontal="left" vertical="center"/>
    </xf>
    <xf numFmtId="0" fontId="19" fillId="4" borderId="0" xfId="0" applyFont="1" applyFill="1" applyAlignment="1">
      <alignment vertical="top" wrapText="1"/>
    </xf>
    <xf numFmtId="0" fontId="19" fillId="4" borderId="0" xfId="0" applyFont="1" applyFill="1" applyAlignment="1">
      <alignment horizontal="center"/>
    </xf>
    <xf numFmtId="0" fontId="12" fillId="0" borderId="53" xfId="0" applyFont="1" applyFill="1" applyBorder="1" applyAlignment="1">
      <alignment horizontal="left" vertical="center"/>
    </xf>
    <xf numFmtId="0" fontId="21" fillId="2" borderId="6" xfId="0" applyFont="1" applyFill="1" applyBorder="1" applyAlignment="1"/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/>
    </xf>
    <xf numFmtId="0" fontId="21" fillId="4" borderId="0" xfId="0" applyFont="1" applyFill="1" applyAlignment="1">
      <alignment horizontal="right"/>
    </xf>
    <xf numFmtId="0" fontId="21" fillId="4" borderId="30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 wrapText="1"/>
    </xf>
    <xf numFmtId="0" fontId="21" fillId="4" borderId="87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wrapText="1"/>
    </xf>
    <xf numFmtId="0" fontId="19" fillId="4" borderId="47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center"/>
    </xf>
    <xf numFmtId="0" fontId="19" fillId="4" borderId="29" xfId="0" applyFont="1" applyFill="1" applyBorder="1" applyAlignment="1">
      <alignment horizontal="center"/>
    </xf>
    <xf numFmtId="0" fontId="21" fillId="4" borderId="56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/>
    </xf>
    <xf numFmtId="0" fontId="21" fillId="4" borderId="66" xfId="0" applyFont="1" applyFill="1" applyBorder="1" applyAlignment="1">
      <alignment vertical="top" wrapText="1"/>
    </xf>
    <xf numFmtId="0" fontId="21" fillId="4" borderId="36" xfId="0" applyFont="1" applyFill="1" applyBorder="1" applyAlignment="1">
      <alignment horizontal="left" vertical="center"/>
    </xf>
    <xf numFmtId="164" fontId="21" fillId="4" borderId="8" xfId="0" applyNumberFormat="1" applyFont="1" applyFill="1" applyBorder="1" applyAlignment="1">
      <alignment horizontal="right" vertical="center"/>
    </xf>
    <xf numFmtId="164" fontId="21" fillId="4" borderId="42" xfId="0" applyNumberFormat="1" applyFont="1" applyFill="1" applyBorder="1" applyAlignment="1">
      <alignment horizontal="right" vertical="center"/>
    </xf>
    <xf numFmtId="164" fontId="21" fillId="4" borderId="52" xfId="0" applyNumberFormat="1" applyFont="1" applyFill="1" applyBorder="1" applyAlignment="1">
      <alignment horizontal="right" vertical="center"/>
    </xf>
    <xf numFmtId="0" fontId="19" fillId="4" borderId="42" xfId="0" applyFont="1" applyFill="1" applyBorder="1" applyAlignment="1">
      <alignment vertical="top" wrapText="1"/>
    </xf>
    <xf numFmtId="0" fontId="19" fillId="4" borderId="10" xfId="0" applyFont="1" applyFill="1" applyBorder="1" applyAlignment="1">
      <alignment horizontal="left" vertical="center"/>
    </xf>
    <xf numFmtId="164" fontId="19" fillId="0" borderId="6" xfId="0" applyNumberFormat="1" applyFont="1" applyFill="1" applyBorder="1" applyAlignment="1">
      <alignment horizontal="right" vertical="center"/>
    </xf>
    <xf numFmtId="164" fontId="19" fillId="0" borderId="9" xfId="0" applyNumberFormat="1" applyFont="1" applyFill="1" applyBorder="1" applyAlignment="1">
      <alignment horizontal="right" vertical="center"/>
    </xf>
    <xf numFmtId="164" fontId="19" fillId="0" borderId="2" xfId="0" applyNumberFormat="1" applyFont="1" applyFill="1" applyBorder="1" applyAlignment="1">
      <alignment horizontal="right" vertical="center"/>
    </xf>
    <xf numFmtId="164" fontId="19" fillId="6" borderId="6" xfId="0" applyNumberFormat="1" applyFont="1" applyFill="1" applyBorder="1" applyAlignment="1" applyProtection="1">
      <alignment horizontal="right"/>
      <protection locked="0"/>
    </xf>
    <xf numFmtId="164" fontId="19" fillId="2" borderId="6" xfId="0" applyNumberFormat="1" applyFont="1" applyFill="1" applyBorder="1" applyAlignment="1" applyProtection="1">
      <alignment horizontal="right"/>
      <protection locked="0"/>
    </xf>
    <xf numFmtId="0" fontId="19" fillId="2" borderId="14" xfId="0" applyFont="1" applyFill="1" applyBorder="1" applyAlignment="1" applyProtection="1">
      <alignment vertical="top" wrapText="1"/>
      <protection locked="0"/>
    </xf>
    <xf numFmtId="164" fontId="19" fillId="2" borderId="6" xfId="0" applyNumberFormat="1" applyFont="1" applyFill="1" applyBorder="1" applyAlignment="1">
      <alignment horizontal="right" vertical="center"/>
    </xf>
    <xf numFmtId="164" fontId="19" fillId="6" borderId="2" xfId="0" applyNumberFormat="1" applyFont="1" applyFill="1" applyBorder="1" applyAlignment="1">
      <alignment horizontal="right" vertical="center"/>
    </xf>
    <xf numFmtId="164" fontId="21" fillId="0" borderId="6" xfId="0" applyNumberFormat="1" applyFont="1" applyFill="1" applyBorder="1" applyAlignment="1">
      <alignment horizontal="right" vertical="center"/>
    </xf>
    <xf numFmtId="164" fontId="21" fillId="0" borderId="9" xfId="0" applyNumberFormat="1" applyFont="1" applyFill="1" applyBorder="1" applyAlignment="1">
      <alignment horizontal="right" vertical="center"/>
    </xf>
    <xf numFmtId="164" fontId="21" fillId="0" borderId="53" xfId="0" applyNumberFormat="1" applyFont="1" applyFill="1" applyBorder="1" applyAlignment="1">
      <alignment horizontal="right" vertical="center"/>
    </xf>
    <xf numFmtId="164" fontId="21" fillId="0" borderId="2" xfId="0" applyNumberFormat="1" applyFont="1" applyFill="1" applyBorder="1" applyAlignment="1">
      <alignment horizontal="right" vertical="center"/>
    </xf>
    <xf numFmtId="164" fontId="19" fillId="2" borderId="35" xfId="0" applyNumberFormat="1" applyFont="1" applyFill="1" applyBorder="1" applyAlignment="1" applyProtection="1">
      <alignment horizontal="right"/>
      <protection locked="0"/>
    </xf>
    <xf numFmtId="164" fontId="19" fillId="2" borderId="33" xfId="0" applyNumberFormat="1" applyFont="1" applyFill="1" applyBorder="1" applyAlignment="1" applyProtection="1">
      <alignment horizontal="right"/>
      <protection locked="0"/>
    </xf>
    <xf numFmtId="164" fontId="19" fillId="6" borderId="53" xfId="0" applyNumberFormat="1" applyFont="1" applyFill="1" applyBorder="1" applyAlignment="1">
      <alignment horizontal="right" vertical="center"/>
    </xf>
    <xf numFmtId="164" fontId="19" fillId="2" borderId="34" xfId="0" applyNumberFormat="1" applyFont="1" applyFill="1" applyBorder="1" applyAlignment="1" applyProtection="1">
      <alignment horizontal="right"/>
      <protection locked="0"/>
    </xf>
    <xf numFmtId="0" fontId="19" fillId="4" borderId="15" xfId="0" applyFont="1" applyFill="1" applyBorder="1" applyAlignment="1">
      <alignment horizontal="left" vertical="center"/>
    </xf>
    <xf numFmtId="0" fontId="19" fillId="4" borderId="13" xfId="0" applyFont="1" applyFill="1" applyBorder="1" applyAlignment="1">
      <alignment horizontal="left" vertical="center"/>
    </xf>
    <xf numFmtId="164" fontId="19" fillId="2" borderId="34" xfId="0" applyNumberFormat="1" applyFont="1" applyFill="1" applyBorder="1" applyAlignment="1">
      <alignment horizontal="right" vertical="center"/>
    </xf>
    <xf numFmtId="164" fontId="19" fillId="0" borderId="58" xfId="0" applyNumberFormat="1" applyFont="1" applyFill="1" applyBorder="1" applyAlignment="1">
      <alignment horizontal="right" vertical="center"/>
    </xf>
    <xf numFmtId="164" fontId="19" fillId="6" borderId="51" xfId="0" applyNumberFormat="1" applyFont="1" applyFill="1" applyBorder="1" applyAlignment="1" applyProtection="1">
      <alignment horizontal="right"/>
      <protection locked="0"/>
    </xf>
    <xf numFmtId="164" fontId="19" fillId="0" borderId="34" xfId="0" applyNumberFormat="1" applyFont="1" applyFill="1" applyBorder="1" applyAlignment="1">
      <alignment horizontal="right" vertical="center"/>
    </xf>
    <xf numFmtId="0" fontId="19" fillId="2" borderId="12" xfId="0" applyFont="1" applyFill="1" applyBorder="1" applyAlignment="1" applyProtection="1">
      <alignment vertical="top" wrapText="1"/>
      <protection locked="0"/>
    </xf>
    <xf numFmtId="164" fontId="21" fillId="0" borderId="8" xfId="0" applyNumberFormat="1" applyFont="1" applyFill="1" applyBorder="1" applyAlignment="1">
      <alignment horizontal="right" vertical="center"/>
    </xf>
    <xf numFmtId="164" fontId="21" fillId="0" borderId="42" xfId="0" applyNumberFormat="1" applyFont="1" applyFill="1" applyBorder="1" applyAlignment="1">
      <alignment horizontal="right" vertical="center"/>
    </xf>
    <xf numFmtId="164" fontId="21" fillId="0" borderId="52" xfId="0" applyNumberFormat="1" applyFont="1" applyFill="1" applyBorder="1" applyAlignment="1">
      <alignment horizontal="right" vertical="center"/>
    </xf>
    <xf numFmtId="0" fontId="19" fillId="0" borderId="42" xfId="0" applyFont="1" applyFill="1" applyBorder="1" applyAlignment="1">
      <alignment vertical="top" wrapText="1"/>
    </xf>
    <xf numFmtId="164" fontId="19" fillId="6" borderId="53" xfId="0" applyNumberFormat="1" applyFont="1" applyFill="1" applyBorder="1" applyAlignment="1" applyProtection="1">
      <alignment horizontal="right"/>
      <protection locked="0"/>
    </xf>
    <xf numFmtId="164" fontId="19" fillId="6" borderId="2" xfId="0" applyNumberFormat="1" applyFont="1" applyFill="1" applyBorder="1" applyAlignment="1" applyProtection="1">
      <alignment horizontal="right"/>
      <protection locked="0"/>
    </xf>
    <xf numFmtId="0" fontId="19" fillId="4" borderId="47" xfId="0" applyFont="1" applyFill="1" applyBorder="1" applyAlignment="1">
      <alignment horizontal="left" vertical="center"/>
    </xf>
    <xf numFmtId="164" fontId="19" fillId="2" borderId="28" xfId="0" applyNumberFormat="1" applyFont="1" applyFill="1" applyBorder="1" applyAlignment="1">
      <alignment horizontal="right" vertical="center"/>
    </xf>
    <xf numFmtId="164" fontId="19" fillId="0" borderId="59" xfId="0" applyNumberFormat="1" applyFont="1" applyFill="1" applyBorder="1" applyAlignment="1">
      <alignment horizontal="right" vertical="center"/>
    </xf>
    <xf numFmtId="164" fontId="19" fillId="6" borderId="44" xfId="0" applyNumberFormat="1" applyFont="1" applyFill="1" applyBorder="1" applyAlignment="1" applyProtection="1">
      <alignment horizontal="right"/>
      <protection locked="0"/>
    </xf>
    <xf numFmtId="164" fontId="19" fillId="2" borderId="28" xfId="0" applyNumberFormat="1" applyFont="1" applyFill="1" applyBorder="1" applyAlignment="1" applyProtection="1">
      <alignment horizontal="right"/>
      <protection locked="0"/>
    </xf>
    <xf numFmtId="164" fontId="19" fillId="0" borderId="28" xfId="0" applyNumberFormat="1" applyFont="1" applyFill="1" applyBorder="1" applyAlignment="1">
      <alignment horizontal="right" vertical="center"/>
    </xf>
    <xf numFmtId="0" fontId="19" fillId="2" borderId="29" xfId="0" applyFont="1" applyFill="1" applyBorder="1" applyAlignment="1" applyProtection="1">
      <alignment vertical="top" wrapText="1"/>
      <protection locked="0"/>
    </xf>
    <xf numFmtId="164" fontId="19" fillId="6" borderId="0" xfId="0" applyNumberFormat="1" applyFont="1" applyFill="1" applyAlignment="1" applyProtection="1">
      <alignment horizontal="right"/>
      <protection locked="0"/>
    </xf>
    <xf numFmtId="0" fontId="21" fillId="4" borderId="16" xfId="0" applyFont="1" applyFill="1" applyBorder="1" applyAlignment="1">
      <alignment horizontal="left" vertical="center"/>
    </xf>
    <xf numFmtId="164" fontId="21" fillId="0" borderId="18" xfId="0" applyNumberFormat="1" applyFont="1" applyFill="1" applyBorder="1" applyAlignment="1">
      <alignment horizontal="right" vertical="center"/>
    </xf>
    <xf numFmtId="164" fontId="21" fillId="0" borderId="19" xfId="0" applyNumberFormat="1" applyFont="1" applyFill="1" applyBorder="1" applyAlignment="1">
      <alignment horizontal="right" vertical="center"/>
    </xf>
    <xf numFmtId="164" fontId="21" fillId="0" borderId="21" xfId="0" applyNumberFormat="1" applyFont="1" applyFill="1" applyBorder="1" applyAlignment="1">
      <alignment horizontal="right" vertical="center"/>
    </xf>
    <xf numFmtId="0" fontId="21" fillId="2" borderId="19" xfId="0" applyFont="1" applyFill="1" applyBorder="1" applyAlignment="1" applyProtection="1">
      <alignment vertical="top" wrapText="1"/>
      <protection locked="0"/>
    </xf>
    <xf numFmtId="0" fontId="19" fillId="4" borderId="30" xfId="0" applyFont="1" applyFill="1" applyBorder="1" applyAlignment="1">
      <alignment horizontal="left" vertical="center"/>
    </xf>
    <xf numFmtId="164" fontId="19" fillId="2" borderId="8" xfId="0" applyNumberFormat="1" applyFont="1" applyFill="1" applyBorder="1" applyAlignment="1">
      <alignment horizontal="right" vertical="center"/>
    </xf>
    <xf numFmtId="164" fontId="19" fillId="0" borderId="57" xfId="0" applyNumberFormat="1" applyFont="1" applyFill="1" applyBorder="1" applyAlignment="1">
      <alignment horizontal="right" vertical="center"/>
    </xf>
    <xf numFmtId="164" fontId="19" fillId="6" borderId="32" xfId="0" applyNumberFormat="1" applyFont="1" applyFill="1" applyBorder="1" applyAlignment="1" applyProtection="1">
      <alignment horizontal="right"/>
      <protection locked="0"/>
    </xf>
    <xf numFmtId="164" fontId="19" fillId="2" borderId="31" xfId="0" applyNumberFormat="1" applyFont="1" applyFill="1" applyBorder="1" applyAlignment="1" applyProtection="1">
      <alignment horizontal="right"/>
      <protection locked="0"/>
    </xf>
    <xf numFmtId="164" fontId="19" fillId="0" borderId="8" xfId="0" applyNumberFormat="1" applyFont="1" applyFill="1" applyBorder="1" applyAlignment="1">
      <alignment horizontal="right" vertical="center"/>
    </xf>
    <xf numFmtId="0" fontId="19" fillId="2" borderId="42" xfId="0" applyFont="1" applyFill="1" applyBorder="1" applyAlignment="1" applyProtection="1">
      <alignment vertical="top" wrapText="1"/>
      <protection locked="0"/>
    </xf>
    <xf numFmtId="3" fontId="21" fillId="0" borderId="28" xfId="0" applyNumberFormat="1" applyFont="1" applyFill="1" applyBorder="1" applyAlignment="1">
      <alignment horizontal="right" vertical="center"/>
    </xf>
    <xf numFmtId="3" fontId="21" fillId="0" borderId="29" xfId="0" applyNumberFormat="1" applyFont="1" applyFill="1" applyBorder="1" applyAlignment="1">
      <alignment horizontal="right" vertical="center"/>
    </xf>
    <xf numFmtId="3" fontId="21" fillId="0" borderId="86" xfId="0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center"/>
    </xf>
    <xf numFmtId="164" fontId="21" fillId="0" borderId="6" xfId="0" applyNumberFormat="1" applyFont="1" applyFill="1" applyBorder="1" applyAlignment="1">
      <alignment horizontal="right"/>
    </xf>
    <xf numFmtId="164" fontId="21" fillId="0" borderId="0" xfId="0" applyNumberFormat="1" applyFont="1" applyFill="1" applyAlignment="1">
      <alignment horizontal="right"/>
    </xf>
    <xf numFmtId="0" fontId="19" fillId="0" borderId="0" xfId="0" applyFont="1" applyFill="1" applyAlignment="1"/>
    <xf numFmtId="0" fontId="19" fillId="2" borderId="0" xfId="0" applyFont="1" applyFill="1" applyAlignment="1"/>
    <xf numFmtId="0" fontId="19" fillId="2" borderId="0" xfId="0" applyFont="1" applyFill="1" applyAlignment="1">
      <alignment vertical="top" wrapText="1"/>
    </xf>
    <xf numFmtId="0" fontId="19" fillId="0" borderId="0" xfId="0" applyFont="1" applyFill="1" applyAlignment="1">
      <alignment horizontal="center"/>
    </xf>
    <xf numFmtId="0" fontId="39" fillId="0" borderId="0" xfId="0" applyFont="1" applyFill="1" applyAlignment="1"/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wrapText="1"/>
    </xf>
    <xf numFmtId="165" fontId="19" fillId="0" borderId="0" xfId="0" applyNumberFormat="1" applyFont="1" applyFill="1" applyAlignment="1"/>
    <xf numFmtId="166" fontId="19" fillId="0" borderId="0" xfId="0" applyNumberFormat="1" applyFont="1" applyFill="1" applyAlignment="1"/>
    <xf numFmtId="166" fontId="19" fillId="0" borderId="0" xfId="0" applyNumberFormat="1" applyFont="1" applyFill="1" applyAlignment="1">
      <alignment horizontal="left"/>
    </xf>
    <xf numFmtId="14" fontId="19" fillId="0" borderId="0" xfId="0" applyNumberFormat="1" applyFont="1" applyFill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167" fontId="58" fillId="0" borderId="0" xfId="0" applyNumberFormat="1" applyFont="1" applyFill="1" applyAlignment="1">
      <alignment horizontal="right" vertical="center"/>
    </xf>
    <xf numFmtId="0" fontId="56" fillId="0" borderId="0" xfId="0" applyFont="1" applyFill="1" applyAlignment="1"/>
    <xf numFmtId="0" fontId="60" fillId="0" borderId="0" xfId="0" applyFont="1" applyFill="1" applyAlignment="1">
      <alignment vertical="center"/>
    </xf>
    <xf numFmtId="168" fontId="58" fillId="0" borderId="0" xfId="0" applyNumberFormat="1" applyFont="1" applyFill="1" applyAlignment="1">
      <alignment horizontal="right" vertical="center"/>
    </xf>
    <xf numFmtId="168" fontId="28" fillId="0" borderId="0" xfId="0" applyNumberFormat="1" applyFont="1" applyFill="1" applyAlignment="1">
      <alignment horizontal="right" vertical="center"/>
    </xf>
    <xf numFmtId="167" fontId="28" fillId="0" borderId="0" xfId="0" applyNumberFormat="1" applyFont="1" applyFill="1" applyAlignment="1">
      <alignment horizontal="right" vertical="center"/>
    </xf>
    <xf numFmtId="0" fontId="28" fillId="0" borderId="0" xfId="0" applyFont="1" applyFill="1" applyAlignment="1"/>
    <xf numFmtId="0" fontId="55" fillId="0" borderId="0" xfId="0" applyFont="1" applyFill="1" applyAlignment="1"/>
    <xf numFmtId="167" fontId="0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41" fillId="0" borderId="0" xfId="0" applyFont="1" applyFill="1" applyAlignmen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42" fillId="0" borderId="0" xfId="0" applyFont="1" applyFill="1" applyAlignment="1"/>
    <xf numFmtId="0" fontId="41" fillId="0" borderId="0" xfId="0" applyFont="1" applyFill="1" applyAlignment="1">
      <alignment horizontal="center"/>
    </xf>
    <xf numFmtId="0" fontId="11" fillId="0" borderId="0" xfId="0" applyFont="1" applyFill="1" applyAlignment="1"/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169" fontId="21" fillId="0" borderId="0" xfId="0" applyNumberFormat="1" applyFont="1" applyFill="1" applyAlignment="1"/>
    <xf numFmtId="0" fontId="40" fillId="0" borderId="0" xfId="0" applyFont="1" applyFill="1" applyAlignment="1"/>
    <xf numFmtId="0" fontId="40" fillId="0" borderId="0" xfId="0" applyFont="1" applyFill="1" applyAlignment="1">
      <alignment horizontal="left"/>
    </xf>
    <xf numFmtId="169" fontId="40" fillId="0" borderId="0" xfId="0" applyNumberFormat="1" applyFont="1" applyFill="1" applyAlignment="1"/>
    <xf numFmtId="169" fontId="19" fillId="0" borderId="0" xfId="0" applyNumberFormat="1" applyFont="1" applyFill="1" applyAlignment="1"/>
    <xf numFmtId="0" fontId="43" fillId="0" borderId="0" xfId="0" applyFont="1" applyFill="1" applyAlignment="1"/>
    <xf numFmtId="0" fontId="12" fillId="4" borderId="1" xfId="0" applyFont="1" applyFill="1" applyBorder="1" applyAlignment="1">
      <alignment horizontal="left" vertical="center"/>
    </xf>
    <xf numFmtId="0" fontId="12" fillId="4" borderId="101" xfId="0" applyFont="1" applyFill="1" applyBorder="1" applyAlignment="1">
      <alignment horizontal="left" vertical="center"/>
    </xf>
    <xf numFmtId="0" fontId="21" fillId="4" borderId="22" xfId="0" applyFont="1" applyFill="1" applyBorder="1" applyAlignment="1">
      <alignment horizontal="left" vertical="center"/>
    </xf>
    <xf numFmtId="0" fontId="4" fillId="4" borderId="115" xfId="0" applyFont="1" applyFill="1" applyBorder="1" applyAlignment="1">
      <alignment horizontal="center" vertical="center" wrapText="1"/>
    </xf>
    <xf numFmtId="0" fontId="4" fillId="4" borderId="116" xfId="0" applyFont="1" applyFill="1" applyBorder="1" applyAlignment="1">
      <alignment horizontal="center" vertical="center" wrapText="1"/>
    </xf>
    <xf numFmtId="0" fontId="61" fillId="0" borderId="117" xfId="0" applyFont="1" applyFill="1" applyBorder="1" applyAlignment="1">
      <alignment horizontal="center"/>
    </xf>
    <xf numFmtId="0" fontId="61" fillId="0" borderId="118" xfId="0" applyFont="1" applyFill="1" applyBorder="1" applyAlignment="1">
      <alignment horizontal="center"/>
    </xf>
    <xf numFmtId="0" fontId="61" fillId="0" borderId="119" xfId="0" applyFont="1" applyFill="1" applyBorder="1" applyAlignment="1">
      <alignment horizontal="center"/>
    </xf>
    <xf numFmtId="0" fontId="61" fillId="0" borderId="12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4" borderId="85" xfId="0" applyFont="1" applyFill="1" applyBorder="1" applyAlignment="1">
      <alignment horizontal="center"/>
    </xf>
    <xf numFmtId="0" fontId="8" fillId="4" borderId="64" xfId="0" applyFont="1" applyFill="1" applyBorder="1" applyAlignment="1">
      <alignment horizontal="center"/>
    </xf>
    <xf numFmtId="0" fontId="8" fillId="4" borderId="89" xfId="0" applyFont="1" applyFill="1" applyBorder="1" applyAlignment="1">
      <alignment horizontal="left" vertical="top" wrapText="1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0" borderId="81" xfId="0" applyFont="1" applyFill="1" applyBorder="1" applyAlignment="1">
      <alignment horizontal="center" vertical="top"/>
    </xf>
    <xf numFmtId="0" fontId="8" fillId="0" borderId="90" xfId="0" applyFont="1" applyFill="1" applyBorder="1" applyAlignment="1">
      <alignment horizontal="center" vertical="top"/>
    </xf>
    <xf numFmtId="0" fontId="8" fillId="0" borderId="91" xfId="0" applyFont="1" applyFill="1" applyBorder="1" applyAlignment="1">
      <alignment horizontal="center" vertical="top" wrapText="1"/>
    </xf>
    <xf numFmtId="0" fontId="8" fillId="0" borderId="97" xfId="0" applyFont="1" applyFill="1" applyBorder="1" applyAlignment="1">
      <alignment horizontal="center" vertical="top" wrapText="1"/>
    </xf>
    <xf numFmtId="0" fontId="8" fillId="0" borderId="98" xfId="0" applyFont="1" applyFill="1" applyBorder="1" applyAlignment="1">
      <alignment horizontal="center" vertical="top" wrapText="1"/>
    </xf>
    <xf numFmtId="0" fontId="8" fillId="0" borderId="80" xfId="0" applyFont="1" applyFill="1" applyBorder="1" applyAlignment="1">
      <alignment horizontal="center" vertical="top" wrapText="1"/>
    </xf>
    <xf numFmtId="0" fontId="8" fillId="0" borderId="67" xfId="0" applyFont="1" applyFill="1" applyBorder="1" applyAlignment="1">
      <alignment horizontal="center" vertical="top" wrapText="1"/>
    </xf>
    <xf numFmtId="0" fontId="8" fillId="0" borderId="99" xfId="0" applyFont="1" applyFill="1" applyBorder="1" applyAlignment="1">
      <alignment horizontal="center" vertical="top" wrapText="1"/>
    </xf>
    <xf numFmtId="0" fontId="8" fillId="0" borderId="100" xfId="0" applyFont="1" applyFill="1" applyBorder="1" applyAlignment="1">
      <alignment horizontal="center" vertical="top" wrapText="1"/>
    </xf>
    <xf numFmtId="0" fontId="8" fillId="0" borderId="91" xfId="0" applyFont="1" applyFill="1" applyBorder="1" applyAlignment="1">
      <alignment horizontal="center" vertical="top"/>
    </xf>
    <xf numFmtId="0" fontId="8" fillId="0" borderId="97" xfId="0" applyFont="1" applyFill="1" applyBorder="1" applyAlignment="1">
      <alignment horizontal="center" vertical="top"/>
    </xf>
    <xf numFmtId="0" fontId="8" fillId="0" borderId="98" xfId="0" applyFont="1" applyFill="1" applyBorder="1" applyAlignment="1">
      <alignment horizontal="center" vertical="top"/>
    </xf>
    <xf numFmtId="0" fontId="8" fillId="0" borderId="80" xfId="0" applyFont="1" applyFill="1" applyBorder="1" applyAlignment="1">
      <alignment horizontal="center" vertical="top"/>
    </xf>
    <xf numFmtId="0" fontId="37" fillId="0" borderId="0" xfId="0" applyFont="1" applyFill="1" applyAlignment="1">
      <alignment horizontal="center" vertical="top"/>
    </xf>
    <xf numFmtId="0" fontId="15" fillId="5" borderId="0" xfId="0" applyFont="1" applyFill="1" applyAlignment="1">
      <alignment vertical="top"/>
    </xf>
    <xf numFmtId="2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/>
    </xf>
    <xf numFmtId="0" fontId="12" fillId="4" borderId="101" xfId="0" applyFont="1" applyFill="1" applyBorder="1" applyAlignment="1">
      <alignment horizontal="left" vertical="center"/>
    </xf>
    <xf numFmtId="0" fontId="8" fillId="4" borderId="0" xfId="0" applyFont="1" applyFill="1" applyAlignment="1"/>
    <xf numFmtId="0" fontId="8" fillId="4" borderId="8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8" fillId="4" borderId="46" xfId="0" applyFont="1" applyFill="1" applyBorder="1" applyAlignment="1">
      <alignment vertical="center" wrapText="1"/>
    </xf>
    <xf numFmtId="0" fontId="8" fillId="4" borderId="102" xfId="0" applyFont="1" applyFill="1" applyBorder="1" applyAlignment="1">
      <alignment vertical="center" wrapText="1"/>
    </xf>
    <xf numFmtId="0" fontId="8" fillId="4" borderId="103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04" xfId="0" applyFont="1" applyFill="1" applyBorder="1" applyAlignment="1">
      <alignment vertical="center" wrapText="1"/>
    </xf>
    <xf numFmtId="0" fontId="8" fillId="4" borderId="105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01" xfId="0" applyFont="1" applyFill="1" applyBorder="1" applyAlignment="1">
      <alignment vertical="center" wrapText="1"/>
    </xf>
    <xf numFmtId="0" fontId="9" fillId="4" borderId="106" xfId="0" applyFont="1" applyFill="1" applyBorder="1" applyAlignment="1">
      <alignment vertical="center" wrapText="1"/>
    </xf>
    <xf numFmtId="0" fontId="9" fillId="4" borderId="48" xfId="0" applyFont="1" applyFill="1" applyBorder="1" applyAlignment="1">
      <alignment vertical="center" wrapText="1"/>
    </xf>
    <xf numFmtId="0" fontId="9" fillId="4" borderId="107" xfId="0" applyFont="1" applyFill="1" applyBorder="1" applyAlignment="1">
      <alignment vertical="center" wrapText="1"/>
    </xf>
    <xf numFmtId="0" fontId="9" fillId="4" borderId="108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9" fillId="4" borderId="34" xfId="0" applyFont="1" applyFill="1" applyBorder="1" applyAlignment="1">
      <alignment horizontal="center"/>
    </xf>
    <xf numFmtId="0" fontId="9" fillId="4" borderId="8" xfId="0" applyFont="1" applyFill="1" applyBorder="1" applyAlignment="1">
      <alignment vertical="center" wrapText="1"/>
    </xf>
    <xf numFmtId="0" fontId="8" fillId="4" borderId="2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4" fillId="4" borderId="33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 vertical="center"/>
    </xf>
    <xf numFmtId="0" fontId="8" fillId="4" borderId="80" xfId="0" applyFont="1" applyFill="1" applyBorder="1" applyAlignment="1">
      <alignment horizontal="left" vertical="top" wrapText="1"/>
    </xf>
    <xf numFmtId="0" fontId="8" fillId="4" borderId="109" xfId="0" applyFont="1" applyFill="1" applyBorder="1" applyAlignment="1">
      <alignment horizontal="left" vertical="top" wrapText="1"/>
    </xf>
    <xf numFmtId="0" fontId="8" fillId="4" borderId="64" xfId="0" applyFont="1" applyFill="1" applyBorder="1" applyAlignment="1">
      <alignment horizontal="center" vertical="center"/>
    </xf>
    <xf numFmtId="0" fontId="8" fillId="4" borderId="69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left" vertical="top" wrapText="1"/>
    </xf>
    <xf numFmtId="0" fontId="8" fillId="4" borderId="60" xfId="0" applyFont="1" applyFill="1" applyBorder="1" applyAlignment="1">
      <alignment horizontal="left" vertical="top" wrapText="1"/>
    </xf>
    <xf numFmtId="0" fontId="8" fillId="2" borderId="67" xfId="0" applyFont="1" applyFill="1" applyBorder="1" applyAlignment="1">
      <alignment horizontal="left" vertical="top" wrapText="1"/>
    </xf>
    <xf numFmtId="0" fontId="8" fillId="2" borderId="100" xfId="0" applyFont="1" applyFill="1" applyBorder="1" applyAlignment="1">
      <alignment horizontal="left" vertical="top" wrapText="1"/>
    </xf>
    <xf numFmtId="0" fontId="9" fillId="2" borderId="92" xfId="0" applyFont="1" applyFill="1" applyBorder="1" applyAlignment="1">
      <alignment horizontal="left" vertical="top" wrapText="1"/>
    </xf>
    <xf numFmtId="0" fontId="9" fillId="2" borderId="110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28" xfId="0" applyFont="1" applyFill="1" applyBorder="1" applyAlignment="1">
      <alignment horizontal="left"/>
    </xf>
    <xf numFmtId="0" fontId="8" fillId="4" borderId="3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21" fillId="4" borderId="33" xfId="0" applyFont="1" applyFill="1" applyBorder="1" applyAlignment="1">
      <alignment horizontal="left"/>
    </xf>
    <xf numFmtId="0" fontId="9" fillId="4" borderId="8" xfId="0" applyFont="1" applyFill="1" applyBorder="1" applyAlignment="1">
      <alignment horizontal="left"/>
    </xf>
    <xf numFmtId="0" fontId="8" fillId="4" borderId="50" xfId="0" applyFont="1" applyFill="1" applyBorder="1" applyAlignment="1">
      <alignment horizontal="center" vertical="center"/>
    </xf>
    <xf numFmtId="0" fontId="8" fillId="4" borderId="111" xfId="0" applyFont="1" applyFill="1" applyBorder="1" applyAlignment="1">
      <alignment horizontal="center" vertical="center"/>
    </xf>
    <xf numFmtId="0" fontId="8" fillId="4" borderId="112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/>
    </xf>
    <xf numFmtId="0" fontId="9" fillId="4" borderId="104" xfId="0" applyFont="1" applyFill="1" applyBorder="1" applyAlignment="1">
      <alignment horizontal="center"/>
    </xf>
    <xf numFmtId="0" fontId="9" fillId="4" borderId="105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9" fillId="4" borderId="101" xfId="0" applyFont="1" applyFill="1" applyBorder="1" applyAlignment="1">
      <alignment horizontal="left" vertical="center"/>
    </xf>
    <xf numFmtId="0" fontId="9" fillId="4" borderId="106" xfId="0" applyFont="1" applyFill="1" applyBorder="1" applyAlignment="1">
      <alignment horizontal="left" vertical="center"/>
    </xf>
    <xf numFmtId="0" fontId="8" fillId="4" borderId="45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'B-03-03'!$A$11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'B-03-03'!$B$11:$E$11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E-464A-BC5F-E3ACB4F534BA}"/>
            </c:ext>
          </c:extLst>
        </c:ser>
        <c:ser>
          <c:idx val="1"/>
          <c:order val="1"/>
          <c:tx>
            <c:strRef>
              <c:f>'B-03-03'!$A$12</c:f>
              <c:strCache>
                <c:ptCount val="1"/>
                <c:pt idx="0">
                  <c:v>A. Befektetett eszközök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'B-03-03'!$B$12:$E$12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E-464A-BC5F-E3ACB4F534BA}"/>
            </c:ext>
          </c:extLst>
        </c:ser>
        <c:ser>
          <c:idx val="2"/>
          <c:order val="2"/>
          <c:tx>
            <c:strRef>
              <c:f>'B-03-03'!$A$13</c:f>
              <c:strCache>
                <c:ptCount val="1"/>
                <c:pt idx="0">
                  <c:v>B. Forgóeszközök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'B-03-03'!$B$13:$E$13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6E-464A-BC5F-E3ACB4F534BA}"/>
            </c:ext>
          </c:extLst>
        </c:ser>
        <c:ser>
          <c:idx val="3"/>
          <c:order val="3"/>
          <c:tx>
            <c:strRef>
              <c:f>'B-03-03'!$A$14</c:f>
              <c:strCache>
                <c:ptCount val="1"/>
                <c:pt idx="0">
                  <c:v>C. Aktív időbeli elhatárolások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'B-03-03'!$B$14:$E$14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6E-464A-BC5F-E3ACB4F5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'B-03-03'!$A$28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'B-03-03'!$B$28:$E$28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B-462B-9047-8C029A617A12}"/>
            </c:ext>
          </c:extLst>
        </c:ser>
        <c:ser>
          <c:idx val="1"/>
          <c:order val="1"/>
          <c:tx>
            <c:strRef>
              <c:f>'B-03-03'!$A$29</c:f>
              <c:strCache>
                <c:ptCount val="1"/>
                <c:pt idx="0">
                  <c:v>D. Saját tőke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'B-03-03'!$B$29:$E$29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B-462B-9047-8C029A617A12}"/>
            </c:ext>
          </c:extLst>
        </c:ser>
        <c:ser>
          <c:idx val="2"/>
          <c:order val="2"/>
          <c:tx>
            <c:strRef>
              <c:f>'B-03-03'!$A$30</c:f>
              <c:strCache>
                <c:ptCount val="1"/>
                <c:pt idx="0">
                  <c:v>E. Céltartalékok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'B-03-03'!$B$30:$E$30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6B-462B-9047-8C029A617A12}"/>
            </c:ext>
          </c:extLst>
        </c:ser>
        <c:ser>
          <c:idx val="3"/>
          <c:order val="3"/>
          <c:tx>
            <c:strRef>
              <c:f>'B-03-03'!$A$31</c:f>
              <c:strCache>
                <c:ptCount val="1"/>
                <c:pt idx="0">
                  <c:v>F. Kötelezettségek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'B-03-03'!$B$31:$E$31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6B-462B-9047-8C029A617A12}"/>
            </c:ext>
          </c:extLst>
        </c:ser>
        <c:ser>
          <c:idx val="4"/>
          <c:order val="4"/>
          <c:tx>
            <c:strRef>
              <c:f>'B-03-03'!$A$32</c:f>
              <c:strCache>
                <c:ptCount val="1"/>
                <c:pt idx="0">
                  <c:v>G. Passzív időbeli elhatárolások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'B-03-03'!$B$27:$E$27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'B-03-03'!$B$32:$E$32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6B-462B-9047-8C029A617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'B-03-03'!$A$50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'B-03-03'!$B$50:$E$50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B-4F81-94DA-3997CB5AA26A}"/>
            </c:ext>
          </c:extLst>
        </c:ser>
        <c:ser>
          <c:idx val="1"/>
          <c:order val="1"/>
          <c:tx>
            <c:strRef>
              <c:f>'B-03-03'!$A$51</c:f>
              <c:strCache>
                <c:ptCount val="1"/>
                <c:pt idx="0">
                  <c:v>I. Értékesítés nettó árbevétele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'B-03-03'!$B$51:$E$51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B-4F81-94DA-3997CB5AA26A}"/>
            </c:ext>
          </c:extLst>
        </c:ser>
        <c:ser>
          <c:idx val="2"/>
          <c:order val="2"/>
          <c:tx>
            <c:strRef>
              <c:f>'B-03-03'!$A$52</c:f>
              <c:strCache>
                <c:ptCount val="1"/>
                <c:pt idx="0">
                  <c:v>II. Aktivált saját teljesítmények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'B-03-03'!$B$52:$E$52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5B-4F81-94DA-3997CB5AA26A}"/>
            </c:ext>
          </c:extLst>
        </c:ser>
        <c:ser>
          <c:idx val="3"/>
          <c:order val="3"/>
          <c:tx>
            <c:strRef>
              <c:f>'B-03-03'!$A$53</c:f>
              <c:strCache>
                <c:ptCount val="1"/>
                <c:pt idx="0">
                  <c:v>III. Egyéb bevételek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'B-03-03'!$B$53:$E$53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5B-4F81-94DA-3997CB5AA26A}"/>
            </c:ext>
          </c:extLst>
        </c:ser>
        <c:ser>
          <c:idx val="4"/>
          <c:order val="4"/>
          <c:tx>
            <c:strRef>
              <c:f>'B-03-03'!$A$54</c:f>
              <c:strCache>
                <c:ptCount val="1"/>
                <c:pt idx="0">
                  <c:v>VII. Pénzügyi műveletek bevételei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'B-03-03'!$B$49:$E$49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'B-03-03'!$B$54:$E$54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B-4F81-94DA-3997CB5A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'B-03-03'!$A$72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'B-03-03'!$B$72:$E$72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6A-4FFC-A357-DF2352EF64E0}"/>
            </c:ext>
          </c:extLst>
        </c:ser>
        <c:ser>
          <c:idx val="1"/>
          <c:order val="1"/>
          <c:tx>
            <c:strRef>
              <c:f>'B-03-03'!$A$73</c:f>
              <c:strCache>
                <c:ptCount val="1"/>
                <c:pt idx="0">
                  <c:v>IV. Anyagjellegű ráfordítások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'B-03-03'!$B$73:$E$73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A-4FFC-A357-DF2352EF64E0}"/>
            </c:ext>
          </c:extLst>
        </c:ser>
        <c:ser>
          <c:idx val="2"/>
          <c:order val="2"/>
          <c:tx>
            <c:strRef>
              <c:f>'B-03-03'!$A$74</c:f>
              <c:strCache>
                <c:ptCount val="1"/>
                <c:pt idx="0">
                  <c:v>V. Személyi jellegű ráfordítások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'B-03-03'!$B$74:$E$74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6A-4FFC-A357-DF2352EF64E0}"/>
            </c:ext>
          </c:extLst>
        </c:ser>
        <c:ser>
          <c:idx val="3"/>
          <c:order val="3"/>
          <c:tx>
            <c:strRef>
              <c:f>'B-03-03'!$A$75</c:f>
              <c:strCache>
                <c:ptCount val="1"/>
                <c:pt idx="0">
                  <c:v>VI. Értékcsökkenési leírás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'B-03-03'!$B$75:$E$75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6A-4FFC-A357-DF2352EF64E0}"/>
            </c:ext>
          </c:extLst>
        </c:ser>
        <c:ser>
          <c:idx val="4"/>
          <c:order val="4"/>
          <c:tx>
            <c:strRef>
              <c:f>'B-03-03'!$A$76</c:f>
              <c:strCache>
                <c:ptCount val="1"/>
                <c:pt idx="0">
                  <c:v>VII. Egyéb ráfordítások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'B-03-03'!$B$76:$E$76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6A-4FFC-A357-DF2352EF64E0}"/>
            </c:ext>
          </c:extLst>
        </c:ser>
        <c:ser>
          <c:idx val="5"/>
          <c:order val="5"/>
          <c:tx>
            <c:strRef>
              <c:f>'B-03-03'!$A$77</c:f>
              <c:strCache>
                <c:ptCount val="1"/>
                <c:pt idx="0">
                  <c:v>VIII. Pénzügyi műveletek ráfordításai</c:v>
                </c:pt>
              </c:strCache>
            </c:strRef>
          </c:tx>
          <c:spPr>
            <a:ln w="17600"/>
          </c:spPr>
          <c:marker>
            <c:symbol val="star"/>
            <c:size val="5"/>
            <c:spPr>
              <a:noFill/>
              <a:ln w="17600"/>
            </c:spPr>
          </c:marker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'B-03-03'!$B$77:$E$77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6A-4FFC-A357-DF2352EF64E0}"/>
            </c:ext>
          </c:extLst>
        </c:ser>
        <c:ser>
          <c:idx val="6"/>
          <c:order val="6"/>
          <c:tx>
            <c:strRef>
              <c:f>'B-03-03'!$A$78</c:f>
              <c:strCache>
                <c:ptCount val="1"/>
                <c:pt idx="0">
                  <c:v>IX. Adófizetési kötelezettség</c:v>
                </c:pt>
              </c:strCache>
            </c:strRef>
          </c:tx>
          <c:spPr>
            <a:ln w="17600"/>
          </c:spPr>
          <c:marker>
            <c:symbol val="x"/>
            <c:size val="5"/>
            <c:spPr>
              <a:noFill/>
              <a:ln w="17600"/>
            </c:spPr>
          </c:marker>
          <c:cat>
            <c:numRef>
              <c:f>'B-03-03'!$B$71:$E$71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'B-03-03'!$B$78:$E$78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6A-4FFC-A357-DF2352EF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'B-03-03'!$A$99</c:f>
              <c:strCache>
                <c:ptCount val="1"/>
                <c:pt idx="0">
                  <c:v>A. Üzemi (üzleti) tevékenység eredménye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'B-03-03'!$B$98:$E$98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'B-03-03'!$B$99:$E$99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2-4070-9B5B-31FF5C386E38}"/>
            </c:ext>
          </c:extLst>
        </c:ser>
        <c:ser>
          <c:idx val="1"/>
          <c:order val="1"/>
          <c:tx>
            <c:strRef>
              <c:f>'B-03-03'!$A$100</c:f>
              <c:strCache>
                <c:ptCount val="1"/>
                <c:pt idx="0">
                  <c:v>B. Pénzügyi műveletek eredménye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'B-03-03'!$B$98:$E$98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'B-03-03'!$B$100:$E$100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2-4070-9B5B-31FF5C386E38}"/>
            </c:ext>
          </c:extLst>
        </c:ser>
        <c:ser>
          <c:idx val="2"/>
          <c:order val="2"/>
          <c:tx>
            <c:strRef>
              <c:f>'B-03-03'!$A$101</c:f>
              <c:strCache>
                <c:ptCount val="1"/>
                <c:pt idx="0">
                  <c:v>C. Adózás előtti eredmény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'B-03-03'!$B$98:$E$98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'B-03-03'!$B$101:$E$101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2-4070-9B5B-31FF5C386E38}"/>
            </c:ext>
          </c:extLst>
        </c:ser>
        <c:ser>
          <c:idx val="3"/>
          <c:order val="3"/>
          <c:tx>
            <c:strRef>
              <c:f>'B-03-03'!$A$102</c:f>
              <c:strCache>
                <c:ptCount val="1"/>
                <c:pt idx="0">
                  <c:v>D. Adózott eredmény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'B-03-03'!$B$98:$E$98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'B-03-03'!$B$102:$E$102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2-4070-9B5B-31FF5C38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95350</xdr:colOff>
      <xdr:row>15</xdr:row>
      <xdr:rowOff>0</xdr:rowOff>
    </xdr:from>
    <xdr:to>
      <xdr:col>4</xdr:col>
      <xdr:colOff>781870</xdr:colOff>
      <xdr:row>24</xdr:row>
      <xdr:rowOff>114420</xdr:rowOff>
    </xdr:to>
    <xdr:graphicFrame macro="">
      <xdr:nvGraphicFramePr>
        <xdr:cNvPr id="2" name="Diagram 1" descr=".xm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95350</xdr:colOff>
      <xdr:row>33</xdr:row>
      <xdr:rowOff>0</xdr:rowOff>
    </xdr:from>
    <xdr:to>
      <xdr:col>4</xdr:col>
      <xdr:colOff>781870</xdr:colOff>
      <xdr:row>46</xdr:row>
      <xdr:rowOff>133490</xdr:rowOff>
    </xdr:to>
    <xdr:graphicFrame macro="">
      <xdr:nvGraphicFramePr>
        <xdr:cNvPr id="3" name="Diagram 2" descr="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95350</xdr:colOff>
      <xdr:row>55</xdr:row>
      <xdr:rowOff>0</xdr:rowOff>
    </xdr:from>
    <xdr:to>
      <xdr:col>4</xdr:col>
      <xdr:colOff>781870</xdr:colOff>
      <xdr:row>68</xdr:row>
      <xdr:rowOff>133490</xdr:rowOff>
    </xdr:to>
    <xdr:graphicFrame macro="">
      <xdr:nvGraphicFramePr>
        <xdr:cNvPr id="4" name="Diagram 3" descr=".xm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95350</xdr:colOff>
      <xdr:row>79</xdr:row>
      <xdr:rowOff>0</xdr:rowOff>
    </xdr:from>
    <xdr:to>
      <xdr:col>4</xdr:col>
      <xdr:colOff>781870</xdr:colOff>
      <xdr:row>95</xdr:row>
      <xdr:rowOff>76280</xdr:rowOff>
    </xdr:to>
    <xdr:graphicFrame macro="">
      <xdr:nvGraphicFramePr>
        <xdr:cNvPr id="5" name="Diagram 4" descr=".xml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95350</xdr:colOff>
      <xdr:row>103</xdr:row>
      <xdr:rowOff>0</xdr:rowOff>
    </xdr:from>
    <xdr:to>
      <xdr:col>4</xdr:col>
      <xdr:colOff>781870</xdr:colOff>
      <xdr:row>112</xdr:row>
      <xdr:rowOff>114420</xdr:rowOff>
    </xdr:to>
    <xdr:graphicFrame macro="">
      <xdr:nvGraphicFramePr>
        <xdr:cNvPr id="6" name="Diagram 5" descr="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22"/>
  <sheetViews>
    <sheetView showGridLines="0" tabSelected="1" workbookViewId="0"/>
  </sheetViews>
  <sheetFormatPr defaultColWidth="8.88671875" defaultRowHeight="12.75" customHeight="1" x14ac:dyDescent="0.2"/>
  <cols>
    <col min="1" max="2" width="8.88671875" style="20" customWidth="1"/>
    <col min="3" max="3" width="49.109375" style="3" customWidth="1"/>
    <col min="4" max="4" width="9" style="21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534" t="s">
        <v>0</v>
      </c>
      <c r="B2" s="534"/>
      <c r="C2" s="534"/>
      <c r="D2" s="534"/>
      <c r="E2" s="4" t="s">
        <v>1</v>
      </c>
      <c r="F2" s="4"/>
      <c r="G2" s="4"/>
    </row>
    <row r="3" spans="1:8" ht="16.5" x14ac:dyDescent="0.3">
      <c r="A3" s="534" t="s">
        <v>2</v>
      </c>
      <c r="B3" s="534"/>
      <c r="C3" s="534"/>
      <c r="D3" s="534"/>
      <c r="E3" s="5" t="s">
        <v>3</v>
      </c>
      <c r="F3" s="4"/>
      <c r="G3" s="6">
        <v>1</v>
      </c>
    </row>
    <row r="4" spans="1:8" ht="15" customHeight="1" x14ac:dyDescent="0.2">
      <c r="A4" s="1"/>
      <c r="B4" s="1"/>
      <c r="C4" s="1"/>
      <c r="D4" s="7"/>
      <c r="E4" s="8">
        <v>1</v>
      </c>
      <c r="F4" s="9" t="s">
        <v>4</v>
      </c>
      <c r="G4" s="4"/>
    </row>
    <row r="5" spans="1:8" ht="15" customHeight="1" x14ac:dyDescent="0.2">
      <c r="A5" s="535">
        <f>Alapa!C17</f>
        <v>0</v>
      </c>
      <c r="B5" s="535"/>
      <c r="C5" s="535"/>
      <c r="D5" s="535"/>
      <c r="E5" s="8">
        <v>2</v>
      </c>
      <c r="F5" s="9" t="s">
        <v>5</v>
      </c>
      <c r="G5" s="4"/>
    </row>
    <row r="6" spans="1:8" x14ac:dyDescent="0.2">
      <c r="A6" s="535">
        <f>Alapa!C18</f>
        <v>0</v>
      </c>
      <c r="B6" s="535"/>
      <c r="C6" s="535"/>
      <c r="D6" s="535"/>
      <c r="E6" s="8">
        <v>3</v>
      </c>
      <c r="F6" s="9" t="s">
        <v>6</v>
      </c>
      <c r="G6" s="4"/>
    </row>
    <row r="7" spans="1:8" x14ac:dyDescent="0.2">
      <c r="A7" s="1"/>
      <c r="B7" s="1"/>
      <c r="C7" s="10"/>
      <c r="D7" s="2"/>
      <c r="E7" s="8">
        <v>4</v>
      </c>
      <c r="F7" s="9" t="s">
        <v>7</v>
      </c>
      <c r="G7" s="4"/>
    </row>
    <row r="8" spans="1:8" x14ac:dyDescent="0.2">
      <c r="A8" s="1"/>
      <c r="B8" s="1"/>
      <c r="C8" s="10"/>
      <c r="D8" s="2"/>
      <c r="E8" s="11" t="s">
        <v>8</v>
      </c>
      <c r="G8" s="12"/>
    </row>
    <row r="9" spans="1:8" ht="16.5" x14ac:dyDescent="0.3">
      <c r="A9" s="13" t="s">
        <v>9</v>
      </c>
      <c r="B9" s="13" t="s">
        <v>10</v>
      </c>
      <c r="C9" s="13" t="s">
        <v>11</v>
      </c>
      <c r="D9" s="13" t="s">
        <v>12</v>
      </c>
      <c r="E9" s="14" t="s">
        <v>13</v>
      </c>
    </row>
    <row r="10" spans="1:8" ht="16.5" x14ac:dyDescent="0.3">
      <c r="A10" s="15" t="s">
        <v>14</v>
      </c>
      <c r="B10" s="16"/>
      <c r="C10" s="16"/>
      <c r="D10" s="15" t="s">
        <v>15</v>
      </c>
    </row>
    <row r="11" spans="1:8" ht="16.5" x14ac:dyDescent="0.3">
      <c r="A11" s="17" t="s">
        <v>16</v>
      </c>
      <c r="B11" s="16"/>
      <c r="C11" s="16"/>
      <c r="D11" s="15" t="s">
        <v>17</v>
      </c>
    </row>
    <row r="12" spans="1:8" ht="16.5" x14ac:dyDescent="0.3">
      <c r="A12" s="17"/>
      <c r="B12" s="16"/>
      <c r="C12" s="13" t="s">
        <v>18</v>
      </c>
      <c r="D12" s="18" t="s">
        <v>19</v>
      </c>
    </row>
    <row r="13" spans="1:8" ht="16.5" x14ac:dyDescent="0.3">
      <c r="A13" s="15"/>
      <c r="B13" s="16"/>
      <c r="C13" s="13" t="s">
        <v>20</v>
      </c>
      <c r="D13" s="18" t="s">
        <v>21</v>
      </c>
    </row>
    <row r="14" spans="1:8" ht="16.5" x14ac:dyDescent="0.3">
      <c r="A14" s="15"/>
      <c r="B14" s="16"/>
      <c r="C14" s="13" t="s">
        <v>22</v>
      </c>
      <c r="D14" s="18" t="s">
        <v>23</v>
      </c>
    </row>
    <row r="15" spans="1:8" ht="16.5" x14ac:dyDescent="0.3">
      <c r="A15" s="15"/>
      <c r="B15" s="16"/>
      <c r="C15" s="13" t="s">
        <v>24</v>
      </c>
      <c r="D15" s="18" t="s">
        <v>25</v>
      </c>
    </row>
    <row r="16" spans="1:8" ht="16.5" x14ac:dyDescent="0.3">
      <c r="A16" s="15"/>
      <c r="B16" s="16"/>
      <c r="C16" s="13" t="s">
        <v>26</v>
      </c>
      <c r="D16" s="18" t="s">
        <v>27</v>
      </c>
    </row>
    <row r="17" spans="1:4" ht="16.5" x14ac:dyDescent="0.3">
      <c r="A17" s="15"/>
      <c r="B17" s="16"/>
      <c r="C17" s="13" t="s">
        <v>28</v>
      </c>
      <c r="D17" s="18" t="s">
        <v>29</v>
      </c>
    </row>
    <row r="18" spans="1:4" ht="16.5" x14ac:dyDescent="0.3">
      <c r="A18" s="15"/>
      <c r="B18" s="16"/>
      <c r="C18" s="19" t="s">
        <v>30</v>
      </c>
      <c r="D18" s="18" t="s">
        <v>31</v>
      </c>
    </row>
    <row r="19" spans="1:4" ht="16.5" x14ac:dyDescent="0.3">
      <c r="A19" s="15"/>
      <c r="B19" s="16"/>
      <c r="C19" s="19" t="s">
        <v>32</v>
      </c>
      <c r="D19" s="18" t="s">
        <v>33</v>
      </c>
    </row>
    <row r="20" spans="1:4" ht="16.5" x14ac:dyDescent="0.3">
      <c r="A20" s="15"/>
      <c r="B20" s="16"/>
      <c r="C20" s="19" t="s">
        <v>34</v>
      </c>
      <c r="D20" s="18" t="s">
        <v>35</v>
      </c>
    </row>
    <row r="21" spans="1:4" ht="16.5" x14ac:dyDescent="0.3">
      <c r="A21" s="15"/>
      <c r="B21" s="16"/>
      <c r="C21" s="19" t="s">
        <v>36</v>
      </c>
      <c r="D21" s="18" t="s">
        <v>37</v>
      </c>
    </row>
    <row r="22" spans="1:4" ht="16.5" x14ac:dyDescent="0.3">
      <c r="A22" s="15"/>
      <c r="B22" s="16"/>
      <c r="C22" s="13" t="s">
        <v>38</v>
      </c>
      <c r="D22" s="18" t="s">
        <v>39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</hyperlinks>
  <pageMargins left="0.78740157480314998" right="0.78740157480314998" top="1.37795275590551" bottom="0.98425196850393704" header="0.70866141732283505" footer="0.511811023622047"/>
  <pageSetup paperSize="9" scale="94" orientation="portrait"/>
  <headerFooter>
    <oddHeader>&amp;C&amp;"Arial CE,Félkövér"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P33"/>
  <sheetViews>
    <sheetView showGridLines="0" showZeros="0" workbookViewId="0"/>
  </sheetViews>
  <sheetFormatPr defaultColWidth="8.88671875" defaultRowHeight="15.75" customHeight="1" x14ac:dyDescent="0.25"/>
  <cols>
    <col min="1" max="1" width="5.77734375" style="125" customWidth="1"/>
    <col min="2" max="2" width="28.77734375" style="125" customWidth="1"/>
    <col min="3" max="3" width="3.33203125" style="125" customWidth="1"/>
    <col min="4" max="5" width="8.33203125" style="125" customWidth="1"/>
    <col min="6" max="7" width="8.6640625" style="125" customWidth="1"/>
    <col min="8" max="9" width="8.33203125" style="125" customWidth="1"/>
    <col min="10" max="10" width="14" style="125" customWidth="1"/>
    <col min="11" max="16" width="8.88671875" style="125" customWidth="1"/>
    <col min="17" max="16384" width="8.88671875" style="125"/>
  </cols>
  <sheetData>
    <row r="1" spans="1:16" ht="16.5" x14ac:dyDescent="0.25">
      <c r="A1" s="181" t="s">
        <v>35</v>
      </c>
      <c r="B1" s="181"/>
      <c r="C1" s="229"/>
      <c r="D1" s="230"/>
      <c r="E1" s="231"/>
      <c r="F1" s="230"/>
      <c r="G1" s="230"/>
      <c r="H1" s="230"/>
      <c r="I1" s="230"/>
      <c r="J1" s="230"/>
    </row>
    <row r="2" spans="1:16" ht="16.5" x14ac:dyDescent="0.25">
      <c r="A2" s="232"/>
      <c r="B2" s="232"/>
      <c r="C2" s="232"/>
      <c r="D2" s="232"/>
      <c r="E2" s="232"/>
      <c r="F2" s="230"/>
      <c r="G2" s="230"/>
      <c r="H2" s="230"/>
      <c r="I2" s="230"/>
      <c r="J2" s="230"/>
      <c r="K2" s="28"/>
    </row>
    <row r="3" spans="1:16" ht="16.5" x14ac:dyDescent="0.25">
      <c r="A3" s="230"/>
      <c r="B3" s="230"/>
      <c r="C3" s="29"/>
      <c r="D3" s="230"/>
      <c r="E3" s="230"/>
      <c r="F3" s="230"/>
      <c r="G3" s="230"/>
      <c r="H3" s="230"/>
      <c r="I3" s="230"/>
      <c r="J3" s="233" t="str">
        <f>IF(Tartalom!$G$3=1,Nyelv!$B$453,IF(Tartalom!$G$3=2,Nyelv!$C$453,IF(Tartalom!$G$3=3,Nyelv!$D$453,Nyelv!$E$453)))</f>
        <v xml:space="preserve">Egyszerűsített éves beszámoló EREDMÉNYKIMUTATÁS </v>
      </c>
      <c r="K3" s="14" t="s">
        <v>40</v>
      </c>
      <c r="L3" s="378"/>
      <c r="M3" s="378"/>
      <c r="N3" s="378"/>
      <c r="O3" s="378"/>
      <c r="P3" s="378"/>
    </row>
    <row r="4" spans="1:16" ht="16.5" x14ac:dyDescent="0.25">
      <c r="A4" s="29" t="str">
        <f>IF(Tartalom!G3=1,Nyelv!$B$459,IF(Tartalom!G3=2,Nyelv!$C$459,IF(Tartalom!G3=3,Nyelv!$D$459,Nyelv!$E$459)))</f>
        <v>MÉRLEG, EREDMÉNYKIMUTATÁS ellenőrzése</v>
      </c>
      <c r="B4" s="181"/>
      <c r="C4" s="230"/>
      <c r="D4" s="230"/>
      <c r="E4" s="230"/>
      <c r="F4" s="38"/>
      <c r="G4" s="38"/>
      <c r="H4" s="230"/>
      <c r="I4" s="230"/>
      <c r="J4" s="233" t="str">
        <f>IF(Tartalom!$G$3=1,Nyelv!$B$450,IF(Tartalom!$G$3=2,Nyelv!$C$450,IF(Tartalom!$G$3=3,Nyelv!$D$450,Nyelv!$E$450)))</f>
        <v>(összköltség eljárással)</v>
      </c>
    </row>
    <row r="5" spans="1:16" ht="16.5" x14ac:dyDescent="0.25">
      <c r="A5" s="558" t="str">
        <f>IF(Tartalom!$G$3=1,Nyelv!$B$460,IF(Tartalom!$G$3=2,Nyelv!$C$460,IF(Tartalom!$G$3=3,Nyelv!$D$460,Nyelv!$E$460)))</f>
        <v xml:space="preserve">Ügyfél: </v>
      </c>
      <c r="B5" s="559"/>
      <c r="C5" s="559"/>
      <c r="D5" s="234"/>
      <c r="E5" s="177" t="str">
        <f>IF(Tartalom!$G$3=1,Nyelv!B461,IF(Tartalom!$G$3=2,Nyelv!C461,IF(Tartalom!$G$3=3,Nyelv!D461,Nyelv!E461)))</f>
        <v>Dátum:</v>
      </c>
      <c r="F5" s="182">
        <f>Alapa!$C$15</f>
        <v>0</v>
      </c>
      <c r="G5" s="182"/>
      <c r="H5" s="182"/>
      <c r="I5" s="182"/>
      <c r="J5" s="34"/>
    </row>
    <row r="6" spans="1:16" ht="16.5" x14ac:dyDescent="0.25">
      <c r="A6" s="558" t="str">
        <f>IF(Tartalom!$G$3=1,Nyelv!$B$454,IF(Tartalom!$G$3=2,Nyelv!$C$454,IF(Tartalom!$G$3=3,Nyelv!$D$454,Nyelv!$E$454)))</f>
        <v xml:space="preserve">Fordulónap: </v>
      </c>
      <c r="B6" s="559"/>
      <c r="C6" s="559"/>
      <c r="D6" s="142"/>
      <c r="E6" s="379" t="str">
        <f>IF(Tartalom!$G$3=1,Nyelv!B462,IF(Tartalom!$G$3=2,Nyelv!C462,IF(Tartalom!$G$3=3,Nyelv!D462,Nyelv!E462)))</f>
        <v>Készitette:</v>
      </c>
      <c r="F6" s="380" t="e">
        <f>VLOOKUP(K6,Alapa!$G$2:$H$22,2)</f>
        <v>#N/A</v>
      </c>
      <c r="G6" s="380"/>
      <c r="H6" s="381"/>
      <c r="I6" s="381"/>
      <c r="J6" s="382"/>
      <c r="K6" s="287">
        <v>1</v>
      </c>
    </row>
    <row r="7" spans="1:16" ht="16.5" x14ac:dyDescent="0.3">
      <c r="A7" s="181"/>
      <c r="B7" s="230"/>
      <c r="C7" s="181" t="s">
        <v>92</v>
      </c>
      <c r="D7" s="234"/>
      <c r="E7" s="176" t="str">
        <f>IF(Tartalom!$G$3=1,Nyelv!B463,IF(Tartalom!$G$3=2,Nyelv!C463,IF(Tartalom!$G$3=3,Nyelv!D463,Nyelv!E463)))</f>
        <v>Ellenőrizte:</v>
      </c>
      <c r="F7" s="235" t="str">
        <f>IF(Alapa!$N$2=0," ",Alapa!$N$2)</f>
        <v xml:space="preserve"> </v>
      </c>
      <c r="G7" s="235"/>
      <c r="H7" s="235"/>
      <c r="I7" s="381"/>
      <c r="J7" s="383"/>
    </row>
    <row r="8" spans="1:16" ht="16.5" x14ac:dyDescent="0.3">
      <c r="A8" s="181"/>
      <c r="B8" s="230"/>
      <c r="C8" s="181"/>
      <c r="D8" s="181"/>
      <c r="E8" s="131"/>
      <c r="F8" s="230"/>
      <c r="G8" s="230"/>
      <c r="H8" s="133"/>
      <c r="I8" s="133"/>
      <c r="J8" s="133"/>
    </row>
    <row r="9" spans="1:16" ht="16.5" x14ac:dyDescent="0.3">
      <c r="A9" s="181"/>
      <c r="B9" s="230"/>
      <c r="C9" s="181"/>
      <c r="D9" s="181"/>
      <c r="E9" s="131"/>
      <c r="F9" s="230"/>
      <c r="G9" s="230"/>
      <c r="H9" s="133"/>
      <c r="I9" s="133"/>
      <c r="J9" s="133"/>
    </row>
    <row r="10" spans="1:16" ht="16.5" x14ac:dyDescent="0.3">
      <c r="A10" s="181"/>
      <c r="B10" s="230"/>
      <c r="C10" s="181"/>
      <c r="D10" s="181"/>
      <c r="E10" s="131"/>
      <c r="F10" s="230"/>
      <c r="G10" s="230"/>
      <c r="H10" s="133"/>
      <c r="I10" s="133"/>
      <c r="J10" s="133"/>
    </row>
    <row r="11" spans="1:16" ht="12.75" customHeight="1" x14ac:dyDescent="0.25">
      <c r="A11" s="136"/>
      <c r="B11" s="357"/>
      <c r="C11" s="136"/>
      <c r="D11" s="136"/>
      <c r="E11" s="136"/>
      <c r="F11" s="143"/>
      <c r="G11" s="143"/>
      <c r="H11" s="143"/>
      <c r="I11" s="143"/>
      <c r="J11" s="143" t="str">
        <f>IF(Tartalom!$G$3=1,Nyelv!$B$457,IF(Tartalom!$G$3=2,Nyelv!$C$457,IF(Tartalom!$G$3=3,Nyelv!$D$457,Nyelv!$E$457)))</f>
        <v xml:space="preserve"> </v>
      </c>
    </row>
    <row r="12" spans="1:16" s="20" customFormat="1" ht="36.75" customHeight="1" x14ac:dyDescent="0.2">
      <c r="A12" s="384" t="str">
        <f>IF(Tartalom!$G$3=1,Nyelv!$B$437,IF(Tartalom!$G$3=2,Nyelv!$C$437,IF(Tartalom!$G$3=3,Nyelv!$D$437,Nyelv!$E$437)))</f>
        <v>Sorszám</v>
      </c>
      <c r="B12" s="613" t="str">
        <f>IF(Tartalom!$G$3=1,Nyelv!$B$438,IF(Tartalom!$G$3=2,Nyelv!$C$438,IF(Tartalom!$G$3=3,Nyelv!$D$438,Nyelv!$E$438)))</f>
        <v>A tétel megnevezése</v>
      </c>
      <c r="C12" s="613"/>
      <c r="D12" s="613"/>
      <c r="E12" s="385" t="str">
        <f>IF(Tartalom!$G$3=1,Nyelv!$B$439,IF(Tartalom!$G$3=2,Nyelv!$C$439,IF(Tartalom!$G$3=3,Nyelv!$D$439,Nyelv!$E$439)))</f>
        <v>Előző év</v>
      </c>
      <c r="F12" s="386" t="str">
        <f>IF(Tartalom!$G$3=1,Nyelv!$B$440,IF(Tartalom!$G$3=2,Nyelv!$C$440,IF(Tartalom!$G$3=3,Nyelv!$D$440,Nyelv!$E$440)))</f>
        <v>Előző év(ek) módosításai</v>
      </c>
      <c r="G12" s="386" t="str">
        <f>IF(Tartalom!$G$3=1,Nyelv!$B$466,IF(Tartalom!$G$3=2,Nyelv!$C$466,IF(Tartalom!$G$3=3,Nyelv!$D$466,Nyelv!$E$466)))</f>
        <v>Könyvvizsgálatra átadva</v>
      </c>
      <c r="H12" s="386" t="str">
        <f>IF(Tartalom!$G$3=1,Nyelv!$B$441,IF(Tartalom!$G$3=2,Nyelv!$C$441,IF(Tartalom!$G$3=3,Nyelv!$D$441,Nyelv!$E$441)))</f>
        <v>Tárgyév</v>
      </c>
      <c r="I12" s="386" t="str">
        <f>IF(Tartalom!$G$3=1,Nyelv!$B$467,IF(Tartalom!$G$3=2,Nyelv!$C$467,IF(Tartalom!$G$3=3,Nyelv!$D$467,Nyelv!$E$467)))</f>
        <v>Audit módosítás</v>
      </c>
      <c r="J12" s="387" t="str">
        <f>IF(Tartalom!$G$3=1,Nyelv!$B$464,IF(Tartalom!$G$3=2,Nyelv!$C$464,IF(Tartalom!$G$3=3,Nyelv!$D$464,Nyelv!$E$464)))</f>
        <v>Megjegyzés / Referencia</v>
      </c>
      <c r="K12" s="388" t="s">
        <v>108</v>
      </c>
    </row>
    <row r="13" spans="1:16" s="20" customFormat="1" ht="12" customHeight="1" x14ac:dyDescent="0.2">
      <c r="A13" s="291" t="s">
        <v>109</v>
      </c>
      <c r="B13" s="614" t="s">
        <v>110</v>
      </c>
      <c r="C13" s="614"/>
      <c r="D13" s="614"/>
      <c r="E13" s="389" t="s">
        <v>111</v>
      </c>
      <c r="F13" s="389" t="s">
        <v>112</v>
      </c>
      <c r="G13" s="389"/>
      <c r="H13" s="389" t="s">
        <v>113</v>
      </c>
      <c r="I13" s="389"/>
      <c r="J13" s="390" t="s">
        <v>114</v>
      </c>
    </row>
    <row r="14" spans="1:16" ht="17.100000000000001" customHeight="1" x14ac:dyDescent="0.25">
      <c r="A14" s="249">
        <v>1</v>
      </c>
      <c r="B14" s="610" t="str">
        <f>IF(Tartalom!$G$3=1,Nyelv!B246,IF(Tartalom!$G$3=2,Nyelv!C246,IF(Tartalom!$G$3=3,Nyelv!D246,Nyelv!E246)))</f>
        <v>I.   Értékesítés nettó árbevétele</v>
      </c>
      <c r="C14" s="610"/>
      <c r="D14" s="610"/>
      <c r="E14" s="250">
        <f>Import_O!D5</f>
        <v>0</v>
      </c>
      <c r="F14" s="250">
        <f>Import_O!E5</f>
        <v>0</v>
      </c>
      <c r="G14" s="250">
        <f t="shared" ref="G14:G27" si="0">H14-I14</f>
        <v>0</v>
      </c>
      <c r="H14" s="250">
        <f>Import_O!F5</f>
        <v>0</v>
      </c>
      <c r="I14" s="250">
        <f>Import_O!G5</f>
        <v>0</v>
      </c>
      <c r="J14" s="300"/>
    </row>
    <row r="15" spans="1:16" ht="17.100000000000001" customHeight="1" x14ac:dyDescent="0.25">
      <c r="A15" s="249">
        <v>2</v>
      </c>
      <c r="B15" s="610" t="str">
        <f>IF(Tartalom!$G$3=1,Nyelv!B247,IF(Tartalom!$G$3=2,Nyelv!C247,IF(Tartalom!$G$3=3,Nyelv!D247,Nyelv!E247)))</f>
        <v>II.  Aktivált saját teljesítmények értéke</v>
      </c>
      <c r="C15" s="610"/>
      <c r="D15" s="610"/>
      <c r="E15" s="250">
        <f>Import_O!D8</f>
        <v>0</v>
      </c>
      <c r="F15" s="250">
        <f>Import_O!E8</f>
        <v>0</v>
      </c>
      <c r="G15" s="250">
        <f t="shared" si="0"/>
        <v>0</v>
      </c>
      <c r="H15" s="250">
        <f>Import_O!F8</f>
        <v>0</v>
      </c>
      <c r="I15" s="250">
        <f>Import_O!G8</f>
        <v>0</v>
      </c>
      <c r="J15" s="300"/>
    </row>
    <row r="16" spans="1:16" ht="17.100000000000001" customHeight="1" x14ac:dyDescent="0.25">
      <c r="A16" s="249">
        <v>3</v>
      </c>
      <c r="B16" s="610" t="str">
        <f>IF(Tartalom!$G$3=1,Nyelv!B248,IF(Tartalom!$G$3=2,Nyelv!C248,IF(Tartalom!$G$3=3,Nyelv!D248,Nyelv!E248)))</f>
        <v>III. Egyéb bevételek</v>
      </c>
      <c r="C16" s="610"/>
      <c r="D16" s="610"/>
      <c r="E16" s="250">
        <f>Import_O!D9</f>
        <v>0</v>
      </c>
      <c r="F16" s="250">
        <f>Import_O!E9</f>
        <v>0</v>
      </c>
      <c r="G16" s="250">
        <f t="shared" si="0"/>
        <v>0</v>
      </c>
      <c r="H16" s="250">
        <f>Import_O!F9</f>
        <v>0</v>
      </c>
      <c r="I16" s="250">
        <f>Import_O!G9</f>
        <v>0</v>
      </c>
      <c r="J16" s="300"/>
    </row>
    <row r="17" spans="1:10" ht="17.100000000000001" customHeight="1" x14ac:dyDescent="0.25">
      <c r="A17" s="249">
        <v>5</v>
      </c>
      <c r="B17" s="610" t="str">
        <f>IF(Tartalom!$G$3=1,Nyelv!B250,IF(Tartalom!$G$3=2,Nyelv!C250,IF(Tartalom!$G$3=3,Nyelv!D250,Nyelv!E250)))</f>
        <v>IV. Anyagjellegű ráfordítások</v>
      </c>
      <c r="C17" s="610"/>
      <c r="D17" s="610"/>
      <c r="E17" s="250">
        <f>Import_O!D16</f>
        <v>0</v>
      </c>
      <c r="F17" s="250">
        <f>Import_O!E16</f>
        <v>0</v>
      </c>
      <c r="G17" s="250">
        <f t="shared" si="0"/>
        <v>0</v>
      </c>
      <c r="H17" s="250">
        <f>Import_O!F16</f>
        <v>0</v>
      </c>
      <c r="I17" s="250">
        <f>Import_O!G16</f>
        <v>0</v>
      </c>
      <c r="J17" s="300"/>
    </row>
    <row r="18" spans="1:10" ht="17.100000000000001" customHeight="1" x14ac:dyDescent="0.25">
      <c r="A18" s="249">
        <v>6</v>
      </c>
      <c r="B18" s="610" t="str">
        <f>IF(Tartalom!$G$3=1,Nyelv!B251,IF(Tartalom!$G$3=2,Nyelv!C251,IF(Tartalom!$G$3=3,Nyelv!D251,Nyelv!E251)))</f>
        <v>V.  Személyi jellegű ráfordítások</v>
      </c>
      <c r="C18" s="610"/>
      <c r="D18" s="610"/>
      <c r="E18" s="250">
        <f>Import_O!D20</f>
        <v>0</v>
      </c>
      <c r="F18" s="250">
        <f>Import_O!E20</f>
        <v>0</v>
      </c>
      <c r="G18" s="250">
        <f t="shared" si="0"/>
        <v>0</v>
      </c>
      <c r="H18" s="250">
        <f>Import_O!F20</f>
        <v>0</v>
      </c>
      <c r="I18" s="250">
        <f>Import_O!G20</f>
        <v>0</v>
      </c>
      <c r="J18" s="300"/>
    </row>
    <row r="19" spans="1:10" ht="17.100000000000001" customHeight="1" x14ac:dyDescent="0.25">
      <c r="A19" s="249">
        <v>7</v>
      </c>
      <c r="B19" s="610" t="str">
        <f>IF(Tartalom!$G$3=1,Nyelv!B252,IF(Tartalom!$G$3=2,Nyelv!C252,IF(Tartalom!$G$3=3,Nyelv!D252,Nyelv!E252)))</f>
        <v>VI. Értékcsökkenési leírás</v>
      </c>
      <c r="C19" s="610"/>
      <c r="D19" s="610"/>
      <c r="E19" s="250">
        <f>Import_O!D21</f>
        <v>0</v>
      </c>
      <c r="F19" s="250">
        <f>Import_O!E21</f>
        <v>0</v>
      </c>
      <c r="G19" s="250">
        <f t="shared" si="0"/>
        <v>0</v>
      </c>
      <c r="H19" s="250">
        <f>Import_O!F21</f>
        <v>0</v>
      </c>
      <c r="I19" s="250">
        <f>Import_O!G21</f>
        <v>0</v>
      </c>
      <c r="J19" s="300"/>
    </row>
    <row r="20" spans="1:10" ht="17.100000000000001" customHeight="1" x14ac:dyDescent="0.25">
      <c r="A20" s="249">
        <v>8</v>
      </c>
      <c r="B20" s="610" t="str">
        <f>IF(Tartalom!$G$3=1,Nyelv!B253,IF(Tartalom!$G$3=2,Nyelv!C253,IF(Tartalom!$G$3=3,Nyelv!D253,Nyelv!E253)))</f>
        <v>VII.Egyéb ráfordítások</v>
      </c>
      <c r="C20" s="610"/>
      <c r="D20" s="610"/>
      <c r="E20" s="250">
        <f>Import_O!D22</f>
        <v>0</v>
      </c>
      <c r="F20" s="250">
        <f>Import_O!E22</f>
        <v>0</v>
      </c>
      <c r="G20" s="250">
        <f t="shared" si="0"/>
        <v>0</v>
      </c>
      <c r="H20" s="250">
        <f>Import_O!F22</f>
        <v>0</v>
      </c>
      <c r="I20" s="250">
        <f>Import_O!G22</f>
        <v>0</v>
      </c>
      <c r="J20" s="300"/>
    </row>
    <row r="21" spans="1:10" ht="17.100000000000001" customHeight="1" x14ac:dyDescent="0.25">
      <c r="A21" s="391">
        <v>10</v>
      </c>
      <c r="B21" s="615" t="str">
        <f>IF(Tartalom!$G$3=1,Nyelv!B255,IF(Tartalom!$G$3=2,Nyelv!C255,IF(Tartalom!$G$3=3,Nyelv!D255,Nyelv!E255)))</f>
        <v>A. ÜZEMI (ÜZLETI) TEVÉKENYSÉG EREDMÉNYE (I.+II.±III.-IV.-V.-VI.-VII.)</v>
      </c>
      <c r="C21" s="615"/>
      <c r="D21" s="615"/>
      <c r="E21" s="392">
        <f>Import_O!D24</f>
        <v>0</v>
      </c>
      <c r="F21" s="392">
        <f>Import_O!E24</f>
        <v>0</v>
      </c>
      <c r="G21" s="392">
        <f t="shared" si="0"/>
        <v>0</v>
      </c>
      <c r="H21" s="392">
        <f>Import_O!F24</f>
        <v>0</v>
      </c>
      <c r="I21" s="392">
        <f>Import_O!G24</f>
        <v>0</v>
      </c>
      <c r="J21" s="335"/>
    </row>
    <row r="22" spans="1:10" ht="17.100000000000001" customHeight="1" x14ac:dyDescent="0.25">
      <c r="A22" s="246">
        <v>11</v>
      </c>
      <c r="B22" s="616" t="str">
        <f>IF(Tartalom!$G$3=1,Nyelv!B256,IF(Tartalom!$G$3=2,Nyelv!C256,IF(Tartalom!$G$3=3,Nyelv!D256,Nyelv!E256)))</f>
        <v>VIII. Pénzügyi műveletek bevételei</v>
      </c>
      <c r="C22" s="616"/>
      <c r="D22" s="616"/>
      <c r="E22" s="247">
        <f>Import_O!D35</f>
        <v>0</v>
      </c>
      <c r="F22" s="247">
        <f>Import_O!E35</f>
        <v>0</v>
      </c>
      <c r="G22" s="247">
        <f t="shared" si="0"/>
        <v>0</v>
      </c>
      <c r="H22" s="247">
        <f>Import_O!F35</f>
        <v>0</v>
      </c>
      <c r="I22" s="247">
        <f>Import_O!G35</f>
        <v>0</v>
      </c>
      <c r="J22" s="299"/>
    </row>
    <row r="23" spans="1:10" ht="17.100000000000001" customHeight="1" x14ac:dyDescent="0.25">
      <c r="A23" s="249">
        <v>13</v>
      </c>
      <c r="B23" s="610" t="str">
        <f>IF(Tartalom!$G$3=1,Nyelv!B258,IF(Tartalom!$G$3=2,Nyelv!C258,IF(Tartalom!$G$3=3,Nyelv!D258,Nyelv!E258)))</f>
        <v>IX.  Pénzügyi műveletek ráfordításai</v>
      </c>
      <c r="C23" s="610"/>
      <c r="D23" s="610"/>
      <c r="E23" s="250">
        <f>Import_O!D45</f>
        <v>0</v>
      </c>
      <c r="F23" s="250">
        <f>Import_O!E45</f>
        <v>0</v>
      </c>
      <c r="G23" s="250">
        <f t="shared" si="0"/>
        <v>0</v>
      </c>
      <c r="H23" s="250">
        <f>Import_O!F45</f>
        <v>0</v>
      </c>
      <c r="I23" s="250">
        <f>Import_O!G45</f>
        <v>0</v>
      </c>
      <c r="J23" s="300"/>
    </row>
    <row r="24" spans="1:10" ht="17.100000000000001" customHeight="1" x14ac:dyDescent="0.25">
      <c r="A24" s="249">
        <v>15</v>
      </c>
      <c r="B24" s="611" t="str">
        <f>IF(Tartalom!$G$3=1,Nyelv!B260,IF(Tartalom!$G$3=2,Nyelv!C260,IF(Tartalom!$G$3=3,Nyelv!D260,Nyelv!E260)))</f>
        <v>B. PÉNZÜGYI MŰVELETEK EREDMÉNYE (VIII.-IX.)</v>
      </c>
      <c r="C24" s="611"/>
      <c r="D24" s="611"/>
      <c r="E24" s="279">
        <f>Import_O!D46</f>
        <v>0</v>
      </c>
      <c r="F24" s="279">
        <f>Import_O!E46</f>
        <v>0</v>
      </c>
      <c r="G24" s="279">
        <f t="shared" si="0"/>
        <v>0</v>
      </c>
      <c r="H24" s="279">
        <f>Import_O!F46</f>
        <v>0</v>
      </c>
      <c r="I24" s="279">
        <f>Import_O!G46</f>
        <v>0</v>
      </c>
      <c r="J24" s="300"/>
    </row>
    <row r="25" spans="1:10" ht="17.100000000000001" customHeight="1" x14ac:dyDescent="0.25">
      <c r="A25" s="249">
        <v>16</v>
      </c>
      <c r="B25" s="611" t="str">
        <f>IF(Tartalom!$G$3=1,Nyelv!B265,IF(Tartalom!$G$3=2,Nyelv!C265,IF(Tartalom!$G$3=3,Nyelv!D265,Nyelv!E265)))</f>
        <v>C. ADÓZÁS ELŐTTI EREDMÉNY (±A.±B.)</v>
      </c>
      <c r="C25" s="611"/>
      <c r="D25" s="611"/>
      <c r="E25" s="279">
        <f>Import_O!D47</f>
        <v>0</v>
      </c>
      <c r="F25" s="279">
        <f>Import_O!E47</f>
        <v>0</v>
      </c>
      <c r="G25" s="279">
        <f t="shared" si="0"/>
        <v>0</v>
      </c>
      <c r="H25" s="279">
        <f>Import_O!F47</f>
        <v>0</v>
      </c>
      <c r="I25" s="279">
        <f>Import_O!G47</f>
        <v>0</v>
      </c>
      <c r="J25" s="300"/>
    </row>
    <row r="26" spans="1:10" ht="17.100000000000001" customHeight="1" x14ac:dyDescent="0.25">
      <c r="A26" s="249">
        <v>17</v>
      </c>
      <c r="B26" s="610" t="str">
        <f>IF(Tartalom!$G$3=1,Nyelv!B266,IF(Tartalom!$G$3=2,Nyelv!C266,IF(Tartalom!$G$3=3,Nyelv!D266,Nyelv!E266)))</f>
        <v>X. Adófizetési kötelezettség</v>
      </c>
      <c r="C26" s="610"/>
      <c r="D26" s="610"/>
      <c r="E26" s="250">
        <f>Import_O!D48</f>
        <v>0</v>
      </c>
      <c r="F26" s="250">
        <f>Import_O!E48</f>
        <v>0</v>
      </c>
      <c r="G26" s="250">
        <f t="shared" si="0"/>
        <v>0</v>
      </c>
      <c r="H26" s="250">
        <f>Import_O!F48</f>
        <v>0</v>
      </c>
      <c r="I26" s="250">
        <f>Import_O!G48</f>
        <v>0</v>
      </c>
      <c r="J26" s="300"/>
    </row>
    <row r="27" spans="1:10" ht="17.100000000000001" customHeight="1" x14ac:dyDescent="0.25">
      <c r="A27" s="253">
        <v>18</v>
      </c>
      <c r="B27" s="612" t="str">
        <f>IF(Tartalom!$G$3=1,Nyelv!B267,IF(Tartalom!$G$3=2,Nyelv!C267,IF(Tartalom!$G$3=3,Nyelv!D267,Nyelv!E267)))</f>
        <v>D. ADÓZOTT EREDMÉNY (±C.-X.)</v>
      </c>
      <c r="C27" s="612"/>
      <c r="D27" s="612"/>
      <c r="E27" s="297">
        <f>Import_O!D49</f>
        <v>0</v>
      </c>
      <c r="F27" s="297">
        <f>Import_O!E49</f>
        <v>0</v>
      </c>
      <c r="G27" s="297">
        <f t="shared" si="0"/>
        <v>0</v>
      </c>
      <c r="H27" s="297">
        <f>Import_O!F49</f>
        <v>0</v>
      </c>
      <c r="I27" s="297">
        <f>Import_O!G49</f>
        <v>0</v>
      </c>
      <c r="J27" s="298"/>
    </row>
    <row r="28" spans="1:10" ht="17.100000000000001" customHeight="1" x14ac:dyDescent="0.25">
      <c r="A28" s="344"/>
      <c r="B28" s="357"/>
      <c r="C28" s="357"/>
      <c r="D28" s="357"/>
      <c r="E28" s="357"/>
      <c r="F28" s="357"/>
      <c r="G28" s="357"/>
      <c r="H28" s="357"/>
      <c r="I28" s="393"/>
      <c r="J28" s="393"/>
    </row>
    <row r="29" spans="1:10" x14ac:dyDescent="0.25">
      <c r="A29" s="160" t="s">
        <v>105</v>
      </c>
      <c r="B29" s="160"/>
      <c r="C29" s="160"/>
      <c r="D29" s="160"/>
      <c r="E29" s="160"/>
      <c r="F29" s="160"/>
      <c r="G29" s="160"/>
      <c r="H29" s="27"/>
      <c r="I29" s="27"/>
      <c r="J29" s="27"/>
    </row>
    <row r="30" spans="1:10" x14ac:dyDescent="0.25">
      <c r="A30" s="163"/>
      <c r="B30" s="163"/>
      <c r="C30" s="163"/>
      <c r="D30" s="163"/>
      <c r="E30" s="163"/>
      <c r="F30" s="163"/>
      <c r="G30" s="163"/>
    </row>
    <row r="31" spans="1:10" x14ac:dyDescent="0.25">
      <c r="A31" s="166" t="s">
        <v>106</v>
      </c>
      <c r="B31" s="166"/>
      <c r="C31" s="166"/>
      <c r="D31" s="166"/>
      <c r="E31" s="166"/>
      <c r="F31" s="166"/>
      <c r="G31" s="166"/>
      <c r="H31" s="27"/>
      <c r="I31" s="27"/>
      <c r="J31" s="27"/>
    </row>
    <row r="32" spans="1:10" x14ac:dyDescent="0.25">
      <c r="A32" s="163"/>
      <c r="B32" s="163"/>
      <c r="C32" s="163"/>
      <c r="D32" s="163"/>
      <c r="E32" s="163"/>
      <c r="F32" s="163"/>
      <c r="G32" s="163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27"/>
    </row>
  </sheetData>
  <mergeCells count="18">
    <mergeCell ref="B25:D25"/>
    <mergeCell ref="B26:D26"/>
    <mergeCell ref="B27:D27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A5:C5"/>
    <mergeCell ref="A6:C6"/>
    <mergeCell ref="B12:D12"/>
    <mergeCell ref="B13:D13"/>
    <mergeCell ref="B14:D14"/>
  </mergeCells>
  <hyperlinks>
    <hyperlink ref="K3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7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>
    <pageSetUpPr fitToPage="1"/>
  </sheetPr>
  <dimension ref="A1:K31"/>
  <sheetViews>
    <sheetView showGridLines="0" showZeros="0" workbookViewId="0"/>
  </sheetViews>
  <sheetFormatPr defaultColWidth="8.88671875" defaultRowHeight="15.75" customHeight="1" x14ac:dyDescent="0.25"/>
  <cols>
    <col min="1" max="1" width="5.77734375" style="125" customWidth="1"/>
    <col min="2" max="2" width="28.77734375" style="125" customWidth="1"/>
    <col min="3" max="3" width="3.33203125" style="125" customWidth="1"/>
    <col min="4" max="4" width="8.77734375" style="125" customWidth="1"/>
    <col min="5" max="5" width="8.33203125" style="125" customWidth="1"/>
    <col min="6" max="7" width="9.109375" style="125" customWidth="1"/>
    <col min="8" max="9" width="8.33203125" style="125" customWidth="1"/>
    <col min="10" max="10" width="14.6640625" style="125" customWidth="1"/>
    <col min="11" max="11" width="8.88671875" style="125" customWidth="1"/>
    <col min="12" max="16384" width="8.88671875" style="125"/>
  </cols>
  <sheetData>
    <row r="1" spans="1:11" ht="16.5" x14ac:dyDescent="0.25">
      <c r="A1" s="181" t="s">
        <v>37</v>
      </c>
      <c r="B1" s="181"/>
      <c r="C1" s="229"/>
      <c r="D1" s="230"/>
      <c r="E1" s="231"/>
      <c r="F1" s="230"/>
      <c r="G1" s="230"/>
      <c r="H1" s="230"/>
      <c r="I1" s="230"/>
      <c r="J1" s="359" t="s">
        <v>40</v>
      </c>
    </row>
    <row r="2" spans="1:11" ht="16.5" x14ac:dyDescent="0.25">
      <c r="A2" s="232"/>
      <c r="B2" s="232"/>
      <c r="C2" s="232"/>
      <c r="D2" s="232"/>
      <c r="E2" s="232"/>
      <c r="F2" s="230"/>
      <c r="G2" s="230"/>
      <c r="H2" s="230"/>
      <c r="I2" s="230"/>
      <c r="J2" s="230"/>
      <c r="K2" s="28"/>
    </row>
    <row r="3" spans="1:11" ht="16.5" x14ac:dyDescent="0.25">
      <c r="A3" s="230"/>
      <c r="B3" s="230"/>
      <c r="C3" s="29"/>
      <c r="D3" s="230"/>
      <c r="E3" s="230"/>
      <c r="F3" s="230"/>
      <c r="G3" s="230"/>
      <c r="H3" s="230"/>
      <c r="I3" s="230"/>
      <c r="J3" s="233" t="str">
        <f>IF(Tartalom!$G$3=1,Nyelv!$B$453,IF(Tartalom!$G$3=2,Nyelv!$C$453,IF(Tartalom!$G$3=3,Nyelv!$D$453,Nyelv!$E$453)))</f>
        <v xml:space="preserve">Egyszerűsített éves beszámoló EREDMÉNYKIMUTATÁS </v>
      </c>
    </row>
    <row r="4" spans="1:11" ht="16.5" x14ac:dyDescent="0.25">
      <c r="A4" s="29" t="str">
        <f>IF(Tartalom!G3=1,Nyelv!$B$459,IF(Tartalom!G3=2,Nyelv!$C$459,IF(Tartalom!G3=3,Nyelv!$D$459,Nyelv!$E$459)))</f>
        <v>MÉRLEG, EREDMÉNYKIMUTATÁS ellenőrzése</v>
      </c>
      <c r="B4" s="181"/>
      <c r="C4" s="230"/>
      <c r="D4" s="230"/>
      <c r="E4" s="230"/>
      <c r="F4" s="38"/>
      <c r="G4" s="38"/>
      <c r="H4" s="230"/>
      <c r="I4" s="230"/>
      <c r="J4" s="233" t="str">
        <f>IF(Tartalom!$G$3=1,Nyelv!$B$451,IF(Tartalom!$G$3=2,Nyelv!$C$451,IF(Tartalom!$G$3=3,Nyelv!$D$451,Nyelv!$E$451)))</f>
        <v>(forgalmi költség eljárással)</v>
      </c>
    </row>
    <row r="5" spans="1:11" ht="16.5" x14ac:dyDescent="0.25">
      <c r="A5" s="558" t="str">
        <f>IF(Tartalom!$G$3=1,Nyelv!$B$460,IF(Tartalom!$G$3=2,Nyelv!$C$460,IF(Tartalom!$G$3=3,Nyelv!$D$460,Nyelv!$E$460)))</f>
        <v xml:space="preserve">Ügyfél: </v>
      </c>
      <c r="B5" s="559"/>
      <c r="C5" s="559"/>
      <c r="D5" s="234"/>
      <c r="E5" s="525" t="str">
        <f>IF(Tartalom!$G$3=1,Nyelv!B461,IF(Tartalom!$G$3=2,Nyelv!C461,IF(Tartalom!$G$3=3,Nyelv!D461,Nyelv!E461)))</f>
        <v>Dátum:</v>
      </c>
      <c r="F5" s="526">
        <f>Alapa!$C$15</f>
        <v>0</v>
      </c>
      <c r="G5" s="526"/>
      <c r="H5" s="526"/>
      <c r="I5" s="235"/>
      <c r="J5" s="394">
        <f>Alapa!$C$15</f>
        <v>0</v>
      </c>
    </row>
    <row r="6" spans="1:11" ht="16.5" x14ac:dyDescent="0.25">
      <c r="A6" s="558" t="str">
        <f>IF(Tartalom!$G$3=1,Nyelv!$B$454,IF(Tartalom!$G$3=2,Nyelv!$C$454,IF(Tartalom!$G$3=3,Nyelv!$D$454,Nyelv!$E$454)))</f>
        <v xml:space="preserve">Fordulónap: </v>
      </c>
      <c r="B6" s="559"/>
      <c r="C6" s="559"/>
      <c r="D6" s="142"/>
      <c r="E6" s="525" t="str">
        <f>IF(Tartalom!$G$3=1,Nyelv!B462,IF(Tartalom!$G$3=2,Nyelv!C462,IF(Tartalom!$G$3=3,Nyelv!D462,Nyelv!E462)))</f>
        <v>Készitette:</v>
      </c>
      <c r="F6" s="526" t="e">
        <f>'B-03-03'!$D$5</f>
        <v>#N/A</v>
      </c>
      <c r="G6" s="526"/>
      <c r="H6" s="526"/>
      <c r="I6" s="235"/>
      <c r="J6" s="394"/>
    </row>
    <row r="7" spans="1:11" ht="16.5" x14ac:dyDescent="0.3">
      <c r="A7" s="181"/>
      <c r="B7" s="230"/>
      <c r="C7" s="181" t="s">
        <v>92</v>
      </c>
      <c r="D7" s="234"/>
      <c r="E7" s="525" t="str">
        <f>IF(Tartalom!$G$3=1,Nyelv!B463,IF(Tartalom!$G$3=2,Nyelv!C463,IF(Tartalom!$G$3=3,Nyelv!D463,Nyelv!E463)))</f>
        <v>Ellenőrizte:</v>
      </c>
      <c r="F7" s="526" t="str">
        <f>IF(Alapa!$N$2=0," ",Alapa!$N$2)</f>
        <v xml:space="preserve"> </v>
      </c>
      <c r="G7" s="526"/>
      <c r="H7" s="526"/>
      <c r="I7" s="381"/>
      <c r="J7" s="383" t="str">
        <f>IF(Alapa!$N$2=0," ",Alapa!$N$2)</f>
        <v xml:space="preserve"> </v>
      </c>
    </row>
    <row r="8" spans="1:11" ht="16.5" x14ac:dyDescent="0.3">
      <c r="A8" s="181"/>
      <c r="B8" s="230"/>
      <c r="C8" s="181"/>
      <c r="D8" s="181"/>
      <c r="E8" s="131"/>
      <c r="F8" s="230"/>
      <c r="G8" s="230"/>
      <c r="H8" s="133"/>
      <c r="I8" s="133"/>
      <c r="J8" s="133"/>
    </row>
    <row r="9" spans="1:11" ht="16.5" x14ac:dyDescent="0.3">
      <c r="A9" s="181"/>
      <c r="B9" s="230"/>
      <c r="C9" s="181"/>
      <c r="D9" s="181"/>
      <c r="E9" s="131"/>
      <c r="F9" s="230"/>
      <c r="G9" s="230"/>
      <c r="H9" s="133"/>
      <c r="I9" s="133"/>
      <c r="J9" s="133"/>
    </row>
    <row r="10" spans="1:11" ht="12.75" customHeight="1" x14ac:dyDescent="0.25">
      <c r="A10" s="236"/>
      <c r="B10" s="395"/>
      <c r="C10" s="236"/>
      <c r="D10" s="236"/>
      <c r="E10" s="236"/>
      <c r="F10" s="396"/>
      <c r="G10" s="396"/>
      <c r="H10" s="143"/>
      <c r="I10" s="143"/>
      <c r="J10" s="143" t="str">
        <f>IF(Tartalom!$G$3=1,Nyelv!$B$457,IF(Tartalom!$G$3=2,Nyelv!$C$457,IF(Tartalom!$G$3=3,Nyelv!$D$457,Nyelv!$E$457)))</f>
        <v xml:space="preserve"> </v>
      </c>
    </row>
    <row r="11" spans="1:11" s="20" customFormat="1" ht="25.5" x14ac:dyDescent="0.2">
      <c r="A11" s="384" t="str">
        <f>IF(Tartalom!$G$3=1,Nyelv!$B$437,IF(Tartalom!$G$3=2,Nyelv!$C$437,IF(Tartalom!$G$3=3,Nyelv!$D$437,Nyelv!$E$437)))</f>
        <v>Sorszám</v>
      </c>
      <c r="B11" s="617" t="str">
        <f>IF(Tartalom!$G$3=1,Nyelv!$B$438,IF(Tartalom!$G$3=2,Nyelv!$C$438,IF(Tartalom!$G$3=3,Nyelv!$D$438,Nyelv!$E$438)))</f>
        <v>A tétel megnevezése</v>
      </c>
      <c r="C11" s="618"/>
      <c r="D11" s="619"/>
      <c r="E11" s="385" t="str">
        <f>IF(Tartalom!$G$3=1,Nyelv!$B$439,IF(Tartalom!$G$3=2,Nyelv!$C$439,IF(Tartalom!$G$3=3,Nyelv!$D$439,Nyelv!$E$439)))</f>
        <v>Előző év</v>
      </c>
      <c r="F11" s="386" t="str">
        <f>IF(Tartalom!$G$3=1,Nyelv!$B$440,IF(Tartalom!$G$3=2,Nyelv!$C$440,IF(Tartalom!$G$3=3,Nyelv!$D$440,Nyelv!$E$440)))</f>
        <v>Előző év(ek) módosításai</v>
      </c>
      <c r="G11" s="386" t="str">
        <f>IF(Tartalom!$G$3=1,Nyelv!$B$466,IF(Tartalom!$G$3=2,Nyelv!$C$466,IF(Tartalom!$G$3=3,Nyelv!$D$466,Nyelv!$E$466)))</f>
        <v>Könyvvizsgálatra átadva</v>
      </c>
      <c r="H11" s="386" t="str">
        <f>IF(Tartalom!$G$3=1,Nyelv!$B$441,IF(Tartalom!$G$3=2,Nyelv!$C$441,IF(Tartalom!$G$3=3,Nyelv!$D$441,Nyelv!$E$441)))</f>
        <v>Tárgyév</v>
      </c>
      <c r="I11" s="386" t="str">
        <f>IF(Tartalom!$G$3=1,Nyelv!$B$467,IF(Tartalom!$G$3=2,Nyelv!$C$467,IF(Tartalom!$G$3=3,Nyelv!$D$467,Nyelv!$E$467)))</f>
        <v>Audit módosítás</v>
      </c>
      <c r="J11" s="387" t="str">
        <f>IF(Tartalom!$G$3=1,Nyelv!$B$464,IF(Tartalom!$G$3=2,Nyelv!$C$464,IF(Tartalom!$G$3=3,Nyelv!$D$464,Nyelv!$E$464)))</f>
        <v>Megjegyzés / Referencia</v>
      </c>
      <c r="K11" s="388" t="s">
        <v>108</v>
      </c>
    </row>
    <row r="12" spans="1:11" s="20" customFormat="1" ht="12" customHeight="1" x14ac:dyDescent="0.2">
      <c r="A12" s="291" t="s">
        <v>109</v>
      </c>
      <c r="B12" s="620" t="s">
        <v>110</v>
      </c>
      <c r="C12" s="621"/>
      <c r="D12" s="622"/>
      <c r="E12" s="397" t="s">
        <v>111</v>
      </c>
      <c r="F12" s="389" t="s">
        <v>112</v>
      </c>
      <c r="G12" s="389"/>
      <c r="H12" s="389" t="s">
        <v>113</v>
      </c>
      <c r="I12" s="389"/>
      <c r="J12" s="390" t="s">
        <v>114</v>
      </c>
    </row>
    <row r="13" spans="1:11" s="295" customFormat="1" ht="18" customHeight="1" x14ac:dyDescent="0.2">
      <c r="A13" s="249">
        <v>1</v>
      </c>
      <c r="B13" s="610" t="str">
        <f>IF(Tartalom!$G$3=1,Nyelv!B270,IF(Tartalom!$G$3=2,Nyelv!C270,IF(Tartalom!$G$3=3,Nyelv!D270,Nyelv!E270)))</f>
        <v>I.   Értékesítés nettó árbevétele</v>
      </c>
      <c r="C13" s="610"/>
      <c r="D13" s="610"/>
      <c r="E13" s="250">
        <f>Import_F!D5</f>
        <v>0</v>
      </c>
      <c r="F13" s="250">
        <f>Import_F!E5</f>
        <v>0</v>
      </c>
      <c r="G13" s="250">
        <f t="shared" ref="G13:G25" si="0">H13-I13</f>
        <v>0</v>
      </c>
      <c r="H13" s="250">
        <f>Import_F!F5</f>
        <v>0</v>
      </c>
      <c r="I13" s="250">
        <f>Import_F!G5</f>
        <v>0</v>
      </c>
      <c r="J13" s="300"/>
    </row>
    <row r="14" spans="1:11" s="295" customFormat="1" ht="18" customHeight="1" x14ac:dyDescent="0.2">
      <c r="A14" s="249">
        <v>2</v>
      </c>
      <c r="B14" s="593" t="str">
        <f>IF(Tartalom!$G$3=1,Nyelv!B271,IF(Tartalom!$G$3=2,Nyelv!C271,IF(Tartalom!$G$3=3,Nyelv!D271,Nyelv!E271)))</f>
        <v>II.  Értékesítés közvetlen költségei</v>
      </c>
      <c r="C14" s="593"/>
      <c r="D14" s="593"/>
      <c r="E14" s="250">
        <f>Import_F!D9</f>
        <v>0</v>
      </c>
      <c r="F14" s="250">
        <f>Import_F!E9</f>
        <v>0</v>
      </c>
      <c r="G14" s="250">
        <f t="shared" si="0"/>
        <v>0</v>
      </c>
      <c r="H14" s="250">
        <f>Import_F!F9</f>
        <v>0</v>
      </c>
      <c r="I14" s="250">
        <f>Import_F!G9</f>
        <v>0</v>
      </c>
      <c r="J14" s="300"/>
    </row>
    <row r="15" spans="1:11" s="295" customFormat="1" ht="18" customHeight="1" x14ac:dyDescent="0.2">
      <c r="A15" s="249">
        <v>3</v>
      </c>
      <c r="B15" s="623" t="str">
        <f>IF(Tartalom!$G$3=1,Nyelv!B272,IF(Tartalom!$G$3=2,Nyelv!C272,IF(Tartalom!$G$3=3,Nyelv!D272,Nyelv!E272)))</f>
        <v>III. Értékesítés bruttó eredménye</v>
      </c>
      <c r="C15" s="624"/>
      <c r="D15" s="625"/>
      <c r="E15" s="250">
        <f>Import_F!D10</f>
        <v>0</v>
      </c>
      <c r="F15" s="250">
        <f>Import_F!E10</f>
        <v>0</v>
      </c>
      <c r="G15" s="250">
        <f t="shared" si="0"/>
        <v>0</v>
      </c>
      <c r="H15" s="250">
        <f>Import_F!F10</f>
        <v>0</v>
      </c>
      <c r="I15" s="250">
        <f>Import_F!G10</f>
        <v>0</v>
      </c>
      <c r="J15" s="300"/>
    </row>
    <row r="16" spans="1:11" s="295" customFormat="1" ht="18" customHeight="1" x14ac:dyDescent="0.2">
      <c r="A16" s="249">
        <v>4</v>
      </c>
      <c r="B16" s="593" t="str">
        <f>IF(Tartalom!$G$3=1,Nyelv!B273,IF(Tartalom!$G$3=2,Nyelv!C273,IF(Tartalom!$G$3=3,Nyelv!D273,Nyelv!E273)))</f>
        <v>IV. Értékesítés közvetett költségei</v>
      </c>
      <c r="C16" s="593"/>
      <c r="D16" s="593"/>
      <c r="E16" s="250">
        <f>Import_F!D14</f>
        <v>0</v>
      </c>
      <c r="F16" s="250">
        <f>Import_F!E14</f>
        <v>0</v>
      </c>
      <c r="G16" s="250">
        <f t="shared" si="0"/>
        <v>0</v>
      </c>
      <c r="H16" s="250">
        <f>Import_F!F14</f>
        <v>0</v>
      </c>
      <c r="I16" s="250">
        <f>Import_F!G14</f>
        <v>0</v>
      </c>
      <c r="J16" s="300"/>
    </row>
    <row r="17" spans="1:10" s="295" customFormat="1" ht="18" customHeight="1" x14ac:dyDescent="0.2">
      <c r="A17" s="249">
        <v>5</v>
      </c>
      <c r="B17" s="593" t="str">
        <f>IF(Tartalom!$G$3=1,Nyelv!B274,IF(Tartalom!$G$3=2,Nyelv!C274,IF(Tartalom!$G$3=3,Nyelv!D274,Nyelv!E274)))</f>
        <v>V.  Egyéb bevételek</v>
      </c>
      <c r="C17" s="593"/>
      <c r="D17" s="593"/>
      <c r="E17" s="250">
        <f>Import_F!D15</f>
        <v>0</v>
      </c>
      <c r="F17" s="250">
        <f>Import_F!E15</f>
        <v>0</v>
      </c>
      <c r="G17" s="250">
        <f t="shared" si="0"/>
        <v>0</v>
      </c>
      <c r="H17" s="250">
        <f>Import_F!F15</f>
        <v>0</v>
      </c>
      <c r="I17" s="250">
        <f>Import_F!G15</f>
        <v>0</v>
      </c>
      <c r="J17" s="300"/>
    </row>
    <row r="18" spans="1:10" s="295" customFormat="1" ht="18" customHeight="1" x14ac:dyDescent="0.2">
      <c r="A18" s="249">
        <v>7</v>
      </c>
      <c r="B18" s="593" t="str">
        <f>IF(Tartalom!$G$3=1,Nyelv!B276,IF(Tartalom!$G$3=2,Nyelv!C276,IF(Tartalom!$G$3=3,Nyelv!D276,Nyelv!E276)))</f>
        <v>VI. Egyéb ráfordítások</v>
      </c>
      <c r="C18" s="593"/>
      <c r="D18" s="593"/>
      <c r="E18" s="250">
        <f>Import_F!D17</f>
        <v>0</v>
      </c>
      <c r="F18" s="250">
        <f>Import_F!E17</f>
        <v>0</v>
      </c>
      <c r="G18" s="250">
        <f t="shared" si="0"/>
        <v>0</v>
      </c>
      <c r="H18" s="250">
        <f>Import_F!F17</f>
        <v>0</v>
      </c>
      <c r="I18" s="250">
        <f>Import_F!G17</f>
        <v>0</v>
      </c>
      <c r="J18" s="300"/>
    </row>
    <row r="19" spans="1:10" s="295" customFormat="1" ht="18" customHeight="1" x14ac:dyDescent="0.2">
      <c r="A19" s="391">
        <v>9</v>
      </c>
      <c r="B19" s="626" t="str">
        <f>IF(Tartalom!$G$3=1,Nyelv!B278,IF(Tartalom!$G$3=2,Nyelv!C278,IF(Tartalom!$G$3=3,Nyelv!D278,Nyelv!E278)))</f>
        <v>A. ÜZEMI (ÜZLETI) TEVÉKENYSÉG EREDMÉNYE (.±III-IV+V-VI)</v>
      </c>
      <c r="C19" s="627"/>
      <c r="D19" s="628"/>
      <c r="E19" s="392">
        <f>Import_F!D19</f>
        <v>0</v>
      </c>
      <c r="F19" s="392">
        <f>Import_F!E19</f>
        <v>0</v>
      </c>
      <c r="G19" s="392">
        <f t="shared" si="0"/>
        <v>0</v>
      </c>
      <c r="H19" s="392">
        <f>Import_F!F19</f>
        <v>0</v>
      </c>
      <c r="I19" s="392">
        <f>Import_F!G19</f>
        <v>0</v>
      </c>
      <c r="J19" s="335"/>
    </row>
    <row r="20" spans="1:10" s="295" customFormat="1" ht="18" customHeight="1" x14ac:dyDescent="0.2">
      <c r="A20" s="246">
        <v>10</v>
      </c>
      <c r="B20" s="629" t="str">
        <f>IF(Tartalom!$G$3=1,Nyelv!B279,IF(Tartalom!$G$3=2,Nyelv!C279,IF(Tartalom!$G$3=3,Nyelv!D279,Nyelv!E279)))</f>
        <v>VII. Pénzügyi műveletek bevételei</v>
      </c>
      <c r="C20" s="629"/>
      <c r="D20" s="629"/>
      <c r="E20" s="247">
        <f>Import_F!D30</f>
        <v>0</v>
      </c>
      <c r="F20" s="247">
        <f>Import_F!E30</f>
        <v>0</v>
      </c>
      <c r="G20" s="247">
        <f t="shared" si="0"/>
        <v>0</v>
      </c>
      <c r="H20" s="247">
        <f>Import_F!F30</f>
        <v>0</v>
      </c>
      <c r="I20" s="247">
        <f>Import_F!G30</f>
        <v>0</v>
      </c>
      <c r="J20" s="299"/>
    </row>
    <row r="21" spans="1:10" s="295" customFormat="1" ht="18" customHeight="1" x14ac:dyDescent="0.2">
      <c r="A21" s="249">
        <v>12</v>
      </c>
      <c r="B21" s="593" t="str">
        <f>IF(Tartalom!$G$3=1,Nyelv!B281,IF(Tartalom!$G$3=2,Nyelv!C281,IF(Tartalom!$G$3=3,Nyelv!D281,Nyelv!E281)))</f>
        <v>VIII.  Pénzügyi műveletek ráfordításai</v>
      </c>
      <c r="C21" s="593"/>
      <c r="D21" s="593"/>
      <c r="E21" s="250">
        <f>Import_F!D40</f>
        <v>0</v>
      </c>
      <c r="F21" s="250">
        <f>Import_F!E40</f>
        <v>0</v>
      </c>
      <c r="G21" s="250">
        <f t="shared" si="0"/>
        <v>0</v>
      </c>
      <c r="H21" s="250">
        <f>Import_F!F40</f>
        <v>0</v>
      </c>
      <c r="I21" s="250">
        <f>Import_F!G40</f>
        <v>0</v>
      </c>
      <c r="J21" s="300"/>
    </row>
    <row r="22" spans="1:10" s="295" customFormat="1" ht="18" customHeight="1" x14ac:dyDescent="0.2">
      <c r="A22" s="249">
        <v>14</v>
      </c>
      <c r="B22" s="591" t="str">
        <f>IF(Tartalom!$G$3=1,Nyelv!B283,IF(Tartalom!$G$3=2,Nyelv!C283,IF(Tartalom!$G$3=3,Nyelv!D283,Nyelv!E283)))</f>
        <v>B. PÉNZÜGYI MŰVELETEK EREDMÉNYE (VII.-VIII.)</v>
      </c>
      <c r="C22" s="591"/>
      <c r="D22" s="591"/>
      <c r="E22" s="279">
        <f>Import_F!D41</f>
        <v>0</v>
      </c>
      <c r="F22" s="279">
        <f>Import_F!E41</f>
        <v>0</v>
      </c>
      <c r="G22" s="279">
        <f t="shared" si="0"/>
        <v>0</v>
      </c>
      <c r="H22" s="279">
        <f>Import_F!F41</f>
        <v>0</v>
      </c>
      <c r="I22" s="279">
        <f>Import_F!G41</f>
        <v>0</v>
      </c>
      <c r="J22" s="300"/>
    </row>
    <row r="23" spans="1:10" s="295" customFormat="1" ht="18" customHeight="1" x14ac:dyDescent="0.2">
      <c r="A23" s="249">
        <v>15</v>
      </c>
      <c r="B23" s="591" t="str">
        <f>IF(Tartalom!$G$3=1,Nyelv!B284,IF(Tartalom!$G$3=2,Nyelv!C284,IF(Tartalom!$G$3=3,Nyelv!D284,Nyelv!E284)))</f>
        <v>C. ADÓZÁS ELŐTTI EREDMÉNY (±A.±B.)</v>
      </c>
      <c r="C23" s="591"/>
      <c r="D23" s="591"/>
      <c r="E23" s="279">
        <f>Import_F!D42</f>
        <v>0</v>
      </c>
      <c r="F23" s="279">
        <f>Import_F!E42</f>
        <v>0</v>
      </c>
      <c r="G23" s="279">
        <f t="shared" si="0"/>
        <v>0</v>
      </c>
      <c r="H23" s="279">
        <f>Import_F!F42</f>
        <v>0</v>
      </c>
      <c r="I23" s="279">
        <f>Import_F!G42</f>
        <v>0</v>
      </c>
      <c r="J23" s="300"/>
    </row>
    <row r="24" spans="1:10" s="295" customFormat="1" ht="18" customHeight="1" x14ac:dyDescent="0.2">
      <c r="A24" s="249">
        <v>16</v>
      </c>
      <c r="B24" s="593" t="str">
        <f>IF(Tartalom!$G$3=1,Nyelv!B285,IF(Tartalom!$G$3=2,Nyelv!C285,IF(Tartalom!$G$3=3,Nyelv!D285,Nyelv!E285)))</f>
        <v>IX. Adófizetési kötelezettség</v>
      </c>
      <c r="C24" s="593"/>
      <c r="D24" s="593"/>
      <c r="E24" s="250">
        <f>Import_F!D43</f>
        <v>0</v>
      </c>
      <c r="F24" s="250">
        <f>Import_F!E43</f>
        <v>0</v>
      </c>
      <c r="G24" s="250">
        <f t="shared" si="0"/>
        <v>0</v>
      </c>
      <c r="H24" s="250">
        <f>Import_F!F43</f>
        <v>0</v>
      </c>
      <c r="I24" s="250">
        <f>Import_F!G43</f>
        <v>0</v>
      </c>
      <c r="J24" s="300"/>
    </row>
    <row r="25" spans="1:10" s="295" customFormat="1" ht="18" customHeight="1" x14ac:dyDescent="0.2">
      <c r="A25" s="253">
        <v>17</v>
      </c>
      <c r="B25" s="630" t="str">
        <f>IF(Tartalom!$G$3=1,Nyelv!B286,IF(Tartalom!$G$3=2,Nyelv!C286,IF(Tartalom!$G$3=3,Nyelv!D286,Nyelv!E286)))</f>
        <v>D. ADÓZOTT EREDMÉNY (±C.-IX.)</v>
      </c>
      <c r="C25" s="630"/>
      <c r="D25" s="630"/>
      <c r="E25" s="297">
        <f>Import_F!D44</f>
        <v>0</v>
      </c>
      <c r="F25" s="297">
        <f>Import_F!E44</f>
        <v>0</v>
      </c>
      <c r="G25" s="297">
        <f t="shared" si="0"/>
        <v>0</v>
      </c>
      <c r="H25" s="297">
        <f>Import_F!F44</f>
        <v>0</v>
      </c>
      <c r="I25" s="297">
        <f>Import_F!G44</f>
        <v>0</v>
      </c>
      <c r="J25" s="298"/>
    </row>
    <row r="26" spans="1:10" s="295" customFormat="1" ht="18" customHeight="1" x14ac:dyDescent="0.2">
      <c r="A26" s="344"/>
      <c r="B26" s="358"/>
      <c r="C26" s="358"/>
      <c r="D26" s="398"/>
      <c r="E26" s="393"/>
      <c r="F26" s="393"/>
      <c r="G26" s="393"/>
      <c r="H26" s="393"/>
      <c r="I26" s="393"/>
      <c r="J26" s="393"/>
    </row>
    <row r="27" spans="1:10" s="295" customFormat="1" ht="18" customHeight="1" x14ac:dyDescent="0.25">
      <c r="A27" s="160" t="s">
        <v>105</v>
      </c>
      <c r="B27" s="160"/>
      <c r="C27" s="160"/>
      <c r="D27" s="160"/>
      <c r="E27" s="160"/>
      <c r="F27" s="160"/>
      <c r="G27" s="160"/>
      <c r="H27" s="27"/>
      <c r="I27" s="27"/>
      <c r="J27" s="27"/>
    </row>
    <row r="28" spans="1:10" s="295" customFormat="1" ht="18" customHeight="1" x14ac:dyDescent="0.25">
      <c r="A28" s="163"/>
      <c r="B28" s="163"/>
      <c r="C28" s="163"/>
      <c r="D28" s="163"/>
      <c r="E28" s="163"/>
      <c r="F28" s="163"/>
      <c r="G28" s="163"/>
      <c r="H28" s="125"/>
      <c r="I28" s="125"/>
      <c r="J28" s="125"/>
    </row>
    <row r="29" spans="1:10" s="295" customFormat="1" ht="18" customHeight="1" x14ac:dyDescent="0.25">
      <c r="A29" s="166" t="s">
        <v>106</v>
      </c>
      <c r="B29" s="166"/>
      <c r="C29" s="166"/>
      <c r="D29" s="166"/>
      <c r="E29" s="166"/>
      <c r="F29" s="166"/>
      <c r="G29" s="166"/>
      <c r="H29" s="27"/>
      <c r="I29" s="27"/>
      <c r="J29" s="27"/>
    </row>
    <row r="30" spans="1:10" s="295" customFormat="1" ht="18" customHeight="1" x14ac:dyDescent="0.25">
      <c r="A30" s="163"/>
      <c r="B30" s="163"/>
      <c r="C30" s="163"/>
      <c r="D30" s="163"/>
      <c r="E30" s="163"/>
      <c r="F30" s="163"/>
      <c r="G30" s="163"/>
      <c r="H30" s="125"/>
      <c r="I30" s="125"/>
      <c r="J30" s="125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27"/>
    </row>
  </sheetData>
  <mergeCells count="17">
    <mergeCell ref="B24:D24"/>
    <mergeCell ref="B25:D25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A5:C5"/>
    <mergeCell ref="A6:C6"/>
    <mergeCell ref="B11:D11"/>
    <mergeCell ref="B12:D12"/>
    <mergeCell ref="B13:D13"/>
  </mergeCells>
  <hyperlinks>
    <hyperlink ref="J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6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showGridLines="0" workbookViewId="0"/>
  </sheetViews>
  <sheetFormatPr defaultColWidth="8.88671875" defaultRowHeight="13.5" customHeight="1" x14ac:dyDescent="0.25"/>
  <cols>
    <col min="1" max="1" width="38.109375" style="484" customWidth="1"/>
    <col min="2" max="3" width="8.33203125" style="484" customWidth="1"/>
    <col min="4" max="7" width="8.88671875" style="484" customWidth="1"/>
    <col min="8" max="8" width="11.5546875" style="485" customWidth="1"/>
    <col min="9" max="9" width="8.88671875" style="484" customWidth="1"/>
    <col min="10" max="16384" width="8.88671875" style="484"/>
  </cols>
  <sheetData>
    <row r="1" spans="1:9" ht="16.5" customHeight="1" x14ac:dyDescent="0.3">
      <c r="A1" s="22" t="s">
        <v>39</v>
      </c>
      <c r="B1" s="399"/>
      <c r="C1" s="399"/>
      <c r="D1" s="236"/>
      <c r="E1" s="236"/>
      <c r="F1" s="236"/>
      <c r="G1" s="236"/>
      <c r="H1" s="399"/>
      <c r="I1" s="14" t="s">
        <v>40</v>
      </c>
    </row>
    <row r="2" spans="1:9" x14ac:dyDescent="0.25">
      <c r="A2" s="399"/>
      <c r="B2" s="399"/>
      <c r="C2" s="399"/>
      <c r="D2" s="236"/>
      <c r="E2" s="400"/>
      <c r="F2" s="400"/>
      <c r="G2" s="400"/>
      <c r="H2" s="399"/>
    </row>
    <row r="3" spans="1:9" ht="16.5" x14ac:dyDescent="0.25">
      <c r="A3" s="29" t="str">
        <f>IF(Tartalom!G3=1,Nyelv!$B$445,IF(Tartalom!G3=2,Nyelv!$C$445,IF(Tartalom!G3=3,Nyelv!$D$445,Nyelv!$E$445)))</f>
        <v>CASH-FLOW kimutatás</v>
      </c>
      <c r="B3" s="230"/>
      <c r="C3" s="230"/>
      <c r="D3" s="230"/>
      <c r="E3" s="38"/>
      <c r="F3" s="38"/>
      <c r="G3" s="230"/>
      <c r="H3" s="230"/>
    </row>
    <row r="4" spans="1:9" ht="16.5" x14ac:dyDescent="0.25">
      <c r="A4" s="558" t="str">
        <f>IF(Tartalom!$G$3=1,Nyelv!$B$460,IF(Tartalom!$G$3=2,Nyelv!$C$460,IF(Tartalom!$G$3=3,Nyelv!$D$460,Nyelv!$E$460)))</f>
        <v xml:space="preserve">Ügyfél: </v>
      </c>
      <c r="B4" s="559"/>
      <c r="C4" s="234"/>
      <c r="D4" s="177" t="str">
        <f>IF(Tartalom!$G$3=1,Nyelv!B461,IF(Tartalom!$G$3=2,Nyelv!C461,IF(Tartalom!$G$3=3,Nyelv!D461,Nyelv!E461)))</f>
        <v>Dátum:</v>
      </c>
      <c r="E4" s="360">
        <f>Alapa!$C$15</f>
        <v>0</v>
      </c>
      <c r="F4" s="360"/>
      <c r="G4" s="182"/>
      <c r="H4" s="401"/>
    </row>
    <row r="5" spans="1:9" ht="16.5" x14ac:dyDescent="0.25">
      <c r="A5" s="558" t="str">
        <f>IF(Tartalom!$G$3=1,Nyelv!$B$454,IF(Tartalom!$G$3=2,Nyelv!$C$454,IF(Tartalom!$G$3=3,Nyelv!$D$454,Nyelv!$E$454)))</f>
        <v xml:space="preserve">Fordulónap: </v>
      </c>
      <c r="B5" s="559"/>
      <c r="C5" s="142"/>
      <c r="D5" s="177" t="str">
        <f>IF(Tartalom!$G$3=1,Nyelv!B462,IF(Tartalom!$G$3=2,Nyelv!C462,IF(Tartalom!$G$3=3,Nyelv!D462,Nyelv!E462)))</f>
        <v>Készitette:</v>
      </c>
      <c r="E5" s="35" t="e">
        <f>VLOOKUP(I5,Alapa!$G$2:$H$22,2)</f>
        <v>#N/A</v>
      </c>
      <c r="F5" s="35"/>
      <c r="G5" s="182"/>
      <c r="H5" s="401"/>
      <c r="I5" s="402">
        <v>1</v>
      </c>
    </row>
    <row r="6" spans="1:9" ht="16.5" x14ac:dyDescent="0.25">
      <c r="A6" s="181"/>
      <c r="B6" s="181" t="s">
        <v>92</v>
      </c>
      <c r="C6" s="234"/>
      <c r="D6" s="176" t="str">
        <f>IF(Tartalom!$G$3=1,Nyelv!B463,IF(Tartalom!$G$3=2,Nyelv!C463,IF(Tartalom!$G$3=3,Nyelv!D463,Nyelv!E463)))</f>
        <v>Ellenőrizte:</v>
      </c>
      <c r="E6" s="138" t="str">
        <f>IF(Alapa!$N$2=0," ",Alapa!$N$2)</f>
        <v xml:space="preserve"> </v>
      </c>
      <c r="F6" s="138"/>
      <c r="G6" s="235"/>
      <c r="H6" s="142"/>
    </row>
    <row r="7" spans="1:9" x14ac:dyDescent="0.25">
      <c r="A7" s="403"/>
      <c r="B7" s="404"/>
      <c r="C7" s="405" t="str">
        <f>IF(Tartalom!G3=1,Nyelv!$B$457,IF(Tartalom!G3=2,Nyelv!$C$457,IF(Tartalom!G3=3,Nyelv!$D$457,Nyelv!$E$457)))</f>
        <v xml:space="preserve"> </v>
      </c>
      <c r="D7" s="236"/>
      <c r="E7" s="236"/>
      <c r="F7" s="236"/>
      <c r="G7" s="236"/>
      <c r="H7" s="399"/>
    </row>
    <row r="8" spans="1:9" ht="27" x14ac:dyDescent="0.25">
      <c r="A8" s="406" t="str">
        <f>IF(Tartalom!$G$3=1,Nyelv!$B$438,IF(Tartalom!$G$3=2,Nyelv!$D$438,IF(Tartalom!$G$3=3,Nyelv!$D$438,Nyelv!$E$438)))</f>
        <v>A tétel megnevezése</v>
      </c>
      <c r="B8" s="407" t="str">
        <f>IF(Tartalom!$G$3=1,Nyelv!$B$439,IF(Tartalom!$G$3=2,Nyelv!$D$439,IF(Tartalom!$G$3=3,Nyelv!$D$439,Nyelv!$E$439)))</f>
        <v>Előző év</v>
      </c>
      <c r="C8" s="408" t="str">
        <f>IF(Tartalom!$G$3=1,Nyelv!$B$441,IF(Tartalom!$G$3=2,Nyelv!$C$441,IF(Tartalom!$G$3=3,Nyelv!$D$441,Nyelv!$E$441)))</f>
        <v>Tárgyév</v>
      </c>
      <c r="D8" s="409" t="s">
        <v>133</v>
      </c>
      <c r="E8" s="410" t="s">
        <v>134</v>
      </c>
      <c r="F8" s="410" t="str">
        <f>IF(Tartalom!$G$3=1,Nyelv!$B$466,IF(Tartalom!$G$3=2,Nyelv!$C$466,IF(Tartalom!$G$3=3,Nyelv!$D$466,Nyelv!$E$466)))</f>
        <v>Könyvvizsgálatra átadva</v>
      </c>
      <c r="G8" s="410" t="s">
        <v>135</v>
      </c>
      <c r="H8" s="411" t="str">
        <f>IF(Tartalom!$G$3=1,Nyelv!$B$464,IF(Tartalom!$G$3=2,Nyelv!$C$464,IF(Tartalom!$G$3=3,Nyelv!$D$464,Nyelv!$E$464)))</f>
        <v>Megjegyzés / Referencia</v>
      </c>
      <c r="I8" s="412" t="s">
        <v>108</v>
      </c>
    </row>
    <row r="9" spans="1:9" x14ac:dyDescent="0.25">
      <c r="A9" s="413" t="s">
        <v>109</v>
      </c>
      <c r="B9" s="414" t="s">
        <v>110</v>
      </c>
      <c r="C9" s="415" t="s">
        <v>111</v>
      </c>
      <c r="D9" s="416"/>
      <c r="E9" s="417"/>
      <c r="F9" s="418"/>
      <c r="G9" s="417"/>
      <c r="H9" s="419"/>
    </row>
    <row r="10" spans="1:9" x14ac:dyDescent="0.25">
      <c r="A10" s="420" t="str">
        <f>IF(Tartalom!$G$3=1,Nyelv!B325,IF(Tartalom!$G$3=2,Nyelv!C325,IF(Tartalom!$G$3=3,Nyelv!D325,Nyelv!E325)))</f>
        <v>I. Működési cash flow (1-13. sorok)</v>
      </c>
      <c r="B10" s="421">
        <f t="shared" ref="B10:G10" si="0">SUM(B14:B26)</f>
        <v>0</v>
      </c>
      <c r="C10" s="422">
        <f t="shared" si="0"/>
        <v>0</v>
      </c>
      <c r="D10" s="423">
        <f t="shared" si="0"/>
        <v>0</v>
      </c>
      <c r="E10" s="421">
        <f t="shared" si="0"/>
        <v>0</v>
      </c>
      <c r="F10" s="421">
        <f t="shared" si="0"/>
        <v>0</v>
      </c>
      <c r="G10" s="421">
        <f t="shared" si="0"/>
        <v>0</v>
      </c>
      <c r="H10" s="424"/>
    </row>
    <row r="11" spans="1:9" x14ac:dyDescent="0.25">
      <c r="A11" s="425" t="str">
        <f>IF(Tartalom!$G$3=1,Nyelv!B326,IF(Tartalom!$G$3=2,Nyelv!C326,IF(Tartalom!$G$3=3,Nyelv!D326,Nyelv!E326)))</f>
        <v>1a. Adózás előtti eredmény +/-</v>
      </c>
      <c r="B11" s="426">
        <f>Import_O!D47</f>
        <v>0</v>
      </c>
      <c r="C11" s="427">
        <f>D11+E11</f>
        <v>0</v>
      </c>
      <c r="D11" s="428">
        <f>Import_O!F47</f>
        <v>0</v>
      </c>
      <c r="E11" s="429"/>
      <c r="F11" s="426">
        <f>C11-G11</f>
        <v>0</v>
      </c>
      <c r="G11" s="430"/>
      <c r="H11" s="431"/>
    </row>
    <row r="12" spans="1:9" x14ac:dyDescent="0.25">
      <c r="A12" s="425" t="str">
        <f>IF(Tartalom!$G$3=1,Nyelv!B327,IF(Tartalom!$G$3=2,Nyelv!C327,IF(Tartalom!$G$3=3,Nyelv!D327,Nyelv!E327)))</f>
        <v>ebből: működésre kapott, pénzügyileg rendezett támogatás,</v>
      </c>
      <c r="B12" s="432"/>
      <c r="C12" s="427">
        <f>D12+E12</f>
        <v>0</v>
      </c>
      <c r="D12" s="433"/>
      <c r="E12" s="430"/>
      <c r="F12" s="426">
        <f>C12-G12</f>
        <v>0</v>
      </c>
      <c r="G12" s="430"/>
      <c r="H12" s="431"/>
    </row>
    <row r="13" spans="1:9" x14ac:dyDescent="0.25">
      <c r="A13" s="425" t="str">
        <f>IF(Tartalom!$G$3=1,Nyelv!B328,IF(Tartalom!$G$3=2,Nyelv!C328,IF(Tartalom!$G$3=3,Nyelv!D328,Nyelv!E328)))</f>
        <v>1b. Korrekciók az adózás előtti eredményben +/-</v>
      </c>
      <c r="B13" s="432"/>
      <c r="C13" s="427">
        <f>D13+E13</f>
        <v>0</v>
      </c>
      <c r="D13" s="433"/>
      <c r="E13" s="430"/>
      <c r="F13" s="426">
        <f>C13-G13</f>
        <v>0</v>
      </c>
      <c r="G13" s="430"/>
      <c r="H13" s="431"/>
    </row>
    <row r="14" spans="1:9" x14ac:dyDescent="0.25">
      <c r="A14" s="425" t="str">
        <f>IF(Tartalom!$G$3=1,Nyelv!B329,IF(Tartalom!$G$3=2,Nyelv!C329,IF(Tartalom!$G$3=3,Nyelv!D329,Nyelv!E329)))</f>
        <v>1. Korrigált adózás előtti eredmény (1a+1b) +/-</v>
      </c>
      <c r="B14" s="434">
        <f t="shared" ref="B14:G14" si="1">SUM(B11:B13)-B12</f>
        <v>0</v>
      </c>
      <c r="C14" s="435">
        <f t="shared" si="1"/>
        <v>0</v>
      </c>
      <c r="D14" s="436">
        <f t="shared" si="1"/>
        <v>0</v>
      </c>
      <c r="E14" s="437">
        <f t="shared" si="1"/>
        <v>0</v>
      </c>
      <c r="F14" s="434">
        <f t="shared" si="1"/>
        <v>0</v>
      </c>
      <c r="G14" s="437">
        <f t="shared" si="1"/>
        <v>0</v>
      </c>
      <c r="H14" s="431"/>
    </row>
    <row r="15" spans="1:9" x14ac:dyDescent="0.25">
      <c r="A15" s="425" t="str">
        <f>IF(Tartalom!$G$3=1,Nyelv!B330,IF(Tartalom!$G$3=2,Nyelv!C330,IF(Tartalom!$G$3=3,Nyelv!D330,Nyelv!E330)))</f>
        <v>2. Elszámolt amortizáció +</v>
      </c>
      <c r="B15" s="426">
        <f>Import_O!D21</f>
        <v>0</v>
      </c>
      <c r="C15" s="427">
        <f t="shared" ref="C15:C26" si="2">D15+E15</f>
        <v>0</v>
      </c>
      <c r="D15" s="428">
        <f>Import_O!F21</f>
        <v>0</v>
      </c>
      <c r="E15" s="430"/>
      <c r="F15" s="426">
        <f t="shared" ref="F15:F26" si="3">C15-G15</f>
        <v>0</v>
      </c>
      <c r="G15" s="430"/>
      <c r="H15" s="431"/>
    </row>
    <row r="16" spans="1:9" x14ac:dyDescent="0.25">
      <c r="A16" s="425" t="str">
        <f>IF(Tartalom!$G$3=1,Nyelv!B331,IF(Tartalom!$G$3=2,Nyelv!C331,IF(Tartalom!$G$3=3,Nyelv!D331,Nyelv!E331)))</f>
        <v>3. Elszámolt értékvesztés és visszaírás +/-</v>
      </c>
      <c r="B16" s="432"/>
      <c r="C16" s="427">
        <f t="shared" si="2"/>
        <v>0</v>
      </c>
      <c r="D16" s="433"/>
      <c r="E16" s="430"/>
      <c r="F16" s="426">
        <f t="shared" si="3"/>
        <v>0</v>
      </c>
      <c r="G16" s="430"/>
      <c r="H16" s="431"/>
    </row>
    <row r="17" spans="1:8" x14ac:dyDescent="0.25">
      <c r="A17" s="425" t="str">
        <f>IF(Tartalom!$G$3=1,Nyelv!B332,IF(Tartalom!$G$3=2,Nyelv!C332,IF(Tartalom!$G$3=3,Nyelv!D332,Nyelv!E332)))</f>
        <v>4. Céltartalék képzés és felhasználás különbözete +/-</v>
      </c>
      <c r="B17" s="432"/>
      <c r="C17" s="427">
        <f t="shared" si="2"/>
        <v>0</v>
      </c>
      <c r="D17" s="428">
        <f>Import_M!F74-Import_M!D74</f>
        <v>0</v>
      </c>
      <c r="E17" s="430"/>
      <c r="F17" s="426">
        <f t="shared" si="3"/>
        <v>0</v>
      </c>
      <c r="G17" s="438"/>
      <c r="H17" s="431"/>
    </row>
    <row r="18" spans="1:8" x14ac:dyDescent="0.25">
      <c r="A18" s="425" t="str">
        <f>IF(Tartalom!$G$3=1,Nyelv!B333,IF(Tartalom!$G$3=2,Nyelv!C333,IF(Tartalom!$G$3=3,Nyelv!D333,Nyelv!E333)))</f>
        <v>5. Befektetett eszközök értékesítésének eredménye +/-</v>
      </c>
      <c r="B18" s="432"/>
      <c r="C18" s="427">
        <f t="shared" si="2"/>
        <v>0</v>
      </c>
      <c r="D18" s="433"/>
      <c r="E18" s="430"/>
      <c r="F18" s="426">
        <f t="shared" si="3"/>
        <v>0</v>
      </c>
      <c r="G18" s="439"/>
      <c r="H18" s="431"/>
    </row>
    <row r="19" spans="1:8" x14ac:dyDescent="0.25">
      <c r="A19" s="425" t="str">
        <f>IF(Tartalom!$G$3=1,Nyelv!B334,IF(Tartalom!$G$3=2,Nyelv!C334,IF(Tartalom!$G$3=3,Nyelv!D334,Nyelv!E334)))</f>
        <v>6. Szállítói kötelezettség változása +/-</v>
      </c>
      <c r="B19" s="432"/>
      <c r="C19" s="427">
        <f t="shared" si="2"/>
        <v>0</v>
      </c>
      <c r="D19" s="440"/>
      <c r="E19" s="430"/>
      <c r="F19" s="426">
        <f t="shared" si="3"/>
        <v>0</v>
      </c>
      <c r="G19" s="441"/>
      <c r="H19" s="431"/>
    </row>
    <row r="20" spans="1:8" x14ac:dyDescent="0.25">
      <c r="A20" s="425" t="str">
        <f>IF(Tartalom!$G$3=1,Nyelv!B335,IF(Tartalom!$G$3=2,Nyelv!C335,IF(Tartalom!$G$3=3,Nyelv!D335,Nyelv!E335)))</f>
        <v>7. Egyéb rövid lejáratú kötelezettség változása +/-</v>
      </c>
      <c r="B20" s="432"/>
      <c r="C20" s="427">
        <f t="shared" si="2"/>
        <v>0</v>
      </c>
      <c r="D20" s="440"/>
      <c r="E20" s="430"/>
      <c r="F20" s="426">
        <f t="shared" si="3"/>
        <v>0</v>
      </c>
      <c r="G20" s="441"/>
      <c r="H20" s="431"/>
    </row>
    <row r="21" spans="1:8" x14ac:dyDescent="0.25">
      <c r="A21" s="442" t="str">
        <f>IF(Tartalom!$G$3=1,Nyelv!B336,IF(Tartalom!$G$3=2,Nyelv!C336,IF(Tartalom!$G$3=3,Nyelv!D336,Nyelv!E336)))</f>
        <v>8. Passzív időbeli elhatárolások változása +/-</v>
      </c>
      <c r="B21" s="432"/>
      <c r="C21" s="427">
        <f t="shared" si="2"/>
        <v>0</v>
      </c>
      <c r="D21" s="440"/>
      <c r="E21" s="430"/>
      <c r="F21" s="426">
        <f t="shared" si="3"/>
        <v>0</v>
      </c>
      <c r="G21" s="441"/>
      <c r="H21" s="431"/>
    </row>
    <row r="22" spans="1:8" x14ac:dyDescent="0.25">
      <c r="A22" s="425" t="str">
        <f>IF(Tartalom!$G$3=1,Nyelv!B337,IF(Tartalom!$G$3=2,Nyelv!C337,IF(Tartalom!$G$3=3,Nyelv!D337,Nyelv!E337)))</f>
        <v>9. Vevőkövetelés változása +/-</v>
      </c>
      <c r="B22" s="432"/>
      <c r="C22" s="427">
        <f t="shared" si="2"/>
        <v>0</v>
      </c>
      <c r="D22" s="440"/>
      <c r="E22" s="430"/>
      <c r="F22" s="426">
        <f t="shared" si="3"/>
        <v>0</v>
      </c>
      <c r="G22" s="430"/>
      <c r="H22" s="431"/>
    </row>
    <row r="23" spans="1:8" x14ac:dyDescent="0.25">
      <c r="A23" s="425" t="str">
        <f>IF(Tartalom!$G$3=1,Nyelv!B338,IF(Tartalom!$G$3=2,Nyelv!C338,IF(Tartalom!$G$3=3,Nyelv!D338,Nyelv!E338)))</f>
        <v>10. Forgóeszközök (vevőkövetelés és pénzeszköz nélkül) változása +/-</v>
      </c>
      <c r="B23" s="432"/>
      <c r="C23" s="427">
        <f t="shared" si="2"/>
        <v>0</v>
      </c>
      <c r="D23" s="440"/>
      <c r="E23" s="430"/>
      <c r="F23" s="426">
        <f t="shared" si="3"/>
        <v>0</v>
      </c>
      <c r="G23" s="438"/>
      <c r="H23" s="431"/>
    </row>
    <row r="24" spans="1:8" x14ac:dyDescent="0.25">
      <c r="A24" s="425" t="str">
        <f>IF(Tartalom!$G$3=1,Nyelv!B339,IF(Tartalom!$G$3=2,Nyelv!C339,IF(Tartalom!$G$3=3,Nyelv!D339,Nyelv!E339)))</f>
        <v>11. Aktív időbeli elhatárolások változása +/-</v>
      </c>
      <c r="B24" s="432"/>
      <c r="C24" s="427">
        <f t="shared" si="2"/>
        <v>0</v>
      </c>
      <c r="D24" s="440"/>
      <c r="E24" s="430"/>
      <c r="F24" s="426">
        <f t="shared" si="3"/>
        <v>0</v>
      </c>
      <c r="G24" s="438"/>
      <c r="H24" s="431"/>
    </row>
    <row r="25" spans="1:8" x14ac:dyDescent="0.25">
      <c r="A25" s="442" t="str">
        <f>IF(Tartalom!$G$3=1,Nyelv!B340,IF(Tartalom!$G$3=2,Nyelv!C340,IF(Tartalom!$G$3=3,Nyelv!D340,Nyelv!E340)))</f>
        <v>12. Fizetett adó (nyereség után) -</v>
      </c>
      <c r="B25" s="432"/>
      <c r="C25" s="427">
        <f t="shared" si="2"/>
        <v>0</v>
      </c>
      <c r="D25" s="440"/>
      <c r="E25" s="430"/>
      <c r="F25" s="426">
        <f t="shared" si="3"/>
        <v>0</v>
      </c>
      <c r="G25" s="438"/>
      <c r="H25" s="431"/>
    </row>
    <row r="26" spans="1:8" x14ac:dyDescent="0.25">
      <c r="A26" s="443" t="str">
        <f>IF(Tartalom!$G$3=1,Nyelv!B341,IF(Tartalom!$G$3=2,Nyelv!C341,IF(Tartalom!$G$3=3,Nyelv!D341,Nyelv!E341)))</f>
        <v>13. Fizetett osztalék, részesedés -</v>
      </c>
      <c r="B26" s="444"/>
      <c r="C26" s="445">
        <f t="shared" si="2"/>
        <v>0</v>
      </c>
      <c r="D26" s="446"/>
      <c r="E26" s="439"/>
      <c r="F26" s="447">
        <f t="shared" si="3"/>
        <v>0</v>
      </c>
      <c r="G26" s="439"/>
      <c r="H26" s="448"/>
    </row>
    <row r="27" spans="1:8" x14ac:dyDescent="0.25">
      <c r="A27" s="420" t="str">
        <f>IF(Tartalom!$G$3=1,Nyelv!B342,IF(Tartalom!$G$3=2,Nyelv!C342,IF(Tartalom!$G$3=3,Nyelv!D342,Nyelv!E342)))</f>
        <v>II. Befektetési cash flow (14-18. sorok)</v>
      </c>
      <c r="B27" s="449">
        <f t="shared" ref="B27:G27" si="4">SUM(B28:B32)</f>
        <v>0</v>
      </c>
      <c r="C27" s="450">
        <f t="shared" si="4"/>
        <v>0</v>
      </c>
      <c r="D27" s="451">
        <f t="shared" si="4"/>
        <v>0</v>
      </c>
      <c r="E27" s="449">
        <f t="shared" si="4"/>
        <v>0</v>
      </c>
      <c r="F27" s="449">
        <f t="shared" si="4"/>
        <v>0</v>
      </c>
      <c r="G27" s="449">
        <f t="shared" si="4"/>
        <v>0</v>
      </c>
      <c r="H27" s="452"/>
    </row>
    <row r="28" spans="1:8" x14ac:dyDescent="0.25">
      <c r="A28" s="425" t="str">
        <f>IF(Tartalom!$G$3=1,Nyelv!B343,IF(Tartalom!$G$3=2,Nyelv!C343,IF(Tartalom!$G$3=3,Nyelv!D343,Nyelv!E343)))</f>
        <v>14. Befektetett eszközök beszerzése -</v>
      </c>
      <c r="B28" s="432"/>
      <c r="C28" s="427">
        <f>D28+E28</f>
        <v>0</v>
      </c>
      <c r="D28" s="453"/>
      <c r="E28" s="430"/>
      <c r="F28" s="426">
        <f>C28-G28</f>
        <v>0</v>
      </c>
      <c r="G28" s="430"/>
      <c r="H28" s="431"/>
    </row>
    <row r="29" spans="1:8" x14ac:dyDescent="0.25">
      <c r="A29" s="442" t="str">
        <f>IF(Tartalom!$G$3=1,Nyelv!B344,IF(Tartalom!$G$3=2,Nyelv!C344,IF(Tartalom!$G$3=3,Nyelv!D344,Nyelv!E344)))</f>
        <v>15. Befektetett eszközök eladása +</v>
      </c>
      <c r="B29" s="432"/>
      <c r="C29" s="427">
        <f>D29+E29</f>
        <v>0</v>
      </c>
      <c r="D29" s="453"/>
      <c r="E29" s="430"/>
      <c r="F29" s="426">
        <f>C29-G29</f>
        <v>0</v>
      </c>
      <c r="G29" s="430"/>
      <c r="H29" s="431"/>
    </row>
    <row r="30" spans="1:8" x14ac:dyDescent="0.25">
      <c r="A30" s="425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32"/>
      <c r="C30" s="427">
        <f>D30+E30</f>
        <v>0</v>
      </c>
      <c r="D30" s="453"/>
      <c r="E30" s="430"/>
      <c r="F30" s="426">
        <f>C30-G30</f>
        <v>0</v>
      </c>
      <c r="G30" s="430"/>
      <c r="H30" s="431"/>
    </row>
    <row r="31" spans="1:8" x14ac:dyDescent="0.25">
      <c r="A31" s="442" t="str">
        <f>IF(Tartalom!$G$3=1,Nyelv!B346,IF(Tartalom!$G$3=2,Nyelv!C346,IF(Tartalom!$G$3=3,Nyelv!D346,Nyelv!E346)))</f>
        <v>17. Hosszú lejáratra nyújtott kölcsönök és elhelyezett bankbetétek -</v>
      </c>
      <c r="B31" s="432"/>
      <c r="C31" s="427">
        <f>D31+E31</f>
        <v>0</v>
      </c>
      <c r="D31" s="454"/>
      <c r="E31" s="430"/>
      <c r="F31" s="426">
        <f>C31-G31</f>
        <v>0</v>
      </c>
      <c r="G31" s="430"/>
      <c r="H31" s="431"/>
    </row>
    <row r="32" spans="1:8" x14ac:dyDescent="0.25">
      <c r="A32" s="455" t="str">
        <f>IF(Tartalom!$G$3=1,Nyelv!B347,IF(Tartalom!$G$3=2,Nyelv!C347,IF(Tartalom!$G$3=3,Nyelv!D347,Nyelv!E347)))</f>
        <v>18. Kapott osztalék, részesedés +</v>
      </c>
      <c r="B32" s="456"/>
      <c r="C32" s="457">
        <f>D32+E32</f>
        <v>0</v>
      </c>
      <c r="D32" s="458"/>
      <c r="E32" s="459"/>
      <c r="F32" s="460">
        <f>C32-G32</f>
        <v>0</v>
      </c>
      <c r="G32" s="459"/>
      <c r="H32" s="461"/>
    </row>
    <row r="33" spans="1:8" x14ac:dyDescent="0.25">
      <c r="A33" s="420" t="str">
        <f>IF(Tartalom!$G$3=1,Nyelv!B348,IF(Tartalom!$G$3=2,Nyelv!C348,IF(Tartalom!$G$3=3,Nyelv!D348,Nyelv!E348)))</f>
        <v>III. Finanszírozási cash flow (19-26. sorok)</v>
      </c>
      <c r="B33" s="449">
        <f t="shared" ref="B33:G33" si="5">SUM(B34:B41)</f>
        <v>0</v>
      </c>
      <c r="C33" s="450">
        <f t="shared" si="5"/>
        <v>0</v>
      </c>
      <c r="D33" s="451">
        <f t="shared" si="5"/>
        <v>0</v>
      </c>
      <c r="E33" s="449">
        <f t="shared" si="5"/>
        <v>0</v>
      </c>
      <c r="F33" s="449">
        <f t="shared" si="5"/>
        <v>0</v>
      </c>
      <c r="G33" s="449">
        <f t="shared" si="5"/>
        <v>0</v>
      </c>
      <c r="H33" s="452"/>
    </row>
    <row r="34" spans="1:8" x14ac:dyDescent="0.25">
      <c r="A34" s="425" t="str">
        <f>IF(Tartalom!$G$3=1,Nyelv!B349,IF(Tartalom!$G$3=2,Nyelv!C349,IF(Tartalom!$G$3=3,Nyelv!D349,Nyelv!E349)))</f>
        <v>19. Részvénykibocsátás, tőkebevonás (tőkeemelés) bevétele +</v>
      </c>
      <c r="B34" s="432"/>
      <c r="C34" s="427">
        <f t="shared" ref="C34:C41" si="6">D34+E34</f>
        <v>0</v>
      </c>
      <c r="D34" s="462"/>
      <c r="E34" s="439"/>
      <c r="F34" s="426">
        <f t="shared" ref="F34:F41" si="7">C34-G34</f>
        <v>0</v>
      </c>
      <c r="G34" s="439"/>
      <c r="H34" s="431"/>
    </row>
    <row r="35" spans="1:8" x14ac:dyDescent="0.25">
      <c r="A35" s="425" t="str">
        <f>IF(Tartalom!$G$3=1,Nyelv!B350,IF(Tartalom!$G$3=2,Nyelv!C350,IF(Tartalom!$G$3=3,Nyelv!D350,Nyelv!E350)))</f>
        <v>20. Kötvény és hitelviszonyt megtestesítő értékpapír kibocsátásának bevétele +</v>
      </c>
      <c r="B35" s="444"/>
      <c r="C35" s="427">
        <f t="shared" si="6"/>
        <v>0</v>
      </c>
      <c r="D35" s="454"/>
      <c r="E35" s="430"/>
      <c r="F35" s="426">
        <f t="shared" si="7"/>
        <v>0</v>
      </c>
      <c r="G35" s="430"/>
      <c r="H35" s="431"/>
    </row>
    <row r="36" spans="1:8" x14ac:dyDescent="0.25">
      <c r="A36" s="425" t="str">
        <f>IF(Tartalom!$G$3=1,Nyelv!B351,IF(Tartalom!$G$3=2,Nyelv!C351,IF(Tartalom!$G$3=3,Nyelv!D351,Nyelv!E351)))</f>
        <v>21. Hitel és kölcsön felvétele +</v>
      </c>
      <c r="B36" s="432"/>
      <c r="C36" s="427">
        <f t="shared" si="6"/>
        <v>0</v>
      </c>
      <c r="D36" s="462"/>
      <c r="E36" s="439"/>
      <c r="F36" s="426">
        <f t="shared" si="7"/>
        <v>0</v>
      </c>
      <c r="G36" s="439"/>
      <c r="H36" s="431"/>
    </row>
    <row r="37" spans="1:8" x14ac:dyDescent="0.25">
      <c r="A37" s="425" t="str">
        <f>IF(Tartalom!$G$3=1,Nyelv!B352,IF(Tartalom!$G$3=2,Nyelv!C352,IF(Tartalom!$G$3=3,Nyelv!D352,Nyelv!E352)))</f>
        <v>22. Véglegesen kapott pénzeszköz +</v>
      </c>
      <c r="B37" s="432"/>
      <c r="C37" s="427">
        <f t="shared" si="6"/>
        <v>0</v>
      </c>
      <c r="D37" s="454"/>
      <c r="E37" s="430"/>
      <c r="F37" s="426">
        <f t="shared" si="7"/>
        <v>0</v>
      </c>
      <c r="G37" s="430"/>
      <c r="H37" s="431"/>
    </row>
    <row r="38" spans="1:8" x14ac:dyDescent="0.25">
      <c r="A38" s="425" t="str">
        <f>IF(Tartalom!$G$3=1,Nyelv!B353,IF(Tartalom!$G$3=2,Nyelv!C353,IF(Tartalom!$G$3=3,Nyelv!D353,Nyelv!E353)))</f>
        <v>23. Részvénybevonás, tőkekivonás (tőkeleszállítás) -</v>
      </c>
      <c r="B38" s="432"/>
      <c r="C38" s="427">
        <f t="shared" si="6"/>
        <v>0</v>
      </c>
      <c r="D38" s="454"/>
      <c r="E38" s="430"/>
      <c r="F38" s="426">
        <f t="shared" si="7"/>
        <v>0</v>
      </c>
      <c r="G38" s="430"/>
      <c r="H38" s="431"/>
    </row>
    <row r="39" spans="1:8" x14ac:dyDescent="0.25">
      <c r="A39" s="425" t="str">
        <f>IF(Tartalom!$G$3=1,Nyelv!B354,IF(Tartalom!$G$3=2,Nyelv!C354,IF(Tartalom!$G$3=3,Nyelv!D354,Nyelv!E354)))</f>
        <v>24. Kötvény és hitelviszonyt megtestesítő értékpapír visszafizetése -</v>
      </c>
      <c r="B39" s="432"/>
      <c r="C39" s="427">
        <f t="shared" si="6"/>
        <v>0</v>
      </c>
      <c r="D39" s="462"/>
      <c r="E39" s="439"/>
      <c r="F39" s="426">
        <f t="shared" si="7"/>
        <v>0</v>
      </c>
      <c r="G39" s="439"/>
      <c r="H39" s="431"/>
    </row>
    <row r="40" spans="1:8" x14ac:dyDescent="0.25">
      <c r="A40" s="425" t="str">
        <f>IF(Tartalom!$G$3=1,Nyelv!B355,IF(Tartalom!$G$3=2,Nyelv!C355,IF(Tartalom!$G$3=3,Nyelv!D355,Nyelv!E355)))</f>
        <v>25. Hitel és kölcsön törlesztése, visszafizetése -</v>
      </c>
      <c r="B40" s="432"/>
      <c r="C40" s="427">
        <f t="shared" si="6"/>
        <v>0</v>
      </c>
      <c r="D40" s="454"/>
      <c r="E40" s="430"/>
      <c r="F40" s="426">
        <f t="shared" si="7"/>
        <v>0</v>
      </c>
      <c r="G40" s="430"/>
      <c r="H40" s="431"/>
    </row>
    <row r="41" spans="1:8" x14ac:dyDescent="0.25">
      <c r="A41" s="443" t="str">
        <f>IF(Tartalom!$G$3=1,Nyelv!B356,IF(Tartalom!$G$3=2,Nyelv!C356,IF(Tartalom!$G$3=3,Nyelv!D356,Nyelv!E356)))</f>
        <v>26. Véglegesen átadott pénzeszköz -</v>
      </c>
      <c r="B41" s="444"/>
      <c r="C41" s="445">
        <f t="shared" si="6"/>
        <v>0</v>
      </c>
      <c r="D41" s="462"/>
      <c r="E41" s="439"/>
      <c r="F41" s="447">
        <f t="shared" si="7"/>
        <v>0</v>
      </c>
      <c r="G41" s="439"/>
      <c r="H41" s="448"/>
    </row>
    <row r="42" spans="1:8" x14ac:dyDescent="0.25">
      <c r="A42" s="463" t="str">
        <f>IF(Tartalom!$G$3=1,Nyelv!B357,IF(Tartalom!$G$3=2,Nyelv!C357,IF(Tartalom!$G$3=3,Nyelv!D357,Nyelv!E357)))</f>
        <v>IV. Pénzeszközök változása (I+II+III. sorok) +/-</v>
      </c>
      <c r="B42" s="464">
        <f t="shared" ref="B42:G42" si="8">B33+B27+B10</f>
        <v>0</v>
      </c>
      <c r="C42" s="465">
        <f t="shared" si="8"/>
        <v>0</v>
      </c>
      <c r="D42" s="466">
        <f t="shared" si="8"/>
        <v>0</v>
      </c>
      <c r="E42" s="464">
        <f t="shared" si="8"/>
        <v>0</v>
      </c>
      <c r="F42" s="464">
        <f t="shared" si="8"/>
        <v>0</v>
      </c>
      <c r="G42" s="464">
        <f t="shared" si="8"/>
        <v>0</v>
      </c>
      <c r="H42" s="467"/>
    </row>
    <row r="43" spans="1:8" x14ac:dyDescent="0.25">
      <c r="A43" s="468" t="str">
        <f>IF(Tartalom!$G$3=1,Nyelv!B358,IF(Tartalom!$G$3=2,Nyelv!C358,IF(Tartalom!$G$3=3,Nyelv!D358,Nyelv!E358)))</f>
        <v>27. Devizás pénzeszközök átértékelése +/-</v>
      </c>
      <c r="B43" s="469"/>
      <c r="C43" s="470">
        <f>D43+E43</f>
        <v>0</v>
      </c>
      <c r="D43" s="471"/>
      <c r="E43" s="472"/>
      <c r="F43" s="473">
        <f>C43-G43</f>
        <v>0</v>
      </c>
      <c r="G43" s="472"/>
      <c r="H43" s="474"/>
    </row>
    <row r="44" spans="1:8" x14ac:dyDescent="0.25">
      <c r="A44" s="527" t="str">
        <f>IF(Tartalom!$G$3=1,Nyelv!B359,IF(Tartalom!$G$3=2,Nyelv!C359,IF(Tartalom!$G$3=3,Nyelv!D359,Nyelv!E359)))</f>
        <v>V. Pénzeszközök mérleg szerinti változása (IV+27. sorok) +/-</v>
      </c>
      <c r="B44" s="475">
        <f t="shared" ref="B44:G44" si="9">B42+B43</f>
        <v>0</v>
      </c>
      <c r="C44" s="476">
        <f t="shared" si="9"/>
        <v>0</v>
      </c>
      <c r="D44" s="477">
        <f t="shared" si="9"/>
        <v>0</v>
      </c>
      <c r="E44" s="475">
        <f t="shared" si="9"/>
        <v>0</v>
      </c>
      <c r="F44" s="475">
        <f t="shared" si="9"/>
        <v>0</v>
      </c>
      <c r="G44" s="475">
        <f t="shared" si="9"/>
        <v>0</v>
      </c>
      <c r="H44" s="461"/>
    </row>
    <row r="45" spans="1:8" x14ac:dyDescent="0.25">
      <c r="A45" s="236"/>
      <c r="B45" s="405"/>
      <c r="C45" s="405"/>
      <c r="D45" s="405"/>
      <c r="E45" s="405"/>
      <c r="F45" s="405"/>
      <c r="G45" s="405"/>
      <c r="H45" s="399"/>
    </row>
    <row r="46" spans="1:8" x14ac:dyDescent="0.25">
      <c r="A46" s="478"/>
      <c r="B46" s="479" t="s">
        <v>136</v>
      </c>
      <c r="C46" s="480" t="s">
        <v>137</v>
      </c>
      <c r="D46" s="405"/>
      <c r="E46" s="405"/>
      <c r="F46" s="405"/>
      <c r="G46" s="405"/>
      <c r="H46" s="399"/>
    </row>
    <row r="47" spans="1:8" x14ac:dyDescent="0.25">
      <c r="A47" s="236"/>
      <c r="B47" s="478" t="s">
        <v>138</v>
      </c>
      <c r="C47" s="481">
        <f>Import_M!F55-Import_M!D55</f>
        <v>0</v>
      </c>
      <c r="D47" s="478"/>
      <c r="E47" s="405"/>
      <c r="F47" s="405"/>
      <c r="G47" s="405"/>
      <c r="H47" s="399"/>
    </row>
    <row r="48" spans="1:8" x14ac:dyDescent="0.25">
      <c r="A48" s="236"/>
      <c r="B48" s="478" t="s">
        <v>139</v>
      </c>
      <c r="C48" s="481">
        <f>C44-C47</f>
        <v>0</v>
      </c>
      <c r="D48" s="236"/>
      <c r="E48" s="236"/>
      <c r="F48" s="236"/>
      <c r="G48" s="236"/>
      <c r="H48" s="399"/>
    </row>
    <row r="49" spans="1:8" x14ac:dyDescent="0.25">
      <c r="A49" s="236"/>
      <c r="B49" s="478"/>
      <c r="C49" s="482"/>
      <c r="D49" s="236"/>
      <c r="E49" s="236"/>
      <c r="F49" s="236"/>
      <c r="G49" s="236"/>
      <c r="H49" s="399"/>
    </row>
    <row r="50" spans="1:8" ht="15.75" x14ac:dyDescent="0.25">
      <c r="A50" s="160" t="s">
        <v>105</v>
      </c>
      <c r="B50" s="160"/>
      <c r="C50" s="160"/>
      <c r="D50" s="160"/>
      <c r="E50" s="160"/>
      <c r="F50" s="160"/>
      <c r="G50" s="160"/>
      <c r="H50" s="27"/>
    </row>
    <row r="51" spans="1:8" ht="15.75" x14ac:dyDescent="0.25">
      <c r="A51" s="163"/>
      <c r="B51" s="163"/>
      <c r="C51" s="163"/>
      <c r="D51" s="163"/>
      <c r="E51" s="163"/>
      <c r="F51" s="163"/>
      <c r="G51" s="163"/>
      <c r="H51" s="125"/>
    </row>
    <row r="52" spans="1:8" ht="15.75" x14ac:dyDescent="0.25">
      <c r="A52" s="166" t="s">
        <v>106</v>
      </c>
      <c r="B52" s="166"/>
      <c r="C52" s="166"/>
      <c r="D52" s="166"/>
      <c r="E52" s="166"/>
      <c r="F52" s="166"/>
      <c r="G52" s="166"/>
      <c r="H52" s="27"/>
    </row>
    <row r="53" spans="1:8" ht="15.75" x14ac:dyDescent="0.25">
      <c r="A53" s="163"/>
      <c r="B53" s="163"/>
      <c r="C53" s="163"/>
      <c r="D53" s="163"/>
      <c r="E53" s="163"/>
      <c r="F53" s="163"/>
      <c r="G53" s="163"/>
      <c r="H53" s="125"/>
    </row>
    <row r="54" spans="1:8" x14ac:dyDescent="0.25">
      <c r="A54" s="236"/>
      <c r="B54" s="478"/>
      <c r="C54" s="482"/>
      <c r="D54" s="236"/>
      <c r="E54" s="236"/>
      <c r="F54" s="236"/>
      <c r="G54" s="236"/>
      <c r="H54" s="399"/>
    </row>
    <row r="55" spans="1:8" x14ac:dyDescent="0.25">
      <c r="A55" s="483"/>
      <c r="B55" s="236"/>
      <c r="C55" s="236"/>
      <c r="D55" s="236"/>
      <c r="E55" s="236"/>
      <c r="F55" s="236"/>
      <c r="G55" s="236"/>
      <c r="H55" s="399"/>
    </row>
  </sheetData>
  <mergeCells count="2">
    <mergeCell ref="A4:B4"/>
    <mergeCell ref="A5:B5"/>
  </mergeCells>
  <hyperlinks>
    <hyperlink ref="I1" location="TARTALOM!A1" display=" &lt; Tartalom" xr:uid="{00000000-0004-0000-0B00-000000000000}"/>
  </hyperlinks>
  <pageMargins left="0.74803149606299202" right="0.74803149606299202" top="0.39370078740157499" bottom="0.39370078740157499" header="0.511811023622047" footer="0.511811023622047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1"/>
  <sheetViews>
    <sheetView zoomScale="130" workbookViewId="0"/>
  </sheetViews>
  <sheetFormatPr defaultColWidth="8.88671875" defaultRowHeight="13.5" customHeight="1" x14ac:dyDescent="0.25"/>
  <cols>
    <col min="1" max="1" width="5.88671875" style="486" customWidth="1"/>
    <col min="2" max="2" width="47.21875" style="483" customWidth="1"/>
    <col min="3" max="3" width="36.5546875" style="483" customWidth="1"/>
    <col min="4" max="4" width="37" style="483" customWidth="1"/>
    <col min="5" max="5" width="10.33203125" style="483" customWidth="1"/>
    <col min="6" max="6" width="29.109375" style="483" customWidth="1"/>
    <col min="7" max="9" width="8.88671875" style="483" customWidth="1"/>
    <col min="10" max="16384" width="8.88671875" style="483"/>
  </cols>
  <sheetData>
    <row r="1" spans="1:6" x14ac:dyDescent="0.25">
      <c r="B1" s="487" t="s">
        <v>95</v>
      </c>
      <c r="E1" s="483" t="s">
        <v>140</v>
      </c>
      <c r="F1" s="483">
        <v>2</v>
      </c>
    </row>
    <row r="2" spans="1:6" x14ac:dyDescent="0.25">
      <c r="A2" s="486">
        <v>1</v>
      </c>
      <c r="B2" s="483" t="s">
        <v>141</v>
      </c>
      <c r="C2" s="483" t="s">
        <v>142</v>
      </c>
      <c r="D2" s="483" t="s">
        <v>143</v>
      </c>
    </row>
    <row r="3" spans="1:6" x14ac:dyDescent="0.25">
      <c r="A3" s="486">
        <v>2</v>
      </c>
      <c r="B3" s="483" t="s">
        <v>144</v>
      </c>
      <c r="C3" s="483" t="s">
        <v>145</v>
      </c>
      <c r="D3" s="483" t="s">
        <v>146</v>
      </c>
    </row>
    <row r="4" spans="1:6" x14ac:dyDescent="0.25">
      <c r="A4" s="486">
        <v>3</v>
      </c>
      <c r="B4" s="483" t="s">
        <v>147</v>
      </c>
      <c r="C4" s="483" t="s">
        <v>148</v>
      </c>
      <c r="D4" s="483" t="s">
        <v>149</v>
      </c>
    </row>
    <row r="5" spans="1:6" x14ac:dyDescent="0.25">
      <c r="A5" s="486">
        <v>4</v>
      </c>
      <c r="B5" s="483" t="s">
        <v>150</v>
      </c>
      <c r="C5" s="483" t="s">
        <v>151</v>
      </c>
      <c r="D5" s="483" t="s">
        <v>152</v>
      </c>
    </row>
    <row r="6" spans="1:6" x14ac:dyDescent="0.25">
      <c r="A6" s="486">
        <v>5</v>
      </c>
      <c r="B6" s="483" t="s">
        <v>153</v>
      </c>
      <c r="C6" s="483" t="s">
        <v>154</v>
      </c>
      <c r="D6" s="483" t="s">
        <v>155</v>
      </c>
    </row>
    <row r="7" spans="1:6" x14ac:dyDescent="0.25">
      <c r="A7" s="486">
        <v>6</v>
      </c>
      <c r="B7" s="483" t="s">
        <v>156</v>
      </c>
      <c r="C7" s="483" t="s">
        <v>157</v>
      </c>
      <c r="D7" s="483" t="s">
        <v>158</v>
      </c>
    </row>
    <row r="8" spans="1:6" x14ac:dyDescent="0.25">
      <c r="A8" s="486">
        <v>7</v>
      </c>
      <c r="B8" s="483" t="s">
        <v>159</v>
      </c>
      <c r="C8" s="483" t="s">
        <v>160</v>
      </c>
      <c r="D8" s="483" t="s">
        <v>161</v>
      </c>
    </row>
    <row r="9" spans="1:6" x14ac:dyDescent="0.25">
      <c r="A9" s="486">
        <v>8</v>
      </c>
      <c r="B9" s="483" t="s">
        <v>162</v>
      </c>
      <c r="C9" s="483" t="s">
        <v>163</v>
      </c>
      <c r="D9" s="483" t="s">
        <v>164</v>
      </c>
    </row>
    <row r="10" spans="1:6" x14ac:dyDescent="0.25">
      <c r="A10" s="486">
        <v>9</v>
      </c>
      <c r="B10" s="483" t="s">
        <v>165</v>
      </c>
      <c r="C10" s="483" t="s">
        <v>166</v>
      </c>
      <c r="D10" s="483" t="s">
        <v>167</v>
      </c>
    </row>
    <row r="11" spans="1:6" x14ac:dyDescent="0.25">
      <c r="A11" s="486">
        <v>10</v>
      </c>
      <c r="B11" s="483" t="s">
        <v>168</v>
      </c>
      <c r="C11" s="483" t="s">
        <v>169</v>
      </c>
      <c r="D11" s="483" t="s">
        <v>170</v>
      </c>
    </row>
    <row r="12" spans="1:6" x14ac:dyDescent="0.25">
      <c r="A12" s="486">
        <v>11</v>
      </c>
      <c r="B12" s="483" t="s">
        <v>171</v>
      </c>
      <c r="C12" s="483" t="s">
        <v>172</v>
      </c>
      <c r="D12" s="483" t="s">
        <v>173</v>
      </c>
    </row>
    <row r="13" spans="1:6" x14ac:dyDescent="0.25">
      <c r="A13" s="486">
        <v>12</v>
      </c>
      <c r="B13" s="483" t="s">
        <v>174</v>
      </c>
      <c r="C13" s="483" t="s">
        <v>175</v>
      </c>
      <c r="D13" s="483" t="s">
        <v>176</v>
      </c>
    </row>
    <row r="14" spans="1:6" x14ac:dyDescent="0.25">
      <c r="A14" s="486">
        <v>13</v>
      </c>
      <c r="B14" s="483" t="s">
        <v>177</v>
      </c>
      <c r="C14" s="483" t="s">
        <v>178</v>
      </c>
      <c r="D14" s="483" t="s">
        <v>179</v>
      </c>
    </row>
    <row r="15" spans="1:6" x14ac:dyDescent="0.25">
      <c r="A15" s="486">
        <v>14</v>
      </c>
      <c r="B15" s="483" t="s">
        <v>180</v>
      </c>
      <c r="C15" s="483" t="s">
        <v>181</v>
      </c>
      <c r="D15" s="483" t="s">
        <v>182</v>
      </c>
    </row>
    <row r="16" spans="1:6" x14ac:dyDescent="0.25">
      <c r="A16" s="486">
        <v>15</v>
      </c>
      <c r="B16" s="483" t="s">
        <v>183</v>
      </c>
      <c r="C16" s="483" t="s">
        <v>184</v>
      </c>
      <c r="D16" s="483" t="s">
        <v>185</v>
      </c>
    </row>
    <row r="17" spans="1:4" x14ac:dyDescent="0.25">
      <c r="A17" s="486">
        <v>16</v>
      </c>
      <c r="B17" s="483" t="s">
        <v>186</v>
      </c>
      <c r="C17" s="483" t="s">
        <v>187</v>
      </c>
      <c r="D17" s="483" t="s">
        <v>188</v>
      </c>
    </row>
    <row r="18" spans="1:4" x14ac:dyDescent="0.25">
      <c r="A18" s="486">
        <v>17</v>
      </c>
      <c r="B18" s="483" t="s">
        <v>189</v>
      </c>
      <c r="C18" s="483" t="s">
        <v>190</v>
      </c>
      <c r="D18" s="483" t="s">
        <v>191</v>
      </c>
    </row>
    <row r="19" spans="1:4" x14ac:dyDescent="0.25">
      <c r="A19" s="486">
        <v>18</v>
      </c>
      <c r="B19" s="483" t="s">
        <v>192</v>
      </c>
      <c r="C19" s="483" t="s">
        <v>193</v>
      </c>
      <c r="D19" s="483" t="s">
        <v>194</v>
      </c>
    </row>
    <row r="20" spans="1:4" x14ac:dyDescent="0.25">
      <c r="A20" s="486">
        <v>19</v>
      </c>
      <c r="B20" s="483" t="s">
        <v>195</v>
      </c>
      <c r="C20" s="483" t="s">
        <v>196</v>
      </c>
      <c r="D20" s="483" t="s">
        <v>197</v>
      </c>
    </row>
    <row r="21" spans="1:4" x14ac:dyDescent="0.25">
      <c r="A21" s="486">
        <v>20</v>
      </c>
      <c r="B21" s="483" t="s">
        <v>198</v>
      </c>
      <c r="C21" s="483" t="s">
        <v>199</v>
      </c>
      <c r="D21" s="483" t="s">
        <v>200</v>
      </c>
    </row>
    <row r="22" spans="1:4" x14ac:dyDescent="0.25">
      <c r="A22" s="486">
        <v>21</v>
      </c>
      <c r="B22" s="483" t="s">
        <v>201</v>
      </c>
      <c r="C22" s="483" t="s">
        <v>202</v>
      </c>
      <c r="D22" s="483" t="s">
        <v>203</v>
      </c>
    </row>
    <row r="23" spans="1:4" x14ac:dyDescent="0.25">
      <c r="A23" s="486">
        <v>22</v>
      </c>
      <c r="B23" s="483" t="s">
        <v>204</v>
      </c>
      <c r="C23" s="483" t="s">
        <v>205</v>
      </c>
      <c r="D23" s="483" t="s">
        <v>206</v>
      </c>
    </row>
    <row r="24" spans="1:4" x14ac:dyDescent="0.25">
      <c r="A24" s="486">
        <v>23</v>
      </c>
      <c r="B24" s="483" t="s">
        <v>207</v>
      </c>
      <c r="C24" s="483" t="s">
        <v>208</v>
      </c>
      <c r="D24" s="483" t="s">
        <v>209</v>
      </c>
    </row>
    <row r="25" spans="1:4" x14ac:dyDescent="0.25">
      <c r="A25" s="486">
        <v>24</v>
      </c>
      <c r="B25" s="483" t="s">
        <v>210</v>
      </c>
      <c r="C25" s="483" t="s">
        <v>211</v>
      </c>
      <c r="D25" s="483" t="s">
        <v>212</v>
      </c>
    </row>
    <row r="26" spans="1:4" x14ac:dyDescent="0.25">
      <c r="A26" s="486">
        <v>25</v>
      </c>
      <c r="B26" s="483" t="s">
        <v>213</v>
      </c>
      <c r="C26" s="483" t="s">
        <v>214</v>
      </c>
      <c r="D26" s="483" t="s">
        <v>215</v>
      </c>
    </row>
    <row r="27" spans="1:4" x14ac:dyDescent="0.25">
      <c r="A27" s="486">
        <v>26</v>
      </c>
      <c r="B27" s="483" t="s">
        <v>216</v>
      </c>
      <c r="C27" s="483" t="s">
        <v>217</v>
      </c>
      <c r="D27" s="483" t="s">
        <v>218</v>
      </c>
    </row>
    <row r="28" spans="1:4" x14ac:dyDescent="0.25">
      <c r="A28" s="486">
        <v>27</v>
      </c>
      <c r="B28" s="483" t="s">
        <v>219</v>
      </c>
      <c r="C28" s="483" t="s">
        <v>220</v>
      </c>
      <c r="D28" s="483" t="s">
        <v>221</v>
      </c>
    </row>
    <row r="29" spans="1:4" x14ac:dyDescent="0.25">
      <c r="A29" s="486">
        <v>28</v>
      </c>
      <c r="B29" s="483" t="s">
        <v>222</v>
      </c>
      <c r="C29" s="483" t="s">
        <v>223</v>
      </c>
      <c r="D29" s="483" t="s">
        <v>224</v>
      </c>
    </row>
    <row r="30" spans="1:4" x14ac:dyDescent="0.25">
      <c r="A30" s="486">
        <v>29</v>
      </c>
      <c r="B30" s="483" t="s">
        <v>225</v>
      </c>
      <c r="C30" s="483" t="s">
        <v>226</v>
      </c>
      <c r="D30" s="483" t="s">
        <v>227</v>
      </c>
    </row>
    <row r="31" spans="1:4" x14ac:dyDescent="0.25">
      <c r="A31" s="486">
        <v>30</v>
      </c>
      <c r="B31" s="483" t="s">
        <v>228</v>
      </c>
      <c r="C31" s="483" t="s">
        <v>229</v>
      </c>
      <c r="D31" s="483" t="s">
        <v>230</v>
      </c>
    </row>
    <row r="32" spans="1:4" x14ac:dyDescent="0.25">
      <c r="A32" s="486">
        <v>31</v>
      </c>
      <c r="B32" s="483" t="s">
        <v>231</v>
      </c>
      <c r="C32" s="483" t="s">
        <v>232</v>
      </c>
      <c r="D32" s="483" t="s">
        <v>233</v>
      </c>
    </row>
    <row r="33" spans="1:4" x14ac:dyDescent="0.25">
      <c r="A33" s="486">
        <v>32</v>
      </c>
      <c r="B33" s="483" t="s">
        <v>234</v>
      </c>
      <c r="C33" s="483" t="s">
        <v>235</v>
      </c>
      <c r="D33" s="483" t="s">
        <v>236</v>
      </c>
    </row>
    <row r="34" spans="1:4" x14ac:dyDescent="0.25">
      <c r="A34" s="486">
        <v>33</v>
      </c>
      <c r="B34" s="483" t="s">
        <v>237</v>
      </c>
      <c r="C34" s="483" t="s">
        <v>238</v>
      </c>
      <c r="D34" s="483" t="s">
        <v>239</v>
      </c>
    </row>
    <row r="35" spans="1:4" x14ac:dyDescent="0.25">
      <c r="A35" s="486">
        <v>34</v>
      </c>
      <c r="B35" s="483" t="s">
        <v>240</v>
      </c>
      <c r="C35" s="483" t="s">
        <v>241</v>
      </c>
      <c r="D35" s="483" t="s">
        <v>242</v>
      </c>
    </row>
    <row r="36" spans="1:4" x14ac:dyDescent="0.25">
      <c r="A36" s="486">
        <v>35</v>
      </c>
      <c r="B36" s="483" t="s">
        <v>243</v>
      </c>
      <c r="C36" s="483" t="s">
        <v>244</v>
      </c>
      <c r="D36" s="483" t="s">
        <v>245</v>
      </c>
    </row>
    <row r="37" spans="1:4" x14ac:dyDescent="0.25">
      <c r="A37" s="486">
        <v>36</v>
      </c>
      <c r="B37" s="483" t="s">
        <v>246</v>
      </c>
      <c r="C37" s="483" t="s">
        <v>247</v>
      </c>
      <c r="D37" s="483" t="s">
        <v>248</v>
      </c>
    </row>
    <row r="38" spans="1:4" x14ac:dyDescent="0.25">
      <c r="A38" s="486">
        <v>37</v>
      </c>
      <c r="B38" s="483" t="s">
        <v>249</v>
      </c>
      <c r="C38" s="483" t="s">
        <v>250</v>
      </c>
      <c r="D38" s="483" t="s">
        <v>251</v>
      </c>
    </row>
    <row r="39" spans="1:4" x14ac:dyDescent="0.25">
      <c r="A39" s="486">
        <v>38</v>
      </c>
      <c r="B39" s="483" t="s">
        <v>252</v>
      </c>
      <c r="C39" s="483" t="s">
        <v>253</v>
      </c>
      <c r="D39" s="483" t="s">
        <v>254</v>
      </c>
    </row>
    <row r="40" spans="1:4" x14ac:dyDescent="0.25">
      <c r="A40" s="486">
        <v>39</v>
      </c>
      <c r="B40" s="483" t="s">
        <v>255</v>
      </c>
      <c r="C40" s="483" t="s">
        <v>256</v>
      </c>
      <c r="D40" s="483" t="s">
        <v>257</v>
      </c>
    </row>
    <row r="41" spans="1:4" x14ac:dyDescent="0.25">
      <c r="A41" s="486">
        <v>40</v>
      </c>
      <c r="B41" s="483" t="s">
        <v>258</v>
      </c>
      <c r="C41" s="483" t="s">
        <v>259</v>
      </c>
      <c r="D41" s="483" t="s">
        <v>260</v>
      </c>
    </row>
    <row r="42" spans="1:4" x14ac:dyDescent="0.25">
      <c r="A42" s="486">
        <v>41</v>
      </c>
      <c r="B42" s="483" t="s">
        <v>261</v>
      </c>
      <c r="C42" s="483" t="s">
        <v>262</v>
      </c>
      <c r="D42" s="483" t="s">
        <v>263</v>
      </c>
    </row>
    <row r="43" spans="1:4" x14ac:dyDescent="0.25">
      <c r="A43" s="486">
        <v>42</v>
      </c>
      <c r="B43" s="483" t="s">
        <v>264</v>
      </c>
      <c r="C43" s="483" t="s">
        <v>265</v>
      </c>
      <c r="D43" s="483" t="s">
        <v>266</v>
      </c>
    </row>
    <row r="44" spans="1:4" x14ac:dyDescent="0.25">
      <c r="A44" s="486">
        <v>43</v>
      </c>
      <c r="B44" s="483" t="s">
        <v>267</v>
      </c>
      <c r="C44" s="483" t="s">
        <v>268</v>
      </c>
      <c r="D44" s="483" t="s">
        <v>269</v>
      </c>
    </row>
    <row r="45" spans="1:4" x14ac:dyDescent="0.25">
      <c r="A45" s="486">
        <v>44</v>
      </c>
      <c r="B45" s="483" t="s">
        <v>270</v>
      </c>
      <c r="C45" s="483" t="s">
        <v>271</v>
      </c>
      <c r="D45" s="483" t="s">
        <v>272</v>
      </c>
    </row>
    <row r="46" spans="1:4" x14ac:dyDescent="0.25">
      <c r="A46" s="486">
        <v>45</v>
      </c>
      <c r="B46" s="483" t="s">
        <v>273</v>
      </c>
      <c r="C46" s="483" t="s">
        <v>274</v>
      </c>
      <c r="D46" s="483" t="s">
        <v>275</v>
      </c>
    </row>
    <row r="47" spans="1:4" x14ac:dyDescent="0.25">
      <c r="A47" s="486">
        <v>46</v>
      </c>
      <c r="B47" s="483" t="s">
        <v>276</v>
      </c>
      <c r="C47" s="483" t="s">
        <v>277</v>
      </c>
      <c r="D47" s="483" t="s">
        <v>278</v>
      </c>
    </row>
    <row r="48" spans="1:4" x14ac:dyDescent="0.25">
      <c r="A48" s="486">
        <v>47</v>
      </c>
      <c r="B48" s="483" t="s">
        <v>279</v>
      </c>
      <c r="C48" s="483" t="s">
        <v>280</v>
      </c>
      <c r="D48" s="483" t="s">
        <v>281</v>
      </c>
    </row>
    <row r="49" spans="1:4" x14ac:dyDescent="0.25">
      <c r="A49" s="486">
        <v>48</v>
      </c>
      <c r="B49" s="483" t="s">
        <v>282</v>
      </c>
      <c r="C49" s="483" t="s">
        <v>283</v>
      </c>
      <c r="D49" s="483" t="s">
        <v>284</v>
      </c>
    </row>
    <row r="50" spans="1:4" x14ac:dyDescent="0.25">
      <c r="A50" s="486">
        <v>49</v>
      </c>
      <c r="B50" s="483" t="s">
        <v>285</v>
      </c>
      <c r="C50" s="483" t="s">
        <v>286</v>
      </c>
      <c r="D50" s="483" t="s">
        <v>287</v>
      </c>
    </row>
    <row r="51" spans="1:4" x14ac:dyDescent="0.25">
      <c r="A51" s="486">
        <v>50</v>
      </c>
      <c r="B51" s="483" t="s">
        <v>288</v>
      </c>
      <c r="C51" s="483" t="s">
        <v>289</v>
      </c>
      <c r="D51" s="483" t="s">
        <v>290</v>
      </c>
    </row>
    <row r="52" spans="1:4" x14ac:dyDescent="0.25">
      <c r="A52" s="486">
        <v>51</v>
      </c>
      <c r="B52" s="483" t="s">
        <v>291</v>
      </c>
      <c r="C52" s="483" t="s">
        <v>292</v>
      </c>
      <c r="D52" s="483" t="s">
        <v>293</v>
      </c>
    </row>
    <row r="53" spans="1:4" x14ac:dyDescent="0.25">
      <c r="A53" s="486">
        <v>52</v>
      </c>
      <c r="B53" s="483" t="s">
        <v>294</v>
      </c>
      <c r="C53" s="483" t="s">
        <v>295</v>
      </c>
      <c r="D53" s="483" t="s">
        <v>296</v>
      </c>
    </row>
    <row r="54" spans="1:4" x14ac:dyDescent="0.25">
      <c r="A54" s="486">
        <v>53</v>
      </c>
      <c r="B54" s="483" t="s">
        <v>297</v>
      </c>
      <c r="C54" s="483" t="s">
        <v>298</v>
      </c>
      <c r="D54" s="483" t="s">
        <v>299</v>
      </c>
    </row>
    <row r="55" spans="1:4" x14ac:dyDescent="0.25">
      <c r="A55" s="486">
        <v>54</v>
      </c>
      <c r="B55" s="483" t="s">
        <v>300</v>
      </c>
      <c r="C55" s="483" t="s">
        <v>301</v>
      </c>
      <c r="D55" s="483" t="s">
        <v>302</v>
      </c>
    </row>
    <row r="56" spans="1:4" x14ac:dyDescent="0.25">
      <c r="A56" s="486">
        <v>55</v>
      </c>
      <c r="B56" s="483" t="s">
        <v>303</v>
      </c>
      <c r="C56" s="483" t="s">
        <v>304</v>
      </c>
      <c r="D56" s="483" t="s">
        <v>305</v>
      </c>
    </row>
    <row r="57" spans="1:4" x14ac:dyDescent="0.25">
      <c r="A57" s="486">
        <v>56</v>
      </c>
      <c r="B57" s="483" t="s">
        <v>306</v>
      </c>
      <c r="C57" s="483" t="s">
        <v>307</v>
      </c>
      <c r="D57" s="483" t="s">
        <v>308</v>
      </c>
    </row>
    <row r="58" spans="1:4" x14ac:dyDescent="0.25">
      <c r="A58" s="486">
        <v>57</v>
      </c>
      <c r="B58" s="483" t="s">
        <v>309</v>
      </c>
      <c r="C58" s="483" t="s">
        <v>310</v>
      </c>
      <c r="D58" s="483" t="s">
        <v>311</v>
      </c>
    </row>
    <row r="59" spans="1:4" x14ac:dyDescent="0.25">
      <c r="A59" s="486">
        <v>58</v>
      </c>
      <c r="B59" s="483" t="s">
        <v>312</v>
      </c>
      <c r="C59" s="483" t="s">
        <v>313</v>
      </c>
      <c r="D59" s="483" t="s">
        <v>314</v>
      </c>
    </row>
    <row r="60" spans="1:4" x14ac:dyDescent="0.25">
      <c r="A60" s="486">
        <v>59</v>
      </c>
      <c r="B60" s="483" t="s">
        <v>315</v>
      </c>
      <c r="C60" s="483" t="s">
        <v>316</v>
      </c>
      <c r="D60" s="483" t="s">
        <v>317</v>
      </c>
    </row>
    <row r="61" spans="1:4" x14ac:dyDescent="0.25">
      <c r="A61" s="486">
        <v>60</v>
      </c>
      <c r="B61" s="483" t="s">
        <v>318</v>
      </c>
      <c r="C61" s="483" t="s">
        <v>319</v>
      </c>
      <c r="D61" s="483" t="s">
        <v>320</v>
      </c>
    </row>
    <row r="62" spans="1:4" x14ac:dyDescent="0.25">
      <c r="A62" s="486">
        <v>61</v>
      </c>
      <c r="B62" s="483" t="s">
        <v>321</v>
      </c>
      <c r="C62" s="483" t="s">
        <v>322</v>
      </c>
      <c r="D62" s="483" t="s">
        <v>323</v>
      </c>
    </row>
    <row r="63" spans="1:4" x14ac:dyDescent="0.25">
      <c r="A63" s="486">
        <v>62</v>
      </c>
      <c r="B63" s="483" t="s">
        <v>324</v>
      </c>
      <c r="C63" s="483" t="s">
        <v>325</v>
      </c>
      <c r="D63" s="483" t="s">
        <v>326</v>
      </c>
    </row>
    <row r="64" spans="1:4" x14ac:dyDescent="0.25">
      <c r="A64" s="486">
        <v>63</v>
      </c>
      <c r="B64" s="483" t="s">
        <v>327</v>
      </c>
      <c r="C64" s="483" t="s">
        <v>328</v>
      </c>
      <c r="D64" s="483" t="s">
        <v>329</v>
      </c>
    </row>
    <row r="65" spans="1:4" x14ac:dyDescent="0.25">
      <c r="A65" s="486">
        <v>64</v>
      </c>
      <c r="B65" s="483" t="s">
        <v>330</v>
      </c>
      <c r="C65" s="483" t="s">
        <v>331</v>
      </c>
      <c r="D65" s="483" t="s">
        <v>332</v>
      </c>
    </row>
    <row r="66" spans="1:4" x14ac:dyDescent="0.25">
      <c r="A66" s="486">
        <v>65</v>
      </c>
      <c r="B66" s="483" t="s">
        <v>333</v>
      </c>
      <c r="C66" s="483" t="s">
        <v>334</v>
      </c>
      <c r="D66" s="483" t="s">
        <v>335</v>
      </c>
    </row>
    <row r="67" spans="1:4" x14ac:dyDescent="0.25">
      <c r="A67" s="486">
        <v>66</v>
      </c>
      <c r="B67" s="483" t="s">
        <v>336</v>
      </c>
      <c r="C67" s="483" t="s">
        <v>337</v>
      </c>
      <c r="D67" s="483" t="s">
        <v>338</v>
      </c>
    </row>
    <row r="68" spans="1:4" x14ac:dyDescent="0.25">
      <c r="A68" s="486">
        <v>67</v>
      </c>
      <c r="B68" s="483" t="s">
        <v>339</v>
      </c>
      <c r="C68" s="483" t="s">
        <v>340</v>
      </c>
      <c r="D68" s="483" t="s">
        <v>341</v>
      </c>
    </row>
    <row r="69" spans="1:4" x14ac:dyDescent="0.25">
      <c r="A69" s="486">
        <v>68</v>
      </c>
      <c r="B69" s="483" t="s">
        <v>342</v>
      </c>
      <c r="C69" s="483" t="s">
        <v>343</v>
      </c>
      <c r="D69" s="483" t="s">
        <v>344</v>
      </c>
    </row>
    <row r="70" spans="1:4" x14ac:dyDescent="0.25">
      <c r="A70" s="486">
        <v>69</v>
      </c>
      <c r="B70" s="483" t="s">
        <v>345</v>
      </c>
      <c r="C70" s="483" t="s">
        <v>346</v>
      </c>
      <c r="D70" s="483" t="s">
        <v>347</v>
      </c>
    </row>
    <row r="71" spans="1:4" x14ac:dyDescent="0.25">
      <c r="A71" s="486">
        <v>70</v>
      </c>
      <c r="B71" s="483" t="s">
        <v>348</v>
      </c>
      <c r="C71" s="483" t="s">
        <v>349</v>
      </c>
      <c r="D71" s="483" t="s">
        <v>350</v>
      </c>
    </row>
    <row r="72" spans="1:4" x14ac:dyDescent="0.25">
      <c r="A72" s="486">
        <v>71</v>
      </c>
      <c r="B72" s="483" t="s">
        <v>351</v>
      </c>
      <c r="C72" s="483" t="s">
        <v>352</v>
      </c>
      <c r="D72" s="483" t="s">
        <v>353</v>
      </c>
    </row>
    <row r="73" spans="1:4" x14ac:dyDescent="0.25">
      <c r="A73" s="486">
        <v>72</v>
      </c>
      <c r="B73" s="483" t="s">
        <v>354</v>
      </c>
      <c r="C73" s="483" t="s">
        <v>355</v>
      </c>
      <c r="D73" s="483" t="s">
        <v>356</v>
      </c>
    </row>
    <row r="74" spans="1:4" x14ac:dyDescent="0.25">
      <c r="A74" s="486">
        <v>73</v>
      </c>
      <c r="B74" s="483" t="s">
        <v>357</v>
      </c>
      <c r="C74" s="483" t="s">
        <v>358</v>
      </c>
      <c r="D74" s="483" t="s">
        <v>359</v>
      </c>
    </row>
    <row r="75" spans="1:4" x14ac:dyDescent="0.25">
      <c r="A75" s="486">
        <v>74</v>
      </c>
      <c r="B75" s="483" t="s">
        <v>360</v>
      </c>
      <c r="C75" s="483" t="s">
        <v>361</v>
      </c>
      <c r="D75" s="483" t="s">
        <v>362</v>
      </c>
    </row>
    <row r="76" spans="1:4" x14ac:dyDescent="0.25">
      <c r="A76" s="486">
        <v>75</v>
      </c>
      <c r="B76" s="483" t="s">
        <v>363</v>
      </c>
      <c r="C76" s="483" t="s">
        <v>364</v>
      </c>
      <c r="D76" s="483" t="s">
        <v>365</v>
      </c>
    </row>
    <row r="77" spans="1:4" x14ac:dyDescent="0.25">
      <c r="A77" s="486">
        <v>76</v>
      </c>
      <c r="B77" s="483" t="s">
        <v>366</v>
      </c>
      <c r="C77" s="483" t="s">
        <v>367</v>
      </c>
      <c r="D77" s="483" t="s">
        <v>368</v>
      </c>
    </row>
    <row r="78" spans="1:4" x14ac:dyDescent="0.25">
      <c r="A78" s="486">
        <v>77</v>
      </c>
      <c r="B78" s="483" t="s">
        <v>369</v>
      </c>
      <c r="C78" s="483" t="s">
        <v>370</v>
      </c>
      <c r="D78" s="483" t="s">
        <v>371</v>
      </c>
    </row>
    <row r="79" spans="1:4" x14ac:dyDescent="0.25">
      <c r="A79" s="486">
        <v>78</v>
      </c>
      <c r="B79" s="483" t="s">
        <v>372</v>
      </c>
      <c r="C79" s="483" t="s">
        <v>373</v>
      </c>
      <c r="D79" s="483" t="s">
        <v>374</v>
      </c>
    </row>
    <row r="80" spans="1:4" x14ac:dyDescent="0.25">
      <c r="A80" s="486">
        <v>79</v>
      </c>
      <c r="B80" s="483" t="s">
        <v>375</v>
      </c>
      <c r="C80" s="483" t="s">
        <v>376</v>
      </c>
      <c r="D80" s="483" t="s">
        <v>377</v>
      </c>
    </row>
    <row r="81" spans="1:4" x14ac:dyDescent="0.25">
      <c r="A81" s="486">
        <v>80</v>
      </c>
      <c r="B81" s="483" t="s">
        <v>378</v>
      </c>
      <c r="C81" s="483" t="s">
        <v>379</v>
      </c>
      <c r="D81" s="483" t="s">
        <v>380</v>
      </c>
    </row>
    <row r="82" spans="1:4" x14ac:dyDescent="0.25">
      <c r="A82" s="486">
        <v>81</v>
      </c>
      <c r="B82" s="483" t="s">
        <v>381</v>
      </c>
      <c r="C82" s="483" t="s">
        <v>382</v>
      </c>
      <c r="D82" s="483" t="s">
        <v>383</v>
      </c>
    </row>
    <row r="83" spans="1:4" x14ac:dyDescent="0.25">
      <c r="A83" s="486">
        <v>82</v>
      </c>
      <c r="B83" s="483" t="s">
        <v>384</v>
      </c>
      <c r="C83" s="483" t="s">
        <v>385</v>
      </c>
      <c r="D83" s="483" t="s">
        <v>386</v>
      </c>
    </row>
    <row r="84" spans="1:4" x14ac:dyDescent="0.25">
      <c r="A84" s="486">
        <v>83</v>
      </c>
      <c r="B84" s="483" t="s">
        <v>387</v>
      </c>
      <c r="C84" s="483" t="s">
        <v>388</v>
      </c>
      <c r="D84" s="483" t="s">
        <v>389</v>
      </c>
    </row>
    <row r="85" spans="1:4" x14ac:dyDescent="0.25">
      <c r="A85" s="486">
        <v>84</v>
      </c>
      <c r="B85" s="483" t="s">
        <v>390</v>
      </c>
      <c r="C85" s="483" t="s">
        <v>391</v>
      </c>
      <c r="D85" s="483" t="s">
        <v>392</v>
      </c>
    </row>
    <row r="86" spans="1:4" x14ac:dyDescent="0.25">
      <c r="A86" s="486">
        <v>85</v>
      </c>
      <c r="B86" s="483" t="s">
        <v>393</v>
      </c>
      <c r="C86" s="483" t="s">
        <v>394</v>
      </c>
      <c r="D86" s="483" t="s">
        <v>395</v>
      </c>
    </row>
    <row r="87" spans="1:4" x14ac:dyDescent="0.25">
      <c r="A87" s="486">
        <v>86</v>
      </c>
      <c r="B87" s="483" t="s">
        <v>396</v>
      </c>
      <c r="C87" s="483" t="s">
        <v>397</v>
      </c>
      <c r="D87" s="483" t="s">
        <v>398</v>
      </c>
    </row>
    <row r="88" spans="1:4" x14ac:dyDescent="0.25">
      <c r="A88" s="486">
        <v>87</v>
      </c>
      <c r="B88" s="483" t="s">
        <v>399</v>
      </c>
      <c r="C88" s="483" t="s">
        <v>400</v>
      </c>
      <c r="D88" s="483" t="s">
        <v>401</v>
      </c>
    </row>
    <row r="89" spans="1:4" x14ac:dyDescent="0.25">
      <c r="A89" s="486">
        <v>88</v>
      </c>
      <c r="B89" s="483" t="s">
        <v>402</v>
      </c>
      <c r="C89" s="483" t="s">
        <v>403</v>
      </c>
      <c r="D89" s="483" t="s">
        <v>404</v>
      </c>
    </row>
    <row r="90" spans="1:4" x14ac:dyDescent="0.25">
      <c r="A90" s="486">
        <v>89</v>
      </c>
      <c r="B90" s="483" t="s">
        <v>405</v>
      </c>
      <c r="C90" s="483" t="s">
        <v>406</v>
      </c>
      <c r="D90" s="483" t="s">
        <v>407</v>
      </c>
    </row>
    <row r="91" spans="1:4" x14ac:dyDescent="0.25">
      <c r="A91" s="486">
        <v>90</v>
      </c>
      <c r="B91" s="483" t="s">
        <v>408</v>
      </c>
      <c r="C91" s="483" t="s">
        <v>409</v>
      </c>
      <c r="D91" s="483" t="s">
        <v>410</v>
      </c>
    </row>
    <row r="92" spans="1:4" x14ac:dyDescent="0.25">
      <c r="A92" s="486">
        <v>91</v>
      </c>
      <c r="B92" s="483" t="s">
        <v>411</v>
      </c>
      <c r="C92" s="483" t="s">
        <v>412</v>
      </c>
      <c r="D92" s="483" t="s">
        <v>413</v>
      </c>
    </row>
    <row r="93" spans="1:4" x14ac:dyDescent="0.25">
      <c r="A93" s="486">
        <v>92</v>
      </c>
      <c r="B93" s="483" t="s">
        <v>414</v>
      </c>
      <c r="C93" s="483" t="s">
        <v>415</v>
      </c>
      <c r="D93" s="483" t="s">
        <v>416</v>
      </c>
    </row>
    <row r="94" spans="1:4" x14ac:dyDescent="0.25">
      <c r="A94" s="486">
        <v>93</v>
      </c>
      <c r="B94" s="483" t="s">
        <v>417</v>
      </c>
      <c r="C94" s="483" t="s">
        <v>418</v>
      </c>
      <c r="D94" s="483" t="s">
        <v>419</v>
      </c>
    </row>
    <row r="95" spans="1:4" x14ac:dyDescent="0.25">
      <c r="A95" s="486">
        <v>94</v>
      </c>
      <c r="B95" s="483" t="s">
        <v>420</v>
      </c>
      <c r="C95" s="483" t="s">
        <v>421</v>
      </c>
      <c r="D95" s="483" t="s">
        <v>422</v>
      </c>
    </row>
    <row r="96" spans="1:4" x14ac:dyDescent="0.25">
      <c r="A96" s="486">
        <v>95</v>
      </c>
      <c r="B96" s="483" t="s">
        <v>423</v>
      </c>
      <c r="C96" s="483" t="s">
        <v>424</v>
      </c>
      <c r="D96" s="483" t="s">
        <v>425</v>
      </c>
    </row>
    <row r="97" spans="1:4" x14ac:dyDescent="0.25">
      <c r="A97" s="486">
        <v>96</v>
      </c>
      <c r="B97" s="483" t="s">
        <v>426</v>
      </c>
      <c r="C97" s="483" t="s">
        <v>427</v>
      </c>
      <c r="D97" s="483" t="s">
        <v>428</v>
      </c>
    </row>
    <row r="98" spans="1:4" x14ac:dyDescent="0.25">
      <c r="A98" s="486">
        <v>97</v>
      </c>
      <c r="B98" s="483" t="s">
        <v>429</v>
      </c>
      <c r="C98" s="483" t="s">
        <v>430</v>
      </c>
      <c r="D98" s="483" t="s">
        <v>431</v>
      </c>
    </row>
    <row r="99" spans="1:4" x14ac:dyDescent="0.25">
      <c r="A99" s="486">
        <v>98</v>
      </c>
      <c r="B99" s="483" t="s">
        <v>432</v>
      </c>
      <c r="C99" s="483" t="s">
        <v>433</v>
      </c>
      <c r="D99" s="483" t="s">
        <v>434</v>
      </c>
    </row>
    <row r="100" spans="1:4" x14ac:dyDescent="0.25">
      <c r="A100" s="486">
        <v>99</v>
      </c>
      <c r="B100" s="483" t="s">
        <v>435</v>
      </c>
      <c r="C100" s="483" t="s">
        <v>436</v>
      </c>
      <c r="D100" s="483" t="s">
        <v>437</v>
      </c>
    </row>
    <row r="101" spans="1:4" x14ac:dyDescent="0.25">
      <c r="A101" s="486">
        <v>100</v>
      </c>
      <c r="B101" s="483" t="s">
        <v>438</v>
      </c>
      <c r="C101" s="483" t="s">
        <v>439</v>
      </c>
      <c r="D101" s="483" t="s">
        <v>440</v>
      </c>
    </row>
    <row r="102" spans="1:4" x14ac:dyDescent="0.25">
      <c r="A102" s="486">
        <v>101</v>
      </c>
      <c r="B102" s="483" t="s">
        <v>441</v>
      </c>
      <c r="C102" s="483" t="s">
        <v>442</v>
      </c>
    </row>
    <row r="103" spans="1:4" x14ac:dyDescent="0.25">
      <c r="A103" s="486">
        <v>102</v>
      </c>
      <c r="B103" s="483" t="s">
        <v>443</v>
      </c>
      <c r="C103" s="483" t="s">
        <v>444</v>
      </c>
      <c r="D103" s="483" t="s">
        <v>445</v>
      </c>
    </row>
    <row r="104" spans="1:4" x14ac:dyDescent="0.25">
      <c r="A104" s="486">
        <v>103</v>
      </c>
      <c r="B104" s="483" t="s">
        <v>446</v>
      </c>
      <c r="C104" s="483" t="s">
        <v>447</v>
      </c>
      <c r="D104" s="483" t="s">
        <v>448</v>
      </c>
    </row>
    <row r="105" spans="1:4" x14ac:dyDescent="0.25">
      <c r="A105" s="486">
        <v>104</v>
      </c>
      <c r="B105" s="483" t="s">
        <v>449</v>
      </c>
      <c r="C105" s="483" t="s">
        <v>450</v>
      </c>
      <c r="D105" s="483" t="s">
        <v>451</v>
      </c>
    </row>
    <row r="106" spans="1:4" x14ac:dyDescent="0.25">
      <c r="A106" s="486">
        <v>105</v>
      </c>
      <c r="B106" s="483" t="s">
        <v>452</v>
      </c>
      <c r="C106" s="483" t="s">
        <v>453</v>
      </c>
      <c r="D106" s="483" t="s">
        <v>454</v>
      </c>
    </row>
    <row r="107" spans="1:4" x14ac:dyDescent="0.25">
      <c r="A107" s="486">
        <v>106</v>
      </c>
      <c r="B107" s="483" t="s">
        <v>455</v>
      </c>
      <c r="C107" s="483" t="s">
        <v>456</v>
      </c>
      <c r="D107" s="483" t="s">
        <v>457</v>
      </c>
    </row>
    <row r="108" spans="1:4" x14ac:dyDescent="0.25">
      <c r="A108" s="486">
        <v>107</v>
      </c>
      <c r="B108" s="483" t="s">
        <v>458</v>
      </c>
      <c r="C108" s="483" t="s">
        <v>316</v>
      </c>
      <c r="D108" s="483" t="s">
        <v>459</v>
      </c>
    </row>
    <row r="109" spans="1:4" x14ac:dyDescent="0.25">
      <c r="A109" s="486">
        <v>108</v>
      </c>
      <c r="B109" s="483" t="s">
        <v>460</v>
      </c>
      <c r="C109" s="483" t="s">
        <v>310</v>
      </c>
      <c r="D109" s="483" t="s">
        <v>461</v>
      </c>
    </row>
    <row r="110" spans="1:4" x14ac:dyDescent="0.25">
      <c r="A110" s="486">
        <v>109</v>
      </c>
      <c r="B110" s="483" t="s">
        <v>462</v>
      </c>
      <c r="C110" s="483" t="s">
        <v>463</v>
      </c>
      <c r="D110" s="483" t="s">
        <v>464</v>
      </c>
    </row>
    <row r="112" spans="1:4" x14ac:dyDescent="0.25">
      <c r="B112" s="487" t="s">
        <v>465</v>
      </c>
      <c r="C112" s="483" t="s">
        <v>466</v>
      </c>
      <c r="D112" s="483" t="s">
        <v>467</v>
      </c>
    </row>
    <row r="113" spans="1:4" x14ac:dyDescent="0.25">
      <c r="A113" s="486">
        <v>1</v>
      </c>
      <c r="B113" s="483" t="s">
        <v>468</v>
      </c>
      <c r="C113" s="483" t="s">
        <v>469</v>
      </c>
      <c r="D113" s="483" t="s">
        <v>470</v>
      </c>
    </row>
    <row r="114" spans="1:4" x14ac:dyDescent="0.25">
      <c r="A114" s="486">
        <v>2</v>
      </c>
      <c r="B114" s="483" t="s">
        <v>471</v>
      </c>
      <c r="C114" s="483" t="s">
        <v>472</v>
      </c>
      <c r="D114" s="483" t="s">
        <v>473</v>
      </c>
    </row>
    <row r="115" spans="1:4" x14ac:dyDescent="0.25">
      <c r="A115" s="486">
        <v>3</v>
      </c>
      <c r="B115" s="483" t="s">
        <v>474</v>
      </c>
      <c r="C115" s="483" t="s">
        <v>475</v>
      </c>
      <c r="D115" s="483" t="s">
        <v>476</v>
      </c>
    </row>
    <row r="116" spans="1:4" x14ac:dyDescent="0.25">
      <c r="A116" s="486">
        <v>4</v>
      </c>
      <c r="B116" s="483" t="s">
        <v>477</v>
      </c>
      <c r="C116" s="483" t="s">
        <v>478</v>
      </c>
      <c r="D116" s="483" t="s">
        <v>479</v>
      </c>
    </row>
    <row r="117" spans="1:4" x14ac:dyDescent="0.25">
      <c r="A117" s="486">
        <v>5</v>
      </c>
      <c r="B117" s="483" t="s">
        <v>480</v>
      </c>
      <c r="C117" s="483" t="s">
        <v>481</v>
      </c>
      <c r="D117" s="483" t="s">
        <v>482</v>
      </c>
    </row>
    <row r="118" spans="1:4" x14ac:dyDescent="0.25">
      <c r="A118" s="486">
        <v>6</v>
      </c>
      <c r="B118" s="483" t="s">
        <v>483</v>
      </c>
      <c r="C118" s="483" t="s">
        <v>484</v>
      </c>
      <c r="D118" s="483" t="s">
        <v>485</v>
      </c>
    </row>
    <row r="119" spans="1:4" x14ac:dyDescent="0.25">
      <c r="A119" s="486">
        <v>7</v>
      </c>
      <c r="B119" s="483" t="s">
        <v>486</v>
      </c>
      <c r="C119" s="483" t="s">
        <v>487</v>
      </c>
      <c r="D119" s="483" t="s">
        <v>488</v>
      </c>
    </row>
    <row r="120" spans="1:4" x14ac:dyDescent="0.25">
      <c r="A120" s="486">
        <v>8</v>
      </c>
      <c r="B120" s="483" t="s">
        <v>489</v>
      </c>
      <c r="C120" s="483" t="s">
        <v>490</v>
      </c>
      <c r="D120" s="483" t="s">
        <v>491</v>
      </c>
    </row>
    <row r="121" spans="1:4" x14ac:dyDescent="0.25">
      <c r="A121" s="486">
        <v>9</v>
      </c>
      <c r="B121" s="483" t="s">
        <v>492</v>
      </c>
      <c r="C121" s="483" t="s">
        <v>493</v>
      </c>
      <c r="D121" s="483" t="s">
        <v>494</v>
      </c>
    </row>
    <row r="122" spans="1:4" x14ac:dyDescent="0.25">
      <c r="A122" s="486">
        <v>10</v>
      </c>
      <c r="B122" s="483" t="s">
        <v>495</v>
      </c>
      <c r="C122" s="483" t="s">
        <v>496</v>
      </c>
      <c r="D122" s="483" t="s">
        <v>497</v>
      </c>
    </row>
    <row r="123" spans="1:4" x14ac:dyDescent="0.25">
      <c r="A123" s="486">
        <v>11</v>
      </c>
      <c r="B123" s="483" t="s">
        <v>498</v>
      </c>
      <c r="C123" s="483" t="s">
        <v>499</v>
      </c>
      <c r="D123" s="483" t="s">
        <v>500</v>
      </c>
    </row>
    <row r="124" spans="1:4" x14ac:dyDescent="0.25">
      <c r="A124" s="486">
        <v>12</v>
      </c>
      <c r="B124" s="483" t="s">
        <v>501</v>
      </c>
      <c r="C124" s="483" t="s">
        <v>502</v>
      </c>
      <c r="D124" s="483" t="s">
        <v>503</v>
      </c>
    </row>
    <row r="125" spans="1:4" x14ac:dyDescent="0.25">
      <c r="A125" s="486">
        <v>13</v>
      </c>
      <c r="B125" s="483" t="s">
        <v>504</v>
      </c>
      <c r="C125" s="483" t="s">
        <v>505</v>
      </c>
      <c r="D125" s="483" t="s">
        <v>506</v>
      </c>
    </row>
    <row r="126" spans="1:4" x14ac:dyDescent="0.25">
      <c r="A126" s="486">
        <v>14</v>
      </c>
      <c r="B126" s="483" t="s">
        <v>507</v>
      </c>
      <c r="C126" s="483" t="s">
        <v>508</v>
      </c>
      <c r="D126" s="483" t="s">
        <v>509</v>
      </c>
    </row>
    <row r="127" spans="1:4" x14ac:dyDescent="0.25">
      <c r="A127" s="486">
        <v>15</v>
      </c>
      <c r="B127" s="483" t="s">
        <v>510</v>
      </c>
      <c r="C127" s="483" t="s">
        <v>511</v>
      </c>
      <c r="D127" s="483" t="s">
        <v>512</v>
      </c>
    </row>
    <row r="128" spans="1:4" x14ac:dyDescent="0.25">
      <c r="A128" s="486">
        <v>16</v>
      </c>
      <c r="B128" s="483" t="s">
        <v>513</v>
      </c>
      <c r="C128" s="483" t="s">
        <v>514</v>
      </c>
      <c r="D128" s="483" t="s">
        <v>515</v>
      </c>
    </row>
    <row r="129" spans="1:4" x14ac:dyDescent="0.25">
      <c r="A129" s="486">
        <v>17</v>
      </c>
      <c r="B129" s="483" t="s">
        <v>516</v>
      </c>
      <c r="C129" s="483" t="s">
        <v>517</v>
      </c>
      <c r="D129" s="483" t="s">
        <v>518</v>
      </c>
    </row>
    <row r="130" spans="1:4" x14ac:dyDescent="0.25">
      <c r="A130" s="486">
        <v>18</v>
      </c>
      <c r="B130" s="483" t="s">
        <v>519</v>
      </c>
      <c r="C130" s="483" t="s">
        <v>520</v>
      </c>
      <c r="D130" s="483" t="s">
        <v>521</v>
      </c>
    </row>
    <row r="131" spans="1:4" x14ac:dyDescent="0.25">
      <c r="A131" s="486">
        <v>19</v>
      </c>
      <c r="B131" s="483" t="s">
        <v>522</v>
      </c>
      <c r="C131" s="483" t="s">
        <v>523</v>
      </c>
      <c r="D131" s="483" t="s">
        <v>524</v>
      </c>
    </row>
    <row r="132" spans="1:4" x14ac:dyDescent="0.25">
      <c r="A132" s="486">
        <v>20</v>
      </c>
      <c r="B132" s="483" t="s">
        <v>525</v>
      </c>
      <c r="C132" s="483" t="s">
        <v>526</v>
      </c>
      <c r="D132" s="483" t="s">
        <v>527</v>
      </c>
    </row>
    <row r="133" spans="1:4" x14ac:dyDescent="0.25">
      <c r="A133" s="486">
        <v>21</v>
      </c>
      <c r="B133" s="483" t="s">
        <v>528</v>
      </c>
      <c r="C133" s="483" t="s">
        <v>529</v>
      </c>
      <c r="D133" s="483" t="s">
        <v>530</v>
      </c>
    </row>
    <row r="134" spans="1:4" x14ac:dyDescent="0.25">
      <c r="A134" s="486">
        <v>22</v>
      </c>
      <c r="B134" s="483" t="s">
        <v>531</v>
      </c>
      <c r="C134" s="483" t="s">
        <v>532</v>
      </c>
      <c r="D134" s="483" t="s">
        <v>533</v>
      </c>
    </row>
    <row r="135" spans="1:4" x14ac:dyDescent="0.25">
      <c r="A135" s="486">
        <v>23</v>
      </c>
      <c r="B135" s="483" t="s">
        <v>534</v>
      </c>
      <c r="C135" s="483" t="s">
        <v>535</v>
      </c>
      <c r="D135" s="483" t="s">
        <v>536</v>
      </c>
    </row>
    <row r="136" spans="1:4" x14ac:dyDescent="0.25">
      <c r="A136" s="486">
        <v>24</v>
      </c>
      <c r="B136" s="483" t="s">
        <v>537</v>
      </c>
      <c r="C136" s="483" t="s">
        <v>538</v>
      </c>
      <c r="D136" s="483" t="s">
        <v>539</v>
      </c>
    </row>
    <row r="137" spans="1:4" x14ac:dyDescent="0.25">
      <c r="A137" s="486">
        <v>25</v>
      </c>
      <c r="B137" s="483" t="s">
        <v>540</v>
      </c>
      <c r="C137" s="483" t="s">
        <v>541</v>
      </c>
      <c r="D137" s="483" t="s">
        <v>542</v>
      </c>
    </row>
    <row r="138" spans="1:4" x14ac:dyDescent="0.25">
      <c r="A138" s="486">
        <v>26</v>
      </c>
      <c r="B138" s="483" t="s">
        <v>537</v>
      </c>
      <c r="C138" s="483" t="s">
        <v>543</v>
      </c>
      <c r="D138" s="483" t="s">
        <v>544</v>
      </c>
    </row>
    <row r="139" spans="1:4" x14ac:dyDescent="0.25">
      <c r="A139" s="486">
        <v>27</v>
      </c>
      <c r="B139" s="483" t="s">
        <v>545</v>
      </c>
      <c r="C139" s="483" t="s">
        <v>546</v>
      </c>
      <c r="D139" s="483" t="s">
        <v>547</v>
      </c>
    </row>
    <row r="140" spans="1:4" x14ac:dyDescent="0.25">
      <c r="A140" s="486">
        <v>28</v>
      </c>
      <c r="B140" s="483" t="s">
        <v>537</v>
      </c>
      <c r="C140" s="483" t="s">
        <v>538</v>
      </c>
      <c r="D140" s="483" t="s">
        <v>548</v>
      </c>
    </row>
    <row r="141" spans="1:4" x14ac:dyDescent="0.25">
      <c r="A141" s="486">
        <v>29</v>
      </c>
      <c r="B141" s="483" t="s">
        <v>549</v>
      </c>
      <c r="C141" s="483" t="s">
        <v>550</v>
      </c>
      <c r="D141" s="483" t="s">
        <v>551</v>
      </c>
    </row>
    <row r="142" spans="1:4" x14ac:dyDescent="0.25">
      <c r="A142" s="486">
        <v>30</v>
      </c>
      <c r="B142" s="483" t="s">
        <v>537</v>
      </c>
      <c r="C142" s="483" t="s">
        <v>538</v>
      </c>
      <c r="D142" s="483" t="s">
        <v>552</v>
      </c>
    </row>
    <row r="143" spans="1:4" x14ac:dyDescent="0.25">
      <c r="A143" s="486">
        <v>31</v>
      </c>
      <c r="B143" s="483" t="s">
        <v>553</v>
      </c>
      <c r="C143" s="483" t="s">
        <v>554</v>
      </c>
      <c r="D143" s="483" t="s">
        <v>555</v>
      </c>
    </row>
    <row r="144" spans="1:4" x14ac:dyDescent="0.25">
      <c r="A144" s="486">
        <v>32</v>
      </c>
      <c r="B144" s="483" t="s">
        <v>556</v>
      </c>
      <c r="C144" s="483" t="s">
        <v>557</v>
      </c>
      <c r="D144" s="483" t="s">
        <v>558</v>
      </c>
    </row>
    <row r="145" spans="1:4" x14ac:dyDescent="0.25">
      <c r="A145" s="486">
        <v>33</v>
      </c>
      <c r="B145" s="483" t="s">
        <v>559</v>
      </c>
      <c r="C145" s="483" t="s">
        <v>560</v>
      </c>
      <c r="D145" s="483" t="s">
        <v>561</v>
      </c>
    </row>
    <row r="146" spans="1:4" x14ac:dyDescent="0.25">
      <c r="A146" s="486">
        <v>34</v>
      </c>
      <c r="B146" s="483" t="s">
        <v>562</v>
      </c>
      <c r="C146" s="483" t="s">
        <v>563</v>
      </c>
      <c r="D146" s="483" t="s">
        <v>564</v>
      </c>
    </row>
    <row r="147" spans="1:4" x14ac:dyDescent="0.25">
      <c r="A147" s="486">
        <v>35</v>
      </c>
      <c r="B147" s="483" t="s">
        <v>565</v>
      </c>
      <c r="C147" s="483" t="s">
        <v>566</v>
      </c>
      <c r="D147" s="483" t="s">
        <v>567</v>
      </c>
    </row>
    <row r="148" spans="1:4" x14ac:dyDescent="0.25">
      <c r="A148" s="486">
        <v>36</v>
      </c>
      <c r="B148" s="483" t="s">
        <v>568</v>
      </c>
      <c r="C148" s="483" t="s">
        <v>569</v>
      </c>
      <c r="D148" s="483" t="s">
        <v>570</v>
      </c>
    </row>
    <row r="149" spans="1:4" x14ac:dyDescent="0.25">
      <c r="A149" s="486">
        <v>37</v>
      </c>
      <c r="B149" s="483" t="s">
        <v>565</v>
      </c>
      <c r="C149" s="483" t="s">
        <v>538</v>
      </c>
      <c r="D149" s="483" t="s">
        <v>571</v>
      </c>
    </row>
    <row r="150" spans="1:4" x14ac:dyDescent="0.25">
      <c r="A150" s="486">
        <v>38</v>
      </c>
      <c r="B150" s="483" t="s">
        <v>572</v>
      </c>
      <c r="C150" s="483" t="s">
        <v>573</v>
      </c>
      <c r="D150" s="483" t="s">
        <v>574</v>
      </c>
    </row>
    <row r="151" spans="1:4" x14ac:dyDescent="0.25">
      <c r="A151" s="486">
        <v>39</v>
      </c>
      <c r="B151" s="483" t="s">
        <v>565</v>
      </c>
      <c r="C151" s="483" t="s">
        <v>566</v>
      </c>
      <c r="D151" s="483" t="s">
        <v>575</v>
      </c>
    </row>
    <row r="152" spans="1:4" x14ac:dyDescent="0.25">
      <c r="A152" s="486">
        <v>40</v>
      </c>
      <c r="B152" s="483" t="s">
        <v>576</v>
      </c>
      <c r="C152" s="483" t="s">
        <v>577</v>
      </c>
      <c r="D152" s="483" t="s">
        <v>578</v>
      </c>
    </row>
    <row r="153" spans="1:4" x14ac:dyDescent="0.25">
      <c r="A153" s="486">
        <v>41</v>
      </c>
      <c r="B153" s="483" t="s">
        <v>579</v>
      </c>
      <c r="C153" s="483" t="s">
        <v>580</v>
      </c>
      <c r="D153" s="483" t="s">
        <v>581</v>
      </c>
    </row>
    <row r="154" spans="1:4" x14ac:dyDescent="0.25">
      <c r="A154" s="486">
        <v>42</v>
      </c>
      <c r="B154" s="483" t="s">
        <v>556</v>
      </c>
      <c r="C154" s="483" t="s">
        <v>557</v>
      </c>
      <c r="D154" s="483" t="s">
        <v>582</v>
      </c>
    </row>
    <row r="155" spans="1:4" x14ac:dyDescent="0.25">
      <c r="A155" s="486">
        <v>43</v>
      </c>
      <c r="B155" s="483" t="s">
        <v>583</v>
      </c>
      <c r="C155" s="483" t="s">
        <v>584</v>
      </c>
      <c r="D155" s="483" t="s">
        <v>585</v>
      </c>
    </row>
    <row r="156" spans="1:4" x14ac:dyDescent="0.25">
      <c r="A156" s="486">
        <v>44</v>
      </c>
      <c r="B156" s="483" t="s">
        <v>586</v>
      </c>
      <c r="C156" s="483" t="s">
        <v>587</v>
      </c>
      <c r="D156" s="483" t="s">
        <v>588</v>
      </c>
    </row>
    <row r="157" spans="1:4" x14ac:dyDescent="0.25">
      <c r="A157" s="486">
        <v>45</v>
      </c>
      <c r="B157" s="483" t="s">
        <v>589</v>
      </c>
      <c r="C157" s="483" t="s">
        <v>590</v>
      </c>
      <c r="D157" s="483" t="s">
        <v>591</v>
      </c>
    </row>
    <row r="158" spans="1:4" x14ac:dyDescent="0.25">
      <c r="A158" s="486">
        <v>46</v>
      </c>
      <c r="B158" s="483" t="s">
        <v>592</v>
      </c>
      <c r="C158" s="483" t="s">
        <v>593</v>
      </c>
      <c r="D158" s="483" t="s">
        <v>594</v>
      </c>
    </row>
    <row r="159" spans="1:4" x14ac:dyDescent="0.25">
      <c r="A159" s="486">
        <v>47</v>
      </c>
      <c r="B159" s="483" t="s">
        <v>595</v>
      </c>
      <c r="C159" s="483" t="s">
        <v>596</v>
      </c>
      <c r="D159" s="483" t="s">
        <v>597</v>
      </c>
    </row>
    <row r="160" spans="1:4" ht="12.75" customHeight="1" x14ac:dyDescent="0.25"/>
    <row r="161" spans="1:4" x14ac:dyDescent="0.25">
      <c r="B161" s="487" t="s">
        <v>598</v>
      </c>
      <c r="C161" s="483" t="s">
        <v>599</v>
      </c>
      <c r="D161" s="483" t="s">
        <v>600</v>
      </c>
    </row>
    <row r="162" spans="1:4" x14ac:dyDescent="0.25">
      <c r="A162" s="486">
        <v>1</v>
      </c>
      <c r="B162" s="483" t="s">
        <v>468</v>
      </c>
      <c r="C162" s="483" t="s">
        <v>469</v>
      </c>
      <c r="D162" s="483" t="s">
        <v>470</v>
      </c>
    </row>
    <row r="163" spans="1:4" x14ac:dyDescent="0.25">
      <c r="A163" s="486">
        <v>2</v>
      </c>
      <c r="B163" s="483" t="s">
        <v>471</v>
      </c>
      <c r="C163" s="483" t="s">
        <v>472</v>
      </c>
      <c r="D163" s="483" t="s">
        <v>473</v>
      </c>
    </row>
    <row r="164" spans="1:4" x14ac:dyDescent="0.25">
      <c r="A164" s="486">
        <v>3</v>
      </c>
      <c r="B164" s="483" t="s">
        <v>474</v>
      </c>
      <c r="C164" s="483" t="s">
        <v>475</v>
      </c>
      <c r="D164" s="483" t="s">
        <v>476</v>
      </c>
    </row>
    <row r="165" spans="1:4" x14ac:dyDescent="0.25">
      <c r="A165" s="486">
        <v>4</v>
      </c>
      <c r="B165" s="483" t="s">
        <v>601</v>
      </c>
      <c r="C165" s="483" t="s">
        <v>602</v>
      </c>
      <c r="D165" s="483" t="s">
        <v>603</v>
      </c>
    </row>
    <row r="166" spans="1:4" x14ac:dyDescent="0.25">
      <c r="A166" s="486">
        <v>5</v>
      </c>
      <c r="B166" s="483" t="s">
        <v>604</v>
      </c>
      <c r="C166" s="483" t="s">
        <v>605</v>
      </c>
      <c r="D166" s="483" t="s">
        <v>606</v>
      </c>
    </row>
    <row r="167" spans="1:4" x14ac:dyDescent="0.25">
      <c r="A167" s="486">
        <v>6</v>
      </c>
      <c r="B167" s="483" t="s">
        <v>607</v>
      </c>
      <c r="C167" s="483" t="s">
        <v>608</v>
      </c>
      <c r="D167" s="483" t="s">
        <v>609</v>
      </c>
    </row>
    <row r="168" spans="1:4" x14ac:dyDescent="0.25">
      <c r="A168" s="486">
        <v>7</v>
      </c>
      <c r="B168" s="483" t="s">
        <v>610</v>
      </c>
      <c r="C168" s="483" t="s">
        <v>611</v>
      </c>
      <c r="D168" s="483" t="s">
        <v>612</v>
      </c>
    </row>
    <row r="169" spans="1:4" x14ac:dyDescent="0.25">
      <c r="A169" s="486">
        <v>8</v>
      </c>
      <c r="B169" s="483" t="s">
        <v>613</v>
      </c>
      <c r="C169" s="483" t="s">
        <v>614</v>
      </c>
      <c r="D169" s="483" t="s">
        <v>615</v>
      </c>
    </row>
    <row r="170" spans="1:4" x14ac:dyDescent="0.25">
      <c r="A170" s="486">
        <v>9</v>
      </c>
      <c r="B170" s="483" t="s">
        <v>616</v>
      </c>
      <c r="C170" s="483" t="s">
        <v>617</v>
      </c>
      <c r="D170" s="483" t="s">
        <v>618</v>
      </c>
    </row>
    <row r="171" spans="1:4" x14ac:dyDescent="0.25">
      <c r="A171" s="486">
        <v>10</v>
      </c>
      <c r="B171" s="483" t="s">
        <v>619</v>
      </c>
      <c r="C171" s="483" t="s">
        <v>620</v>
      </c>
      <c r="D171" s="483" t="s">
        <v>621</v>
      </c>
    </row>
    <row r="172" spans="1:4" x14ac:dyDescent="0.25">
      <c r="A172" s="486">
        <v>11</v>
      </c>
      <c r="B172" s="483" t="s">
        <v>622</v>
      </c>
      <c r="C172" s="483" t="s">
        <v>623</v>
      </c>
      <c r="D172" s="483" t="s">
        <v>624</v>
      </c>
    </row>
    <row r="173" spans="1:4" x14ac:dyDescent="0.25">
      <c r="A173" s="486">
        <v>12</v>
      </c>
      <c r="B173" s="483" t="s">
        <v>625</v>
      </c>
      <c r="C173" s="483" t="s">
        <v>626</v>
      </c>
      <c r="D173" s="483" t="s">
        <v>627</v>
      </c>
    </row>
    <row r="174" spans="1:4" x14ac:dyDescent="0.25">
      <c r="A174" s="486">
        <v>13</v>
      </c>
      <c r="B174" s="483" t="s">
        <v>628</v>
      </c>
      <c r="C174" s="483" t="s">
        <v>629</v>
      </c>
      <c r="D174" s="483" t="s">
        <v>630</v>
      </c>
    </row>
    <row r="175" spans="1:4" x14ac:dyDescent="0.25">
      <c r="A175" s="486">
        <v>14</v>
      </c>
      <c r="B175" s="483" t="s">
        <v>489</v>
      </c>
      <c r="C175" s="483" t="s">
        <v>490</v>
      </c>
      <c r="D175" s="483" t="s">
        <v>631</v>
      </c>
    </row>
    <row r="176" spans="1:4" x14ac:dyDescent="0.25">
      <c r="A176" s="486">
        <v>15</v>
      </c>
      <c r="B176" s="483" t="s">
        <v>632</v>
      </c>
      <c r="C176" s="483" t="s">
        <v>633</v>
      </c>
      <c r="D176" s="483" t="s">
        <v>634</v>
      </c>
    </row>
    <row r="177" spans="1:4" x14ac:dyDescent="0.25">
      <c r="A177" s="486">
        <v>16</v>
      </c>
      <c r="B177" s="483" t="s">
        <v>528</v>
      </c>
      <c r="C177" s="483" t="s">
        <v>529</v>
      </c>
      <c r="D177" s="483" t="s">
        <v>635</v>
      </c>
    </row>
    <row r="178" spans="1:4" x14ac:dyDescent="0.25">
      <c r="A178" s="486">
        <v>17</v>
      </c>
      <c r="B178" s="483" t="s">
        <v>636</v>
      </c>
      <c r="C178" s="483" t="s">
        <v>637</v>
      </c>
      <c r="D178" s="483" t="s">
        <v>638</v>
      </c>
    </row>
    <row r="179" spans="1:4" x14ac:dyDescent="0.25">
      <c r="A179" s="486">
        <v>18</v>
      </c>
      <c r="B179" s="483" t="s">
        <v>639</v>
      </c>
      <c r="C179" s="483" t="s">
        <v>640</v>
      </c>
      <c r="D179" s="483" t="s">
        <v>641</v>
      </c>
    </row>
    <row r="180" spans="1:4" x14ac:dyDescent="0.25">
      <c r="A180" s="486">
        <v>19</v>
      </c>
      <c r="B180" s="483" t="s">
        <v>537</v>
      </c>
      <c r="C180" s="483" t="s">
        <v>538</v>
      </c>
      <c r="D180" s="483" t="s">
        <v>642</v>
      </c>
    </row>
    <row r="181" spans="1:4" x14ac:dyDescent="0.25">
      <c r="A181" s="486">
        <v>20</v>
      </c>
      <c r="B181" s="483" t="s">
        <v>643</v>
      </c>
      <c r="C181" s="483" t="s">
        <v>644</v>
      </c>
      <c r="D181" s="483" t="s">
        <v>645</v>
      </c>
    </row>
    <row r="182" spans="1:4" x14ac:dyDescent="0.25">
      <c r="A182" s="486">
        <v>21</v>
      </c>
      <c r="B182" s="483" t="s">
        <v>537</v>
      </c>
      <c r="C182" s="483" t="s">
        <v>543</v>
      </c>
      <c r="D182" s="483" t="s">
        <v>646</v>
      </c>
    </row>
    <row r="183" spans="1:4" x14ac:dyDescent="0.25">
      <c r="A183" s="486">
        <v>22</v>
      </c>
      <c r="B183" s="483" t="s">
        <v>647</v>
      </c>
      <c r="C183" s="483" t="s">
        <v>648</v>
      </c>
      <c r="D183" s="483" t="s">
        <v>649</v>
      </c>
    </row>
    <row r="184" spans="1:4" x14ac:dyDescent="0.25">
      <c r="A184" s="486">
        <v>23</v>
      </c>
      <c r="B184" s="483" t="s">
        <v>537</v>
      </c>
      <c r="C184" s="483" t="s">
        <v>538</v>
      </c>
      <c r="D184" s="483" t="s">
        <v>650</v>
      </c>
    </row>
    <row r="185" spans="1:4" x14ac:dyDescent="0.25">
      <c r="A185" s="486">
        <v>24</v>
      </c>
      <c r="B185" s="483" t="s">
        <v>651</v>
      </c>
      <c r="C185" s="483" t="s">
        <v>652</v>
      </c>
      <c r="D185" s="483" t="s">
        <v>653</v>
      </c>
    </row>
    <row r="186" spans="1:4" x14ac:dyDescent="0.25">
      <c r="A186" s="486">
        <v>25</v>
      </c>
      <c r="B186" s="483" t="s">
        <v>537</v>
      </c>
      <c r="C186" s="483" t="s">
        <v>538</v>
      </c>
      <c r="D186" s="483" t="s">
        <v>654</v>
      </c>
    </row>
    <row r="187" spans="1:4" x14ac:dyDescent="0.25">
      <c r="A187" s="486">
        <v>26</v>
      </c>
      <c r="B187" s="483" t="s">
        <v>655</v>
      </c>
      <c r="C187" s="483" t="s">
        <v>656</v>
      </c>
      <c r="D187" s="483" t="s">
        <v>657</v>
      </c>
    </row>
    <row r="188" spans="1:4" x14ac:dyDescent="0.25">
      <c r="A188" s="486">
        <v>27</v>
      </c>
      <c r="B188" s="483" t="s">
        <v>556</v>
      </c>
      <c r="C188" s="483" t="s">
        <v>557</v>
      </c>
      <c r="D188" s="483" t="s">
        <v>658</v>
      </c>
    </row>
    <row r="189" spans="1:4" x14ac:dyDescent="0.25">
      <c r="A189" s="486">
        <v>28</v>
      </c>
      <c r="B189" s="483" t="s">
        <v>659</v>
      </c>
      <c r="C189" s="483" t="s">
        <v>660</v>
      </c>
      <c r="D189" s="483" t="s">
        <v>661</v>
      </c>
    </row>
    <row r="190" spans="1:4" x14ac:dyDescent="0.25">
      <c r="A190" s="486">
        <v>29</v>
      </c>
      <c r="B190" s="483" t="s">
        <v>662</v>
      </c>
      <c r="C190" s="483" t="s">
        <v>663</v>
      </c>
      <c r="D190" s="483" t="s">
        <v>664</v>
      </c>
    </row>
    <row r="191" spans="1:4" x14ac:dyDescent="0.25">
      <c r="A191" s="486">
        <v>30</v>
      </c>
      <c r="B191" s="483" t="s">
        <v>565</v>
      </c>
      <c r="C191" s="483" t="s">
        <v>566</v>
      </c>
      <c r="D191" s="483" t="s">
        <v>665</v>
      </c>
    </row>
    <row r="192" spans="1:4" x14ac:dyDescent="0.25">
      <c r="A192" s="486">
        <v>31</v>
      </c>
      <c r="B192" s="483" t="s">
        <v>666</v>
      </c>
      <c r="C192" s="483" t="s">
        <v>667</v>
      </c>
      <c r="D192" s="483" t="s">
        <v>668</v>
      </c>
    </row>
    <row r="193" spans="1:4" x14ac:dyDescent="0.25">
      <c r="A193" s="486">
        <v>32</v>
      </c>
      <c r="B193" s="483" t="s">
        <v>565</v>
      </c>
      <c r="C193" s="483" t="s">
        <v>566</v>
      </c>
      <c r="D193" s="483" t="s">
        <v>669</v>
      </c>
    </row>
    <row r="194" spans="1:4" x14ac:dyDescent="0.25">
      <c r="A194" s="486">
        <v>33</v>
      </c>
      <c r="B194" s="483" t="s">
        <v>670</v>
      </c>
      <c r="C194" s="483" t="s">
        <v>671</v>
      </c>
      <c r="D194" s="483" t="s">
        <v>672</v>
      </c>
    </row>
    <row r="195" spans="1:4" x14ac:dyDescent="0.25">
      <c r="A195" s="486">
        <v>34</v>
      </c>
      <c r="B195" s="483" t="s">
        <v>565</v>
      </c>
      <c r="C195" s="483" t="s">
        <v>557</v>
      </c>
      <c r="D195" s="483" t="s">
        <v>673</v>
      </c>
    </row>
    <row r="196" spans="1:4" x14ac:dyDescent="0.25">
      <c r="A196" s="486">
        <v>35</v>
      </c>
      <c r="B196" s="483" t="s">
        <v>674</v>
      </c>
      <c r="C196" s="483" t="s">
        <v>675</v>
      </c>
      <c r="D196" s="483" t="s">
        <v>676</v>
      </c>
    </row>
    <row r="197" spans="1:4" x14ac:dyDescent="0.25">
      <c r="A197" s="486">
        <v>36</v>
      </c>
      <c r="B197" s="483" t="s">
        <v>677</v>
      </c>
      <c r="C197" s="483" t="s">
        <v>678</v>
      </c>
      <c r="D197" s="483" t="s">
        <v>679</v>
      </c>
    </row>
    <row r="198" spans="1:4" x14ac:dyDescent="0.25">
      <c r="A198" s="486">
        <v>37</v>
      </c>
      <c r="B198" s="483" t="s">
        <v>556</v>
      </c>
      <c r="C198" s="483" t="s">
        <v>557</v>
      </c>
      <c r="D198" s="483" t="s">
        <v>680</v>
      </c>
    </row>
    <row r="199" spans="1:4" x14ac:dyDescent="0.25">
      <c r="A199" s="486">
        <v>38</v>
      </c>
      <c r="B199" s="483" t="s">
        <v>681</v>
      </c>
      <c r="C199" s="483" t="s">
        <v>682</v>
      </c>
      <c r="D199" s="483" t="s">
        <v>683</v>
      </c>
    </row>
    <row r="200" spans="1:4" x14ac:dyDescent="0.25">
      <c r="A200" s="486">
        <v>39</v>
      </c>
      <c r="B200" s="483" t="s">
        <v>684</v>
      </c>
      <c r="C200" s="483" t="s">
        <v>685</v>
      </c>
      <c r="D200" s="483" t="s">
        <v>686</v>
      </c>
    </row>
    <row r="201" spans="1:4" x14ac:dyDescent="0.25">
      <c r="A201" s="486">
        <v>40</v>
      </c>
      <c r="B201" s="483" t="s">
        <v>589</v>
      </c>
      <c r="C201" s="483" t="s">
        <v>590</v>
      </c>
      <c r="D201" s="483" t="s">
        <v>591</v>
      </c>
    </row>
    <row r="202" spans="1:4" x14ac:dyDescent="0.25">
      <c r="A202" s="486">
        <v>41</v>
      </c>
      <c r="B202" s="483" t="s">
        <v>687</v>
      </c>
      <c r="C202" s="483" t="s">
        <v>688</v>
      </c>
      <c r="D202" s="483" t="s">
        <v>689</v>
      </c>
    </row>
    <row r="203" spans="1:4" x14ac:dyDescent="0.25">
      <c r="A203" s="486">
        <v>42</v>
      </c>
      <c r="B203" s="483" t="s">
        <v>690</v>
      </c>
      <c r="C203" s="483" t="s">
        <v>691</v>
      </c>
      <c r="D203" s="483" t="s">
        <v>692</v>
      </c>
    </row>
    <row r="204" spans="1:4" ht="12.75" customHeight="1" x14ac:dyDescent="0.25"/>
    <row r="205" spans="1:4" x14ac:dyDescent="0.25">
      <c r="B205" s="483" t="s">
        <v>693</v>
      </c>
      <c r="C205" s="483" t="s">
        <v>694</v>
      </c>
      <c r="D205" s="483" t="s">
        <v>695</v>
      </c>
    </row>
    <row r="206" spans="1:4" x14ac:dyDescent="0.25">
      <c r="B206" s="483" t="s">
        <v>696</v>
      </c>
      <c r="C206" s="483" t="s">
        <v>697</v>
      </c>
      <c r="D206" s="483" t="s">
        <v>698</v>
      </c>
    </row>
    <row r="207" spans="1:4" x14ac:dyDescent="0.25">
      <c r="B207" s="483" t="s">
        <v>699</v>
      </c>
      <c r="C207" s="483" t="s">
        <v>700</v>
      </c>
      <c r="D207" s="483" t="s">
        <v>701</v>
      </c>
    </row>
    <row r="208" spans="1:4" x14ac:dyDescent="0.25">
      <c r="B208" s="483" t="s">
        <v>702</v>
      </c>
      <c r="C208" s="483" t="s">
        <v>703</v>
      </c>
      <c r="D208" s="483" t="s">
        <v>704</v>
      </c>
    </row>
    <row r="209" spans="2:4" x14ac:dyDescent="0.25">
      <c r="B209" s="483" t="s">
        <v>705</v>
      </c>
      <c r="C209" s="483" t="s">
        <v>706</v>
      </c>
      <c r="D209" s="483" t="s">
        <v>707</v>
      </c>
    </row>
    <row r="210" spans="2:4" x14ac:dyDescent="0.25">
      <c r="B210" s="483" t="s">
        <v>708</v>
      </c>
      <c r="C210" s="483" t="s">
        <v>709</v>
      </c>
      <c r="D210" s="483" t="s">
        <v>710</v>
      </c>
    </row>
    <row r="211" spans="2:4" x14ac:dyDescent="0.25">
      <c r="B211" s="483" t="s">
        <v>711</v>
      </c>
      <c r="C211" s="483" t="s">
        <v>712</v>
      </c>
      <c r="D211" s="483" t="s">
        <v>713</v>
      </c>
    </row>
    <row r="212" spans="2:4" x14ac:dyDescent="0.25">
      <c r="B212" s="483" t="s">
        <v>714</v>
      </c>
      <c r="C212" s="483" t="s">
        <v>223</v>
      </c>
      <c r="D212" s="483" t="s">
        <v>224</v>
      </c>
    </row>
    <row r="213" spans="2:4" x14ac:dyDescent="0.25">
      <c r="B213" s="483" t="s">
        <v>715</v>
      </c>
      <c r="C213" s="483" t="s">
        <v>716</v>
      </c>
      <c r="D213" s="483" t="s">
        <v>717</v>
      </c>
    </row>
    <row r="214" spans="2:4" x14ac:dyDescent="0.25">
      <c r="B214" s="483" t="s">
        <v>718</v>
      </c>
      <c r="C214" s="483" t="s">
        <v>719</v>
      </c>
      <c r="D214" s="483" t="s">
        <v>720</v>
      </c>
    </row>
    <row r="215" spans="2:4" x14ac:dyDescent="0.25">
      <c r="B215" s="483" t="s">
        <v>721</v>
      </c>
      <c r="C215" s="483" t="s">
        <v>722</v>
      </c>
      <c r="D215" s="483" t="s">
        <v>723</v>
      </c>
    </row>
    <row r="216" spans="2:4" x14ac:dyDescent="0.25">
      <c r="B216" s="483" t="s">
        <v>724</v>
      </c>
      <c r="C216" s="483" t="s">
        <v>271</v>
      </c>
      <c r="D216" s="483" t="s">
        <v>272</v>
      </c>
    </row>
    <row r="217" spans="2:4" x14ac:dyDescent="0.25">
      <c r="B217" s="483" t="s">
        <v>725</v>
      </c>
      <c r="C217" s="483" t="s">
        <v>274</v>
      </c>
      <c r="D217" s="483" t="s">
        <v>275</v>
      </c>
    </row>
    <row r="218" spans="2:4" x14ac:dyDescent="0.25">
      <c r="B218" s="483" t="s">
        <v>726</v>
      </c>
      <c r="C218" s="483" t="s">
        <v>727</v>
      </c>
      <c r="D218" s="483" t="s">
        <v>728</v>
      </c>
    </row>
    <row r="219" spans="2:4" x14ac:dyDescent="0.25">
      <c r="B219" s="483" t="s">
        <v>729</v>
      </c>
      <c r="C219" s="483" t="s">
        <v>295</v>
      </c>
      <c r="D219" s="483" t="s">
        <v>296</v>
      </c>
    </row>
    <row r="220" spans="2:4" x14ac:dyDescent="0.25">
      <c r="B220" s="483" t="s">
        <v>730</v>
      </c>
      <c r="C220" s="483" t="s">
        <v>731</v>
      </c>
      <c r="D220" s="483" t="s">
        <v>732</v>
      </c>
    </row>
    <row r="221" spans="2:4" x14ac:dyDescent="0.25">
      <c r="B221" s="483" t="s">
        <v>733</v>
      </c>
      <c r="C221" s="483" t="s">
        <v>734</v>
      </c>
      <c r="D221" s="483" t="s">
        <v>308</v>
      </c>
    </row>
    <row r="222" spans="2:4" x14ac:dyDescent="0.25">
      <c r="B222" s="483" t="s">
        <v>735</v>
      </c>
      <c r="C222" s="483" t="s">
        <v>736</v>
      </c>
      <c r="D222" s="483" t="s">
        <v>737</v>
      </c>
    </row>
    <row r="223" spans="2:4" x14ac:dyDescent="0.25">
      <c r="B223" s="483" t="s">
        <v>738</v>
      </c>
      <c r="C223" s="483" t="s">
        <v>739</v>
      </c>
      <c r="D223" s="483" t="s">
        <v>740</v>
      </c>
    </row>
    <row r="224" spans="2:4" x14ac:dyDescent="0.25">
      <c r="B224" s="483" t="s">
        <v>324</v>
      </c>
      <c r="C224" s="483" t="s">
        <v>741</v>
      </c>
      <c r="D224" s="483" t="s">
        <v>742</v>
      </c>
    </row>
    <row r="225" spans="2:4" x14ac:dyDescent="0.25">
      <c r="B225" s="483" t="s">
        <v>743</v>
      </c>
      <c r="C225" s="483" t="s">
        <v>744</v>
      </c>
      <c r="D225" s="483" t="s">
        <v>745</v>
      </c>
    </row>
    <row r="226" spans="2:4" x14ac:dyDescent="0.25">
      <c r="B226" s="483" t="s">
        <v>746</v>
      </c>
    </row>
    <row r="227" spans="2:4" x14ac:dyDescent="0.25">
      <c r="B227" s="483" t="s">
        <v>747</v>
      </c>
    </row>
    <row r="228" spans="2:4" x14ac:dyDescent="0.25">
      <c r="B228" s="483" t="s">
        <v>748</v>
      </c>
      <c r="C228" s="483" t="s">
        <v>749</v>
      </c>
      <c r="D228" s="483" t="s">
        <v>750</v>
      </c>
    </row>
    <row r="229" spans="2:4" x14ac:dyDescent="0.25">
      <c r="B229" s="483" t="s">
        <v>333</v>
      </c>
      <c r="C229" s="483" t="s">
        <v>751</v>
      </c>
      <c r="D229" s="483" t="s">
        <v>752</v>
      </c>
    </row>
    <row r="230" spans="2:4" x14ac:dyDescent="0.25">
      <c r="B230" s="483" t="s">
        <v>336</v>
      </c>
      <c r="C230" s="483" t="s">
        <v>753</v>
      </c>
      <c r="D230" s="483" t="s">
        <v>754</v>
      </c>
    </row>
    <row r="231" spans="2:4" x14ac:dyDescent="0.25">
      <c r="B231" s="483" t="s">
        <v>755</v>
      </c>
      <c r="C231" s="483" t="s">
        <v>756</v>
      </c>
      <c r="D231" s="483" t="s">
        <v>757</v>
      </c>
    </row>
    <row r="232" spans="2:4" x14ac:dyDescent="0.25">
      <c r="B232" s="483" t="s">
        <v>342</v>
      </c>
      <c r="C232" s="483" t="s">
        <v>758</v>
      </c>
      <c r="D232" s="483" t="s">
        <v>759</v>
      </c>
    </row>
    <row r="233" spans="2:4" x14ac:dyDescent="0.25">
      <c r="B233" s="488" t="s">
        <v>760</v>
      </c>
      <c r="C233" s="483" t="s">
        <v>346</v>
      </c>
      <c r="D233" s="483" t="s">
        <v>347</v>
      </c>
    </row>
    <row r="234" spans="2:4" x14ac:dyDescent="0.25">
      <c r="B234" s="488" t="s">
        <v>761</v>
      </c>
      <c r="C234" s="483" t="s">
        <v>349</v>
      </c>
      <c r="D234" s="483" t="s">
        <v>350</v>
      </c>
    </row>
    <row r="235" spans="2:4" x14ac:dyDescent="0.25">
      <c r="B235" s="483" t="s">
        <v>351</v>
      </c>
      <c r="C235" s="483" t="s">
        <v>352</v>
      </c>
      <c r="D235" s="483" t="s">
        <v>353</v>
      </c>
    </row>
    <row r="236" spans="2:4" x14ac:dyDescent="0.25">
      <c r="B236" s="483" t="s">
        <v>762</v>
      </c>
      <c r="C236" s="483" t="s">
        <v>763</v>
      </c>
      <c r="D236" s="483" t="s">
        <v>764</v>
      </c>
    </row>
    <row r="237" spans="2:4" x14ac:dyDescent="0.25">
      <c r="B237" s="483" t="s">
        <v>765</v>
      </c>
      <c r="C237" s="483" t="s">
        <v>766</v>
      </c>
      <c r="D237" s="483" t="s">
        <v>767</v>
      </c>
    </row>
    <row r="238" spans="2:4" x14ac:dyDescent="0.25">
      <c r="B238" s="483" t="s">
        <v>768</v>
      </c>
      <c r="C238" s="483" t="s">
        <v>769</v>
      </c>
      <c r="D238" s="483" t="s">
        <v>770</v>
      </c>
    </row>
    <row r="239" spans="2:4" x14ac:dyDescent="0.25">
      <c r="B239" s="483" t="s">
        <v>771</v>
      </c>
      <c r="C239" s="483" t="s">
        <v>772</v>
      </c>
      <c r="D239" s="483" t="s">
        <v>773</v>
      </c>
    </row>
    <row r="240" spans="2:4" x14ac:dyDescent="0.25">
      <c r="B240" s="483" t="s">
        <v>774</v>
      </c>
      <c r="C240" s="483" t="s">
        <v>775</v>
      </c>
      <c r="D240" s="483" t="s">
        <v>776</v>
      </c>
    </row>
    <row r="241" spans="2:4" x14ac:dyDescent="0.25">
      <c r="B241" s="483" t="s">
        <v>777</v>
      </c>
      <c r="C241" s="483" t="s">
        <v>447</v>
      </c>
      <c r="D241" s="483" t="s">
        <v>448</v>
      </c>
    </row>
    <row r="242" spans="2:4" x14ac:dyDescent="0.25">
      <c r="B242" s="483" t="s">
        <v>778</v>
      </c>
      <c r="C242" s="483" t="s">
        <v>450</v>
      </c>
      <c r="D242" s="483" t="s">
        <v>451</v>
      </c>
    </row>
    <row r="243" spans="2:4" x14ac:dyDescent="0.25">
      <c r="B243" s="483" t="s">
        <v>779</v>
      </c>
      <c r="C243" s="483" t="s">
        <v>780</v>
      </c>
      <c r="D243" s="483" t="s">
        <v>781</v>
      </c>
    </row>
    <row r="244" spans="2:4" x14ac:dyDescent="0.25">
      <c r="B244" s="483" t="s">
        <v>782</v>
      </c>
      <c r="C244" s="483" t="s">
        <v>783</v>
      </c>
      <c r="D244" s="483" t="s">
        <v>784</v>
      </c>
    </row>
    <row r="246" spans="2:4" x14ac:dyDescent="0.25">
      <c r="B246" s="483" t="s">
        <v>785</v>
      </c>
      <c r="C246" s="483" t="s">
        <v>786</v>
      </c>
      <c r="D246" s="483" t="s">
        <v>787</v>
      </c>
    </row>
    <row r="247" spans="2:4" x14ac:dyDescent="0.25">
      <c r="B247" s="483" t="s">
        <v>788</v>
      </c>
      <c r="C247" s="483" t="s">
        <v>789</v>
      </c>
      <c r="D247" s="483" t="s">
        <v>790</v>
      </c>
    </row>
    <row r="248" spans="2:4" x14ac:dyDescent="0.25">
      <c r="B248" s="483" t="s">
        <v>791</v>
      </c>
      <c r="C248" s="483" t="s">
        <v>487</v>
      </c>
      <c r="D248" s="483" t="s">
        <v>488</v>
      </c>
    </row>
    <row r="249" spans="2:4" x14ac:dyDescent="0.25">
      <c r="B249" s="483" t="s">
        <v>792</v>
      </c>
      <c r="C249" s="483" t="s">
        <v>793</v>
      </c>
      <c r="D249" s="483" t="s">
        <v>491</v>
      </c>
    </row>
    <row r="250" spans="2:4" x14ac:dyDescent="0.25">
      <c r="B250" s="483" t="s">
        <v>794</v>
      </c>
      <c r="C250" s="483" t="s">
        <v>795</v>
      </c>
      <c r="D250" s="483" t="s">
        <v>796</v>
      </c>
    </row>
    <row r="251" spans="2:4" x14ac:dyDescent="0.25">
      <c r="B251" s="483" t="s">
        <v>797</v>
      </c>
      <c r="C251" s="483" t="s">
        <v>798</v>
      </c>
      <c r="D251" s="483" t="s">
        <v>799</v>
      </c>
    </row>
    <row r="252" spans="2:4" x14ac:dyDescent="0.25">
      <c r="B252" s="483" t="s">
        <v>800</v>
      </c>
      <c r="C252" s="483" t="s">
        <v>801</v>
      </c>
      <c r="D252" s="483" t="s">
        <v>802</v>
      </c>
    </row>
    <row r="253" spans="2:4" x14ac:dyDescent="0.25">
      <c r="B253" s="483" t="s">
        <v>803</v>
      </c>
      <c r="C253" s="483" t="s">
        <v>804</v>
      </c>
      <c r="D253" s="483" t="s">
        <v>527</v>
      </c>
    </row>
    <row r="254" spans="2:4" x14ac:dyDescent="0.25">
      <c r="B254" s="483" t="s">
        <v>805</v>
      </c>
      <c r="C254" s="483" t="s">
        <v>806</v>
      </c>
      <c r="D254" s="483" t="s">
        <v>530</v>
      </c>
    </row>
    <row r="255" spans="2:4" x14ac:dyDescent="0.25">
      <c r="B255" s="483" t="s">
        <v>807</v>
      </c>
      <c r="C255" s="483" t="s">
        <v>532</v>
      </c>
      <c r="D255" s="483" t="s">
        <v>533</v>
      </c>
    </row>
    <row r="256" spans="2:4" x14ac:dyDescent="0.25">
      <c r="B256" s="483" t="s">
        <v>808</v>
      </c>
      <c r="C256" s="483" t="s">
        <v>809</v>
      </c>
      <c r="D256" s="483" t="s">
        <v>810</v>
      </c>
    </row>
    <row r="257" spans="2:4" x14ac:dyDescent="0.25">
      <c r="B257" s="483" t="s">
        <v>811</v>
      </c>
      <c r="C257" s="483" t="s">
        <v>812</v>
      </c>
      <c r="D257" s="483" t="s">
        <v>813</v>
      </c>
    </row>
    <row r="258" spans="2:4" x14ac:dyDescent="0.25">
      <c r="B258" s="483" t="s">
        <v>814</v>
      </c>
      <c r="C258" s="483" t="s">
        <v>815</v>
      </c>
      <c r="D258" s="483" t="s">
        <v>816</v>
      </c>
    </row>
    <row r="259" spans="2:4" x14ac:dyDescent="0.25">
      <c r="B259" s="483" t="s">
        <v>817</v>
      </c>
      <c r="C259" s="483" t="s">
        <v>818</v>
      </c>
      <c r="D259" s="483" t="s">
        <v>819</v>
      </c>
    </row>
    <row r="260" spans="2:4" x14ac:dyDescent="0.25">
      <c r="B260" s="483" t="s">
        <v>820</v>
      </c>
      <c r="C260" s="483" t="s">
        <v>821</v>
      </c>
      <c r="D260" s="483" t="s">
        <v>822</v>
      </c>
    </row>
    <row r="261" spans="2:4" x14ac:dyDescent="0.25">
      <c r="B261" s="483" t="s">
        <v>823</v>
      </c>
      <c r="C261" s="483" t="s">
        <v>824</v>
      </c>
      <c r="D261" s="483" t="s">
        <v>825</v>
      </c>
    </row>
    <row r="262" spans="2:4" x14ac:dyDescent="0.25">
      <c r="B262" s="483" t="s">
        <v>826</v>
      </c>
      <c r="C262" s="483" t="s">
        <v>827</v>
      </c>
      <c r="D262" s="483" t="s">
        <v>828</v>
      </c>
    </row>
    <row r="263" spans="2:4" x14ac:dyDescent="0.25">
      <c r="B263" s="483" t="s">
        <v>829</v>
      </c>
      <c r="C263" s="483" t="s">
        <v>830</v>
      </c>
      <c r="D263" s="483" t="s">
        <v>831</v>
      </c>
    </row>
    <row r="264" spans="2:4" x14ac:dyDescent="0.25">
      <c r="B264" s="483" t="s">
        <v>832</v>
      </c>
      <c r="C264" s="483" t="s">
        <v>833</v>
      </c>
      <c r="D264" s="483" t="s">
        <v>834</v>
      </c>
    </row>
    <row r="265" spans="2:4" x14ac:dyDescent="0.25">
      <c r="B265" s="483" t="s">
        <v>835</v>
      </c>
      <c r="C265" s="483" t="s">
        <v>590</v>
      </c>
      <c r="D265" s="483" t="s">
        <v>836</v>
      </c>
    </row>
    <row r="266" spans="2:4" x14ac:dyDescent="0.25">
      <c r="B266" s="483" t="s">
        <v>592</v>
      </c>
      <c r="C266" s="483" t="s">
        <v>593</v>
      </c>
      <c r="D266" s="483" t="s">
        <v>837</v>
      </c>
    </row>
    <row r="267" spans="2:4" x14ac:dyDescent="0.25">
      <c r="B267" s="483" t="s">
        <v>838</v>
      </c>
      <c r="C267" s="483" t="s">
        <v>839</v>
      </c>
      <c r="D267" s="483" t="s">
        <v>840</v>
      </c>
    </row>
    <row r="268" spans="2:4" x14ac:dyDescent="0.25">
      <c r="B268" s="483" t="s">
        <v>841</v>
      </c>
      <c r="C268" s="483" t="s">
        <v>842</v>
      </c>
      <c r="D268" s="483" t="s">
        <v>843</v>
      </c>
    </row>
    <row r="269" spans="2:4" x14ac:dyDescent="0.25">
      <c r="B269" s="487" t="s">
        <v>844</v>
      </c>
    </row>
    <row r="270" spans="2:4" x14ac:dyDescent="0.25">
      <c r="B270" s="483" t="s">
        <v>785</v>
      </c>
      <c r="C270" s="483" t="s">
        <v>786</v>
      </c>
      <c r="D270" s="483" t="s">
        <v>787</v>
      </c>
    </row>
    <row r="271" spans="2:4" x14ac:dyDescent="0.25">
      <c r="B271" s="483" t="s">
        <v>845</v>
      </c>
      <c r="C271" s="483" t="s">
        <v>611</v>
      </c>
      <c r="D271" s="483" t="s">
        <v>612</v>
      </c>
    </row>
    <row r="272" spans="2:4" x14ac:dyDescent="0.25">
      <c r="B272" s="483" t="s">
        <v>846</v>
      </c>
      <c r="C272" s="483" t="s">
        <v>614</v>
      </c>
      <c r="D272" s="483" t="s">
        <v>615</v>
      </c>
    </row>
    <row r="273" spans="2:4" x14ac:dyDescent="0.25">
      <c r="B273" s="483" t="s">
        <v>847</v>
      </c>
      <c r="C273" s="483" t="s">
        <v>626</v>
      </c>
      <c r="D273" s="483" t="s">
        <v>627</v>
      </c>
    </row>
    <row r="274" spans="2:4" x14ac:dyDescent="0.25">
      <c r="B274" s="483" t="s">
        <v>848</v>
      </c>
      <c r="C274" s="483" t="s">
        <v>487</v>
      </c>
      <c r="D274" s="483" t="s">
        <v>488</v>
      </c>
    </row>
    <row r="275" spans="2:4" x14ac:dyDescent="0.25">
      <c r="B275" s="483" t="s">
        <v>849</v>
      </c>
      <c r="C275" s="483" t="s">
        <v>793</v>
      </c>
      <c r="D275" s="483" t="s">
        <v>491</v>
      </c>
    </row>
    <row r="276" spans="2:4" x14ac:dyDescent="0.25">
      <c r="B276" s="483" t="s">
        <v>850</v>
      </c>
      <c r="C276" s="483" t="s">
        <v>804</v>
      </c>
      <c r="D276" s="483" t="s">
        <v>527</v>
      </c>
    </row>
    <row r="277" spans="2:4" x14ac:dyDescent="0.25">
      <c r="B277" s="483" t="s">
        <v>851</v>
      </c>
      <c r="C277" s="483" t="s">
        <v>806</v>
      </c>
      <c r="D277" s="483" t="s">
        <v>530</v>
      </c>
    </row>
    <row r="278" spans="2:4" x14ac:dyDescent="0.25">
      <c r="B278" s="483" t="s">
        <v>852</v>
      </c>
      <c r="C278" s="483" t="s">
        <v>532</v>
      </c>
      <c r="D278" s="483" t="s">
        <v>533</v>
      </c>
    </row>
    <row r="279" spans="2:4" x14ac:dyDescent="0.25">
      <c r="B279" s="483" t="s">
        <v>853</v>
      </c>
      <c r="C279" s="483" t="s">
        <v>854</v>
      </c>
      <c r="D279" s="483" t="s">
        <v>855</v>
      </c>
    </row>
    <row r="280" spans="2:4" x14ac:dyDescent="0.25">
      <c r="B280" s="483" t="s">
        <v>856</v>
      </c>
      <c r="C280" s="483" t="s">
        <v>857</v>
      </c>
      <c r="D280" s="483" t="s">
        <v>858</v>
      </c>
    </row>
    <row r="281" spans="2:4" x14ac:dyDescent="0.25">
      <c r="B281" s="483" t="s">
        <v>859</v>
      </c>
      <c r="C281" s="483" t="s">
        <v>860</v>
      </c>
      <c r="D281" s="483" t="s">
        <v>861</v>
      </c>
    </row>
    <row r="282" spans="2:4" x14ac:dyDescent="0.25">
      <c r="B282" s="483" t="s">
        <v>811</v>
      </c>
      <c r="C282" s="483" t="s">
        <v>862</v>
      </c>
      <c r="D282" s="483" t="s">
        <v>813</v>
      </c>
    </row>
    <row r="283" spans="2:4" x14ac:dyDescent="0.25">
      <c r="B283" s="483" t="s">
        <v>863</v>
      </c>
      <c r="C283" s="483" t="s">
        <v>821</v>
      </c>
      <c r="D283" s="483" t="s">
        <v>822</v>
      </c>
    </row>
    <row r="284" spans="2:4" x14ac:dyDescent="0.25">
      <c r="B284" s="483" t="s">
        <v>835</v>
      </c>
      <c r="C284" s="483" t="s">
        <v>590</v>
      </c>
      <c r="D284" s="483" t="s">
        <v>836</v>
      </c>
    </row>
    <row r="285" spans="2:4" x14ac:dyDescent="0.25">
      <c r="B285" s="483" t="s">
        <v>687</v>
      </c>
      <c r="C285" s="483" t="s">
        <v>688</v>
      </c>
      <c r="D285" s="483" t="s">
        <v>689</v>
      </c>
    </row>
    <row r="286" spans="2:4" x14ac:dyDescent="0.25">
      <c r="B286" s="483" t="s">
        <v>864</v>
      </c>
      <c r="C286" s="483" t="s">
        <v>691</v>
      </c>
      <c r="D286" s="483" t="s">
        <v>865</v>
      </c>
    </row>
    <row r="287" spans="2:4" x14ac:dyDescent="0.25">
      <c r="B287" s="487"/>
    </row>
    <row r="288" spans="2:4" x14ac:dyDescent="0.25">
      <c r="B288" s="487"/>
    </row>
    <row r="289" spans="2:4" x14ac:dyDescent="0.25">
      <c r="B289" s="487" t="s">
        <v>866</v>
      </c>
    </row>
    <row r="290" spans="2:4" x14ac:dyDescent="0.25">
      <c r="B290" s="483" t="s">
        <v>867</v>
      </c>
      <c r="C290" s="483" t="s">
        <v>868</v>
      </c>
      <c r="D290" s="483" t="s">
        <v>869</v>
      </c>
    </row>
    <row r="291" spans="2:4" x14ac:dyDescent="0.25">
      <c r="B291" s="483" t="s">
        <v>870</v>
      </c>
      <c r="C291" s="483" t="s">
        <v>871</v>
      </c>
      <c r="D291" s="483" t="s">
        <v>872</v>
      </c>
    </row>
    <row r="292" spans="2:4" x14ac:dyDescent="0.25">
      <c r="B292" s="483" t="s">
        <v>873</v>
      </c>
      <c r="C292" s="483" t="s">
        <v>874</v>
      </c>
      <c r="D292" s="483" t="s">
        <v>875</v>
      </c>
    </row>
    <row r="293" spans="2:4" x14ac:dyDescent="0.25">
      <c r="B293" s="483" t="s">
        <v>876</v>
      </c>
      <c r="C293" s="483" t="s">
        <v>877</v>
      </c>
      <c r="D293" s="483" t="s">
        <v>878</v>
      </c>
    </row>
    <row r="294" spans="2:4" x14ac:dyDescent="0.25">
      <c r="B294" s="483" t="s">
        <v>879</v>
      </c>
      <c r="C294" s="483" t="s">
        <v>880</v>
      </c>
      <c r="D294" s="483" t="s">
        <v>881</v>
      </c>
    </row>
    <row r="295" spans="2:4" x14ac:dyDescent="0.25">
      <c r="B295" s="483" t="s">
        <v>882</v>
      </c>
      <c r="C295" s="483" t="s">
        <v>883</v>
      </c>
      <c r="D295" s="483" t="s">
        <v>308</v>
      </c>
    </row>
    <row r="296" spans="2:4" x14ac:dyDescent="0.25">
      <c r="B296" s="483" t="s">
        <v>884</v>
      </c>
      <c r="C296" s="483" t="s">
        <v>885</v>
      </c>
      <c r="D296" s="483" t="s">
        <v>886</v>
      </c>
    </row>
    <row r="297" spans="2:4" x14ac:dyDescent="0.25">
      <c r="B297" s="483" t="s">
        <v>887</v>
      </c>
      <c r="C297" s="483" t="s">
        <v>888</v>
      </c>
      <c r="D297" s="483" t="s">
        <v>889</v>
      </c>
    </row>
    <row r="298" spans="2:4" x14ac:dyDescent="0.25">
      <c r="B298" s="483" t="s">
        <v>890</v>
      </c>
      <c r="C298" s="483" t="s">
        <v>891</v>
      </c>
      <c r="D298" s="483" t="s">
        <v>892</v>
      </c>
    </row>
    <row r="299" spans="2:4" x14ac:dyDescent="0.25">
      <c r="B299" s="483" t="s">
        <v>893</v>
      </c>
      <c r="C299" s="483" t="s">
        <v>894</v>
      </c>
      <c r="D299" s="483" t="s">
        <v>895</v>
      </c>
    </row>
    <row r="300" spans="2:4" x14ac:dyDescent="0.25">
      <c r="B300" s="483" t="s">
        <v>896</v>
      </c>
      <c r="C300" s="483" t="s">
        <v>897</v>
      </c>
      <c r="D300" s="483" t="s">
        <v>898</v>
      </c>
    </row>
    <row r="301" spans="2:4" x14ac:dyDescent="0.25">
      <c r="B301" s="483" t="s">
        <v>899</v>
      </c>
      <c r="C301" s="483" t="s">
        <v>780</v>
      </c>
      <c r="D301" s="483" t="s">
        <v>781</v>
      </c>
    </row>
    <row r="302" spans="2:4" x14ac:dyDescent="0.25">
      <c r="B302" s="483" t="s">
        <v>900</v>
      </c>
      <c r="C302" s="483" t="s">
        <v>901</v>
      </c>
      <c r="D302" s="483" t="s">
        <v>902</v>
      </c>
    </row>
    <row r="303" spans="2:4" x14ac:dyDescent="0.25">
      <c r="B303" s="483" t="s">
        <v>903</v>
      </c>
      <c r="C303" s="483" t="s">
        <v>904</v>
      </c>
      <c r="D303" s="483" t="s">
        <v>905</v>
      </c>
    </row>
    <row r="304" spans="2:4" x14ac:dyDescent="0.25">
      <c r="B304" s="483" t="s">
        <v>906</v>
      </c>
      <c r="C304" s="483" t="s">
        <v>907</v>
      </c>
      <c r="D304" s="483" t="s">
        <v>908</v>
      </c>
    </row>
    <row r="305" spans="2:4" x14ac:dyDescent="0.25">
      <c r="B305" s="483" t="s">
        <v>909</v>
      </c>
      <c r="C305" s="483" t="s">
        <v>910</v>
      </c>
      <c r="D305" s="483" t="s">
        <v>911</v>
      </c>
    </row>
    <row r="306" spans="2:4" x14ac:dyDescent="0.25">
      <c r="B306" s="483" t="s">
        <v>791</v>
      </c>
      <c r="C306" s="483" t="s">
        <v>912</v>
      </c>
      <c r="D306" s="483" t="s">
        <v>913</v>
      </c>
    </row>
    <row r="307" spans="2:4" x14ac:dyDescent="0.25">
      <c r="B307" s="483" t="s">
        <v>853</v>
      </c>
      <c r="C307" s="483" t="s">
        <v>914</v>
      </c>
      <c r="D307" s="483" t="s">
        <v>915</v>
      </c>
    </row>
    <row r="308" spans="2:4" x14ac:dyDescent="0.25">
      <c r="B308" s="483" t="s">
        <v>916</v>
      </c>
      <c r="C308" s="483" t="s">
        <v>917</v>
      </c>
      <c r="D308" s="483" t="s">
        <v>918</v>
      </c>
    </row>
    <row r="309" spans="2:4" x14ac:dyDescent="0.25">
      <c r="B309" s="483" t="s">
        <v>919</v>
      </c>
      <c r="C309" s="483" t="s">
        <v>920</v>
      </c>
      <c r="D309" s="483" t="s">
        <v>921</v>
      </c>
    </row>
    <row r="310" spans="2:4" x14ac:dyDescent="0.25">
      <c r="B310" s="483" t="s">
        <v>794</v>
      </c>
      <c r="C310" s="483" t="s">
        <v>922</v>
      </c>
      <c r="D310" s="483" t="s">
        <v>923</v>
      </c>
    </row>
    <row r="311" spans="2:4" x14ac:dyDescent="0.25">
      <c r="B311" s="483" t="s">
        <v>924</v>
      </c>
      <c r="C311" s="483" t="s">
        <v>925</v>
      </c>
      <c r="D311" s="483" t="s">
        <v>926</v>
      </c>
    </row>
    <row r="312" spans="2:4" x14ac:dyDescent="0.25">
      <c r="B312" s="483" t="s">
        <v>800</v>
      </c>
      <c r="C312" s="483" t="s">
        <v>927</v>
      </c>
      <c r="D312" s="483" t="s">
        <v>928</v>
      </c>
    </row>
    <row r="313" spans="2:4" x14ac:dyDescent="0.25">
      <c r="B313" s="483" t="s">
        <v>929</v>
      </c>
      <c r="C313" s="483" t="s">
        <v>930</v>
      </c>
      <c r="D313" s="483" t="s">
        <v>931</v>
      </c>
    </row>
    <row r="314" spans="2:4" x14ac:dyDescent="0.25">
      <c r="B314" s="483" t="s">
        <v>932</v>
      </c>
      <c r="C314" s="483" t="s">
        <v>933</v>
      </c>
      <c r="D314" s="483" t="s">
        <v>934</v>
      </c>
    </row>
    <row r="315" spans="2:4" x14ac:dyDescent="0.25">
      <c r="B315" s="483" t="s">
        <v>687</v>
      </c>
      <c r="C315" s="483" t="s">
        <v>688</v>
      </c>
      <c r="D315" s="483" t="s">
        <v>689</v>
      </c>
    </row>
    <row r="316" spans="2:4" x14ac:dyDescent="0.25">
      <c r="B316" s="483" t="s">
        <v>935</v>
      </c>
      <c r="C316" s="483" t="s">
        <v>936</v>
      </c>
      <c r="D316" s="483" t="s">
        <v>937</v>
      </c>
    </row>
    <row r="317" spans="2:4" x14ac:dyDescent="0.25">
      <c r="B317" s="483" t="s">
        <v>938</v>
      </c>
      <c r="C317" s="483" t="s">
        <v>939</v>
      </c>
      <c r="D317" s="483" t="s">
        <v>940</v>
      </c>
    </row>
    <row r="318" spans="2:4" x14ac:dyDescent="0.25">
      <c r="B318" s="483" t="s">
        <v>941</v>
      </c>
      <c r="C318" s="483" t="s">
        <v>942</v>
      </c>
      <c r="D318" s="483" t="s">
        <v>943</v>
      </c>
    </row>
    <row r="319" spans="2:4" x14ac:dyDescent="0.25">
      <c r="B319" s="483" t="s">
        <v>944</v>
      </c>
      <c r="C319" s="483" t="s">
        <v>945</v>
      </c>
      <c r="D319" s="483" t="s">
        <v>946</v>
      </c>
    </row>
    <row r="320" spans="2:4" x14ac:dyDescent="0.25">
      <c r="B320" s="483" t="s">
        <v>947</v>
      </c>
      <c r="C320" s="483" t="s">
        <v>948</v>
      </c>
      <c r="D320" s="483" t="s">
        <v>949</v>
      </c>
    </row>
    <row r="321" spans="2:4" ht="12.75" customHeight="1" x14ac:dyDescent="0.25"/>
    <row r="322" spans="2:4" x14ac:dyDescent="0.25">
      <c r="B322" s="483" t="s">
        <v>950</v>
      </c>
    </row>
    <row r="323" spans="2:4" x14ac:dyDescent="0.25">
      <c r="B323" s="489" t="s">
        <v>951</v>
      </c>
      <c r="C323" s="489" t="s">
        <v>952</v>
      </c>
      <c r="D323" s="489" t="s">
        <v>953</v>
      </c>
    </row>
    <row r="324" spans="2:4" x14ac:dyDescent="0.25">
      <c r="B324" s="489" t="s">
        <v>954</v>
      </c>
      <c r="C324" s="489" t="s">
        <v>955</v>
      </c>
      <c r="D324" s="489" t="s">
        <v>956</v>
      </c>
    </row>
    <row r="325" spans="2:4" x14ac:dyDescent="0.25">
      <c r="B325" s="483" t="s">
        <v>957</v>
      </c>
      <c r="C325" s="483" t="s">
        <v>958</v>
      </c>
      <c r="D325" s="483" t="s">
        <v>959</v>
      </c>
    </row>
    <row r="326" spans="2:4" x14ac:dyDescent="0.25">
      <c r="B326" s="483" t="s">
        <v>1286</v>
      </c>
      <c r="C326" s="483" t="s">
        <v>1287</v>
      </c>
      <c r="D326" s="483" t="s">
        <v>1288</v>
      </c>
    </row>
    <row r="327" spans="2:4" x14ac:dyDescent="0.25">
      <c r="B327" s="483" t="s">
        <v>960</v>
      </c>
      <c r="C327" s="483" t="s">
        <v>961</v>
      </c>
      <c r="D327" s="483" t="s">
        <v>962</v>
      </c>
    </row>
    <row r="328" spans="2:4" x14ac:dyDescent="0.25">
      <c r="B328" s="483" t="s">
        <v>1289</v>
      </c>
      <c r="C328" s="483" t="s">
        <v>1290</v>
      </c>
      <c r="D328" s="483" t="s">
        <v>1291</v>
      </c>
    </row>
    <row r="329" spans="2:4" x14ac:dyDescent="0.25">
      <c r="B329" s="483" t="s">
        <v>1292</v>
      </c>
      <c r="C329" s="483" t="s">
        <v>1293</v>
      </c>
      <c r="D329" s="483" t="s">
        <v>1294</v>
      </c>
    </row>
    <row r="330" spans="2:4" x14ac:dyDescent="0.25">
      <c r="B330" s="483" t="s">
        <v>963</v>
      </c>
      <c r="C330" s="483" t="s">
        <v>964</v>
      </c>
      <c r="D330" s="483" t="s">
        <v>965</v>
      </c>
    </row>
    <row r="331" spans="2:4" x14ac:dyDescent="0.25">
      <c r="B331" s="483" t="s">
        <v>1295</v>
      </c>
      <c r="C331" s="483" t="s">
        <v>1296</v>
      </c>
      <c r="D331" s="483" t="s">
        <v>1297</v>
      </c>
    </row>
    <row r="332" spans="2:4" x14ac:dyDescent="0.25">
      <c r="B332" s="483" t="s">
        <v>1298</v>
      </c>
      <c r="C332" s="483" t="s">
        <v>1299</v>
      </c>
      <c r="D332" s="483" t="s">
        <v>1300</v>
      </c>
    </row>
    <row r="333" spans="2:4" x14ac:dyDescent="0.25">
      <c r="B333" s="483" t="s">
        <v>1301</v>
      </c>
      <c r="C333" s="483" t="s">
        <v>1302</v>
      </c>
      <c r="D333" s="483" t="s">
        <v>1303</v>
      </c>
    </row>
    <row r="334" spans="2:4" x14ac:dyDescent="0.25">
      <c r="B334" s="483" t="s">
        <v>1304</v>
      </c>
      <c r="C334" s="483" t="s">
        <v>1305</v>
      </c>
      <c r="D334" s="483" t="s">
        <v>1306</v>
      </c>
    </row>
    <row r="335" spans="2:4" x14ac:dyDescent="0.25">
      <c r="B335" s="483" t="s">
        <v>1307</v>
      </c>
      <c r="C335" s="483" t="s">
        <v>1308</v>
      </c>
      <c r="D335" s="483" t="s">
        <v>1309</v>
      </c>
    </row>
    <row r="336" spans="2:4" x14ac:dyDescent="0.25">
      <c r="B336" s="483" t="s">
        <v>1310</v>
      </c>
      <c r="C336" s="483" t="s">
        <v>1311</v>
      </c>
      <c r="D336" s="483" t="s">
        <v>1312</v>
      </c>
    </row>
    <row r="337" spans="2:4" x14ac:dyDescent="0.25">
      <c r="B337" s="483" t="s">
        <v>1313</v>
      </c>
      <c r="C337" s="483" t="s">
        <v>1314</v>
      </c>
      <c r="D337" s="483" t="s">
        <v>1315</v>
      </c>
    </row>
    <row r="338" spans="2:4" x14ac:dyDescent="0.25">
      <c r="B338" s="483" t="s">
        <v>1316</v>
      </c>
      <c r="C338" s="483" t="s">
        <v>1317</v>
      </c>
      <c r="D338" s="483" t="s">
        <v>1318</v>
      </c>
    </row>
    <row r="339" spans="2:4" x14ac:dyDescent="0.25">
      <c r="B339" s="483" t="s">
        <v>1319</v>
      </c>
      <c r="C339" s="483" t="s">
        <v>1320</v>
      </c>
      <c r="D339" s="490" t="s">
        <v>1321</v>
      </c>
    </row>
    <row r="340" spans="2:4" x14ac:dyDescent="0.25">
      <c r="B340" s="483" t="s">
        <v>966</v>
      </c>
      <c r="C340" s="483" t="s">
        <v>967</v>
      </c>
      <c r="D340" s="483" t="s">
        <v>968</v>
      </c>
    </row>
    <row r="341" spans="2:4" x14ac:dyDescent="0.25">
      <c r="B341" s="483" t="s">
        <v>969</v>
      </c>
      <c r="C341" s="483" t="s">
        <v>970</v>
      </c>
      <c r="D341" s="483" t="s">
        <v>971</v>
      </c>
    </row>
    <row r="342" spans="2:4" x14ac:dyDescent="0.25">
      <c r="B342" s="483" t="s">
        <v>972</v>
      </c>
      <c r="C342" s="483" t="s">
        <v>973</v>
      </c>
      <c r="D342" s="483" t="s">
        <v>974</v>
      </c>
    </row>
    <row r="343" spans="2:4" x14ac:dyDescent="0.25">
      <c r="B343" s="483" t="s">
        <v>975</v>
      </c>
      <c r="C343" s="483" t="s">
        <v>976</v>
      </c>
      <c r="D343" s="490" t="s">
        <v>977</v>
      </c>
    </row>
    <row r="344" spans="2:4" x14ac:dyDescent="0.25">
      <c r="B344" s="483" t="s">
        <v>978</v>
      </c>
      <c r="C344" s="483" t="s">
        <v>979</v>
      </c>
      <c r="D344" s="483" t="s">
        <v>980</v>
      </c>
    </row>
    <row r="345" spans="2:4" x14ac:dyDescent="0.25">
      <c r="B345" s="483" t="s">
        <v>981</v>
      </c>
      <c r="C345" s="483" t="s">
        <v>982</v>
      </c>
      <c r="D345" s="483" t="s">
        <v>983</v>
      </c>
    </row>
    <row r="346" spans="2:4" x14ac:dyDescent="0.25">
      <c r="B346" s="483" t="s">
        <v>984</v>
      </c>
      <c r="C346" s="483" t="s">
        <v>985</v>
      </c>
      <c r="D346" s="483" t="s">
        <v>986</v>
      </c>
    </row>
    <row r="347" spans="2:4" x14ac:dyDescent="0.25">
      <c r="B347" s="483" t="s">
        <v>987</v>
      </c>
      <c r="C347" s="483" t="s">
        <v>988</v>
      </c>
      <c r="D347" s="483" t="s">
        <v>989</v>
      </c>
    </row>
    <row r="348" spans="2:4" x14ac:dyDescent="0.25">
      <c r="B348" s="483" t="s">
        <v>990</v>
      </c>
      <c r="C348" s="483" t="s">
        <v>991</v>
      </c>
      <c r="D348" s="483" t="s">
        <v>992</v>
      </c>
    </row>
    <row r="349" spans="2:4" x14ac:dyDescent="0.25">
      <c r="B349" s="483" t="s">
        <v>993</v>
      </c>
      <c r="C349" s="483" t="s">
        <v>994</v>
      </c>
      <c r="D349" s="483" t="s">
        <v>995</v>
      </c>
    </row>
    <row r="350" spans="2:4" x14ac:dyDescent="0.25">
      <c r="B350" s="483" t="s">
        <v>996</v>
      </c>
      <c r="C350" s="483" t="s">
        <v>997</v>
      </c>
      <c r="D350" s="483" t="s">
        <v>998</v>
      </c>
    </row>
    <row r="351" spans="2:4" x14ac:dyDescent="0.25">
      <c r="B351" s="483" t="s">
        <v>999</v>
      </c>
      <c r="C351" s="483" t="s">
        <v>1000</v>
      </c>
      <c r="D351" s="483" t="s">
        <v>1001</v>
      </c>
    </row>
    <row r="352" spans="2:4" x14ac:dyDescent="0.25">
      <c r="B352" s="483" t="s">
        <v>1002</v>
      </c>
      <c r="C352" s="483" t="s">
        <v>1003</v>
      </c>
      <c r="D352" s="490" t="s">
        <v>1004</v>
      </c>
    </row>
    <row r="353" spans="2:4" x14ac:dyDescent="0.25">
      <c r="B353" s="483" t="s">
        <v>1005</v>
      </c>
      <c r="C353" s="483" t="s">
        <v>1006</v>
      </c>
      <c r="D353" s="483" t="s">
        <v>1007</v>
      </c>
    </row>
    <row r="354" spans="2:4" x14ac:dyDescent="0.25">
      <c r="B354" s="483" t="s">
        <v>1008</v>
      </c>
      <c r="C354" s="483" t="s">
        <v>1009</v>
      </c>
      <c r="D354" s="483" t="s">
        <v>1010</v>
      </c>
    </row>
    <row r="355" spans="2:4" x14ac:dyDescent="0.25">
      <c r="B355" s="483" t="s">
        <v>1011</v>
      </c>
      <c r="C355" s="483" t="s">
        <v>1012</v>
      </c>
      <c r="D355" s="483" t="s">
        <v>1013</v>
      </c>
    </row>
    <row r="356" spans="2:4" x14ac:dyDescent="0.25">
      <c r="B356" s="483" t="s">
        <v>1014</v>
      </c>
      <c r="C356" s="483" t="s">
        <v>1015</v>
      </c>
      <c r="D356" s="483" t="s">
        <v>1016</v>
      </c>
    </row>
    <row r="357" spans="2:4" x14ac:dyDescent="0.25">
      <c r="B357" s="483" t="s">
        <v>1328</v>
      </c>
      <c r="C357" s="483" t="s">
        <v>1329</v>
      </c>
      <c r="D357" s="483" t="s">
        <v>1330</v>
      </c>
    </row>
    <row r="358" spans="2:4" x14ac:dyDescent="0.25">
      <c r="B358" s="483" t="s">
        <v>1322</v>
      </c>
      <c r="C358" s="483" t="s">
        <v>1323</v>
      </c>
      <c r="D358" s="483" t="s">
        <v>1324</v>
      </c>
    </row>
    <row r="359" spans="2:4" x14ac:dyDescent="0.25">
      <c r="B359" s="483" t="s">
        <v>1325</v>
      </c>
      <c r="C359" s="483" t="s">
        <v>1326</v>
      </c>
      <c r="D359" s="483" t="s">
        <v>1327</v>
      </c>
    </row>
    <row r="360" spans="2:4" ht="12.75" customHeight="1" x14ac:dyDescent="0.25"/>
    <row r="361" spans="2:4" x14ac:dyDescent="0.25">
      <c r="B361" s="483" t="s">
        <v>876</v>
      </c>
      <c r="C361" s="483" t="s">
        <v>877</v>
      </c>
      <c r="D361" s="483" t="s">
        <v>878</v>
      </c>
    </row>
    <row r="362" spans="2:4" x14ac:dyDescent="0.25">
      <c r="B362" s="483" t="s">
        <v>1017</v>
      </c>
      <c r="C362" s="483" t="s">
        <v>1018</v>
      </c>
      <c r="D362" s="483" t="s">
        <v>1019</v>
      </c>
    </row>
    <row r="363" spans="2:4" x14ac:dyDescent="0.25">
      <c r="B363" s="483" t="s">
        <v>1020</v>
      </c>
      <c r="C363" s="483" t="s">
        <v>1021</v>
      </c>
      <c r="D363" s="483" t="s">
        <v>1022</v>
      </c>
    </row>
    <row r="364" spans="2:4" x14ac:dyDescent="0.25">
      <c r="B364" s="483" t="s">
        <v>708</v>
      </c>
      <c r="C364" s="483" t="s">
        <v>1023</v>
      </c>
      <c r="D364" s="483" t="s">
        <v>1024</v>
      </c>
    </row>
    <row r="365" spans="2:4" x14ac:dyDescent="0.25">
      <c r="B365" s="483" t="s">
        <v>879</v>
      </c>
      <c r="C365" s="483" t="s">
        <v>880</v>
      </c>
      <c r="D365" s="483" t="s">
        <v>881</v>
      </c>
    </row>
    <row r="366" spans="2:4" x14ac:dyDescent="0.25">
      <c r="B366" s="483" t="s">
        <v>1025</v>
      </c>
      <c r="C366" s="483" t="s">
        <v>1026</v>
      </c>
      <c r="D366" s="483" t="s">
        <v>1027</v>
      </c>
    </row>
    <row r="367" spans="2:4" x14ac:dyDescent="0.25">
      <c r="B367" s="483" t="s">
        <v>1028</v>
      </c>
      <c r="C367" s="483" t="s">
        <v>1029</v>
      </c>
      <c r="D367" s="483" t="s">
        <v>1030</v>
      </c>
    </row>
    <row r="368" spans="2:4" x14ac:dyDescent="0.25">
      <c r="B368" s="483" t="s">
        <v>1031</v>
      </c>
      <c r="C368" s="483" t="s">
        <v>1032</v>
      </c>
      <c r="D368" s="483" t="s">
        <v>1033</v>
      </c>
    </row>
    <row r="369" spans="1:4" x14ac:dyDescent="0.25">
      <c r="B369" s="483" t="s">
        <v>1034</v>
      </c>
      <c r="C369" s="483" t="s">
        <v>1035</v>
      </c>
      <c r="D369" s="483" t="s">
        <v>1036</v>
      </c>
    </row>
    <row r="370" spans="1:4" x14ac:dyDescent="0.25">
      <c r="B370" s="483" t="s">
        <v>882</v>
      </c>
      <c r="C370" s="483" t="s">
        <v>883</v>
      </c>
      <c r="D370" s="483" t="s">
        <v>308</v>
      </c>
    </row>
    <row r="371" spans="1:4" x14ac:dyDescent="0.25">
      <c r="B371" s="483" t="s">
        <v>1037</v>
      </c>
      <c r="C371" s="483" t="s">
        <v>1038</v>
      </c>
      <c r="D371" s="483" t="s">
        <v>875</v>
      </c>
    </row>
    <row r="372" spans="1:4" x14ac:dyDescent="0.25">
      <c r="A372" s="483"/>
      <c r="B372" s="483" t="s">
        <v>890</v>
      </c>
      <c r="C372" s="483" t="s">
        <v>891</v>
      </c>
      <c r="D372" s="483" t="s">
        <v>892</v>
      </c>
    </row>
    <row r="373" spans="1:4" x14ac:dyDescent="0.25">
      <c r="A373" s="483"/>
      <c r="B373" s="483" t="s">
        <v>324</v>
      </c>
      <c r="C373" s="483" t="s">
        <v>325</v>
      </c>
      <c r="D373" s="483" t="s">
        <v>326</v>
      </c>
    </row>
    <row r="374" spans="1:4" x14ac:dyDescent="0.25">
      <c r="A374" s="483"/>
      <c r="B374" s="483" t="s">
        <v>327</v>
      </c>
      <c r="C374" s="483" t="s">
        <v>328</v>
      </c>
      <c r="D374" s="483" t="s">
        <v>329</v>
      </c>
    </row>
    <row r="375" spans="1:4" x14ac:dyDescent="0.25">
      <c r="A375" s="483"/>
      <c r="B375" s="483" t="s">
        <v>330</v>
      </c>
      <c r="C375" s="483" t="s">
        <v>331</v>
      </c>
      <c r="D375" s="483" t="s">
        <v>332</v>
      </c>
    </row>
    <row r="376" spans="1:4" x14ac:dyDescent="0.25">
      <c r="A376" s="483"/>
      <c r="B376" s="483" t="s">
        <v>333</v>
      </c>
      <c r="C376" s="483" t="s">
        <v>334</v>
      </c>
      <c r="D376" s="483" t="s">
        <v>335</v>
      </c>
    </row>
    <row r="377" spans="1:4" x14ac:dyDescent="0.25">
      <c r="A377" s="483"/>
      <c r="B377" s="483" t="s">
        <v>336</v>
      </c>
      <c r="C377" s="483" t="s">
        <v>337</v>
      </c>
      <c r="D377" s="483" t="s">
        <v>338</v>
      </c>
    </row>
    <row r="378" spans="1:4" x14ac:dyDescent="0.25">
      <c r="A378" s="483"/>
      <c r="B378" s="483" t="s">
        <v>339</v>
      </c>
      <c r="C378" s="483" t="s">
        <v>340</v>
      </c>
      <c r="D378" s="483" t="s">
        <v>341</v>
      </c>
    </row>
    <row r="379" spans="1:4" x14ac:dyDescent="0.25">
      <c r="A379" s="483"/>
      <c r="B379" s="483" t="s">
        <v>342</v>
      </c>
      <c r="C379" s="483" t="s">
        <v>1039</v>
      </c>
      <c r="D379" s="483" t="s">
        <v>344</v>
      </c>
    </row>
    <row r="380" spans="1:4" x14ac:dyDescent="0.25">
      <c r="A380" s="483"/>
      <c r="B380" s="483" t="s">
        <v>345</v>
      </c>
      <c r="C380" s="483" t="s">
        <v>346</v>
      </c>
      <c r="D380" s="483" t="s">
        <v>347</v>
      </c>
    </row>
    <row r="381" spans="1:4" x14ac:dyDescent="0.25">
      <c r="A381" s="483"/>
      <c r="B381" s="483" t="s">
        <v>348</v>
      </c>
      <c r="C381" s="483" t="s">
        <v>349</v>
      </c>
      <c r="D381" s="483" t="s">
        <v>350</v>
      </c>
    </row>
    <row r="382" spans="1:4" x14ac:dyDescent="0.25">
      <c r="A382" s="483"/>
      <c r="B382" s="483" t="s">
        <v>351</v>
      </c>
      <c r="C382" s="483" t="s">
        <v>352</v>
      </c>
      <c r="D382" s="483" t="s">
        <v>353</v>
      </c>
    </row>
    <row r="383" spans="1:4" x14ac:dyDescent="0.25">
      <c r="A383" s="483"/>
      <c r="B383" s="483" t="s">
        <v>893</v>
      </c>
      <c r="C383" s="483" t="s">
        <v>894</v>
      </c>
      <c r="D383" s="483" t="s">
        <v>895</v>
      </c>
    </row>
    <row r="384" spans="1:4" x14ac:dyDescent="0.25">
      <c r="A384" s="483"/>
      <c r="B384" s="483" t="s">
        <v>896</v>
      </c>
      <c r="C384" s="483" t="s">
        <v>897</v>
      </c>
      <c r="D384" s="483" t="s">
        <v>898</v>
      </c>
    </row>
    <row r="385" spans="1:4" x14ac:dyDescent="0.25">
      <c r="A385" s="483"/>
      <c r="B385" s="483" t="s">
        <v>1040</v>
      </c>
      <c r="C385" s="483" t="s">
        <v>1041</v>
      </c>
      <c r="D385" s="483" t="s">
        <v>1042</v>
      </c>
    </row>
    <row r="386" spans="1:4" x14ac:dyDescent="0.25">
      <c r="A386" s="483"/>
      <c r="B386" s="483" t="s">
        <v>771</v>
      </c>
      <c r="C386" s="483" t="s">
        <v>1043</v>
      </c>
      <c r="D386" s="483" t="s">
        <v>1044</v>
      </c>
    </row>
    <row r="387" spans="1:4" x14ac:dyDescent="0.25">
      <c r="A387" s="483"/>
      <c r="B387" s="483" t="s">
        <v>1045</v>
      </c>
      <c r="C387" s="483" t="s">
        <v>1046</v>
      </c>
      <c r="D387" s="483" t="s">
        <v>1047</v>
      </c>
    </row>
    <row r="388" spans="1:4" x14ac:dyDescent="0.25">
      <c r="A388" s="483"/>
      <c r="B388" s="483" t="s">
        <v>899</v>
      </c>
      <c r="C388" s="483" t="s">
        <v>780</v>
      </c>
      <c r="D388" s="483" t="s">
        <v>781</v>
      </c>
    </row>
    <row r="389" spans="1:4" x14ac:dyDescent="0.25">
      <c r="A389" s="483"/>
      <c r="B389" s="483" t="s">
        <v>1048</v>
      </c>
      <c r="C389" s="483" t="s">
        <v>888</v>
      </c>
      <c r="D389" s="483" t="s">
        <v>889</v>
      </c>
    </row>
    <row r="390" spans="1:4" x14ac:dyDescent="0.25">
      <c r="A390" s="483"/>
    </row>
    <row r="391" spans="1:4" x14ac:dyDescent="0.25">
      <c r="B391" s="483" t="s">
        <v>1049</v>
      </c>
      <c r="C391" s="483" t="s">
        <v>1050</v>
      </c>
      <c r="D391" s="483" t="s">
        <v>1051</v>
      </c>
    </row>
    <row r="392" spans="1:4" x14ac:dyDescent="0.25">
      <c r="B392" s="483" t="s">
        <v>1052</v>
      </c>
      <c r="C392" s="483" t="s">
        <v>1053</v>
      </c>
      <c r="D392" s="483" t="s">
        <v>1054</v>
      </c>
    </row>
    <row r="393" spans="1:4" x14ac:dyDescent="0.25">
      <c r="B393" s="483" t="s">
        <v>1055</v>
      </c>
      <c r="C393" s="483" t="s">
        <v>1056</v>
      </c>
      <c r="D393" s="483" t="s">
        <v>1057</v>
      </c>
    </row>
    <row r="394" spans="1:4" x14ac:dyDescent="0.25">
      <c r="B394" s="483" t="s">
        <v>1058</v>
      </c>
      <c r="C394" s="483" t="s">
        <v>1059</v>
      </c>
      <c r="D394" s="483" t="s">
        <v>1060</v>
      </c>
    </row>
    <row r="395" spans="1:4" x14ac:dyDescent="0.25">
      <c r="B395" s="483" t="s">
        <v>1061</v>
      </c>
      <c r="C395" s="483" t="s">
        <v>1062</v>
      </c>
      <c r="D395" s="483" t="s">
        <v>1063</v>
      </c>
    </row>
    <row r="396" spans="1:4" x14ac:dyDescent="0.25">
      <c r="B396" s="483" t="s">
        <v>1064</v>
      </c>
      <c r="C396" s="483" t="s">
        <v>1065</v>
      </c>
      <c r="D396" s="483" t="s">
        <v>1066</v>
      </c>
    </row>
    <row r="397" spans="1:4" x14ac:dyDescent="0.25">
      <c r="B397" s="483" t="s">
        <v>1067</v>
      </c>
      <c r="C397" s="483" t="s">
        <v>1068</v>
      </c>
      <c r="D397" s="483" t="s">
        <v>1069</v>
      </c>
    </row>
    <row r="398" spans="1:4" x14ac:dyDescent="0.25">
      <c r="B398" s="483" t="s">
        <v>1070</v>
      </c>
      <c r="C398" s="483" t="s">
        <v>1071</v>
      </c>
      <c r="D398" s="483" t="s">
        <v>1072</v>
      </c>
    </row>
    <row r="399" spans="1:4" x14ac:dyDescent="0.25">
      <c r="B399" s="483" t="s">
        <v>1073</v>
      </c>
      <c r="C399" s="483" t="s">
        <v>1074</v>
      </c>
      <c r="D399" s="483" t="s">
        <v>1075</v>
      </c>
    </row>
    <row r="400" spans="1:4" x14ac:dyDescent="0.25">
      <c r="B400" s="483" t="s">
        <v>1076</v>
      </c>
      <c r="C400" s="483" t="s">
        <v>1077</v>
      </c>
      <c r="D400" s="483" t="s">
        <v>1078</v>
      </c>
    </row>
    <row r="401" spans="1:4" x14ac:dyDescent="0.25">
      <c r="B401" s="483" t="s">
        <v>1037</v>
      </c>
      <c r="C401" s="483" t="s">
        <v>1038</v>
      </c>
      <c r="D401" s="483" t="s">
        <v>875</v>
      </c>
    </row>
    <row r="402" spans="1:4" x14ac:dyDescent="0.25">
      <c r="A402" s="483"/>
      <c r="B402" s="483" t="s">
        <v>1079</v>
      </c>
      <c r="C402" s="483" t="s">
        <v>1080</v>
      </c>
      <c r="D402" s="483" t="s">
        <v>1081</v>
      </c>
    </row>
    <row r="403" spans="1:4" x14ac:dyDescent="0.25">
      <c r="A403" s="483"/>
      <c r="B403" s="483" t="s">
        <v>1082</v>
      </c>
      <c r="C403" s="483" t="s">
        <v>1083</v>
      </c>
      <c r="D403" s="483" t="s">
        <v>1084</v>
      </c>
    </row>
    <row r="404" spans="1:4" x14ac:dyDescent="0.25">
      <c r="A404" s="483"/>
      <c r="B404" s="483" t="s">
        <v>327</v>
      </c>
      <c r="C404" s="483" t="s">
        <v>328</v>
      </c>
      <c r="D404" s="483" t="s">
        <v>329</v>
      </c>
    </row>
    <row r="405" spans="1:4" x14ac:dyDescent="0.25">
      <c r="A405" s="483"/>
      <c r="B405" s="483" t="s">
        <v>1085</v>
      </c>
      <c r="C405" s="483" t="s">
        <v>1086</v>
      </c>
      <c r="D405" s="483" t="s">
        <v>1087</v>
      </c>
    </row>
    <row r="406" spans="1:4" x14ac:dyDescent="0.25">
      <c r="A406" s="483"/>
      <c r="B406" s="483" t="s">
        <v>1088</v>
      </c>
      <c r="C406" s="483" t="s">
        <v>1089</v>
      </c>
      <c r="D406" s="483" t="s">
        <v>1090</v>
      </c>
    </row>
    <row r="407" spans="1:4" x14ac:dyDescent="0.25">
      <c r="A407" s="483"/>
      <c r="B407" s="483" t="s">
        <v>1091</v>
      </c>
      <c r="C407" s="483" t="s">
        <v>1092</v>
      </c>
      <c r="D407" s="483" t="s">
        <v>1093</v>
      </c>
    </row>
    <row r="408" spans="1:4" x14ac:dyDescent="0.25">
      <c r="A408" s="483"/>
      <c r="B408" s="483" t="s">
        <v>1094</v>
      </c>
      <c r="C408" s="483" t="s">
        <v>1095</v>
      </c>
      <c r="D408" s="483" t="s">
        <v>1096</v>
      </c>
    </row>
    <row r="409" spans="1:4" x14ac:dyDescent="0.25">
      <c r="A409" s="483"/>
      <c r="B409" s="483" t="s">
        <v>1097</v>
      </c>
      <c r="C409" s="483" t="s">
        <v>1098</v>
      </c>
      <c r="D409" s="483" t="s">
        <v>1099</v>
      </c>
    </row>
    <row r="410" spans="1:4" x14ac:dyDescent="0.25">
      <c r="A410" s="483"/>
      <c r="B410" s="483" t="s">
        <v>1100</v>
      </c>
      <c r="C410" s="483" t="s">
        <v>1101</v>
      </c>
      <c r="D410" s="483" t="s">
        <v>1102</v>
      </c>
    </row>
    <row r="411" spans="1:4" x14ac:dyDescent="0.25">
      <c r="A411" s="483"/>
      <c r="B411" s="483" t="s">
        <v>1103</v>
      </c>
      <c r="C411" s="483" t="s">
        <v>1104</v>
      </c>
      <c r="D411" s="483" t="s">
        <v>1105</v>
      </c>
    </row>
    <row r="412" spans="1:4" x14ac:dyDescent="0.25">
      <c r="A412" s="483"/>
      <c r="B412" s="483" t="s">
        <v>1106</v>
      </c>
      <c r="C412" s="483" t="s">
        <v>1107</v>
      </c>
      <c r="D412" s="483" t="s">
        <v>1108</v>
      </c>
    </row>
    <row r="413" spans="1:4" x14ac:dyDescent="0.25">
      <c r="A413" s="483"/>
      <c r="B413" s="483" t="s">
        <v>1109</v>
      </c>
      <c r="C413" s="483" t="s">
        <v>1110</v>
      </c>
      <c r="D413" s="483" t="s">
        <v>1111</v>
      </c>
    </row>
    <row r="414" spans="1:4" x14ac:dyDescent="0.25">
      <c r="A414" s="483"/>
      <c r="B414" s="483" t="s">
        <v>1112</v>
      </c>
      <c r="C414" s="483" t="s">
        <v>1113</v>
      </c>
      <c r="D414" s="483" t="s">
        <v>1114</v>
      </c>
    </row>
    <row r="415" spans="1:4" x14ac:dyDescent="0.25">
      <c r="A415" s="483"/>
      <c r="B415" s="483" t="s">
        <v>1115</v>
      </c>
      <c r="C415" s="483" t="s">
        <v>1116</v>
      </c>
      <c r="D415" s="483" t="s">
        <v>1117</v>
      </c>
    </row>
    <row r="416" spans="1:4" x14ac:dyDescent="0.25">
      <c r="A416" s="483"/>
      <c r="B416" s="483" t="s">
        <v>1118</v>
      </c>
      <c r="C416" s="483" t="s">
        <v>1119</v>
      </c>
      <c r="D416" s="483" t="s">
        <v>1120</v>
      </c>
    </row>
    <row r="417" spans="1:4" x14ac:dyDescent="0.25">
      <c r="A417" s="483"/>
      <c r="B417" s="483" t="s">
        <v>1121</v>
      </c>
      <c r="C417" s="483" t="s">
        <v>1122</v>
      </c>
      <c r="D417" s="483" t="s">
        <v>1123</v>
      </c>
    </row>
    <row r="418" spans="1:4" x14ac:dyDescent="0.25">
      <c r="A418" s="483"/>
      <c r="B418" s="483" t="s">
        <v>1124</v>
      </c>
      <c r="C418" s="483" t="s">
        <v>1125</v>
      </c>
      <c r="D418" s="483" t="s">
        <v>1126</v>
      </c>
    </row>
    <row r="419" spans="1:4" x14ac:dyDescent="0.25">
      <c r="A419" s="483"/>
      <c r="B419" s="483" t="s">
        <v>1127</v>
      </c>
      <c r="C419" s="483" t="s">
        <v>888</v>
      </c>
      <c r="D419" s="483" t="s">
        <v>889</v>
      </c>
    </row>
    <row r="420" spans="1:4" x14ac:dyDescent="0.25">
      <c r="A420" s="483"/>
    </row>
    <row r="421" spans="1:4" x14ac:dyDescent="0.25">
      <c r="B421" s="483" t="s">
        <v>1128</v>
      </c>
      <c r="C421" s="483" t="s">
        <v>1129</v>
      </c>
      <c r="D421" s="483" t="s">
        <v>1130</v>
      </c>
    </row>
    <row r="422" spans="1:4" x14ac:dyDescent="0.25">
      <c r="B422" s="483" t="s">
        <v>1131</v>
      </c>
      <c r="C422" s="483" t="s">
        <v>1132</v>
      </c>
      <c r="D422" s="483" t="s">
        <v>1133</v>
      </c>
    </row>
    <row r="423" spans="1:4" x14ac:dyDescent="0.25">
      <c r="B423" s="483" t="s">
        <v>1134</v>
      </c>
      <c r="C423" s="483" t="s">
        <v>1135</v>
      </c>
      <c r="D423" s="483" t="s">
        <v>1136</v>
      </c>
    </row>
    <row r="424" spans="1:4" x14ac:dyDescent="0.25">
      <c r="B424" s="483" t="s">
        <v>1137</v>
      </c>
      <c r="C424" s="483" t="s">
        <v>1138</v>
      </c>
      <c r="D424" s="483" t="s">
        <v>1139</v>
      </c>
    </row>
    <row r="425" spans="1:4" x14ac:dyDescent="0.25">
      <c r="B425" s="483" t="s">
        <v>1140</v>
      </c>
      <c r="C425" s="483" t="s">
        <v>1141</v>
      </c>
      <c r="D425" s="483" t="s">
        <v>1142</v>
      </c>
    </row>
    <row r="426" spans="1:4" x14ac:dyDescent="0.25">
      <c r="B426" s="483" t="s">
        <v>1143</v>
      </c>
      <c r="C426" s="483" t="s">
        <v>1144</v>
      </c>
      <c r="D426" s="483" t="s">
        <v>1145</v>
      </c>
    </row>
    <row r="427" spans="1:4" x14ac:dyDescent="0.25">
      <c r="B427" s="483" t="s">
        <v>1146</v>
      </c>
      <c r="C427" s="483" t="s">
        <v>1147</v>
      </c>
      <c r="D427" s="483" t="s">
        <v>1148</v>
      </c>
    </row>
    <row r="428" spans="1:4" x14ac:dyDescent="0.25">
      <c r="B428" s="483" t="s">
        <v>1149</v>
      </c>
      <c r="C428" s="483" t="s">
        <v>1150</v>
      </c>
      <c r="D428" s="483" t="s">
        <v>1151</v>
      </c>
    </row>
    <row r="429" spans="1:4" x14ac:dyDescent="0.25">
      <c r="B429" s="483" t="str">
        <f>Alapa!D13&amp;",  "&amp;Alapa!C13</f>
        <v xml:space="preserve">,  </v>
      </c>
      <c r="C429" s="483" t="str">
        <f>Alapa!D13&amp;", "&amp;TEXT(Alapa!F13,"n.hh.éééé")</f>
        <v>, 0.01.1900</v>
      </c>
      <c r="D429" s="483" t="str">
        <f>Alapa!D13&amp;", "&amp;TEXT(Alapa!F13,"n.hh.éééé")</f>
        <v>, 0.01.1900</v>
      </c>
    </row>
    <row r="430" spans="1:4" x14ac:dyDescent="0.25">
      <c r="B430" s="483" t="s">
        <v>1152</v>
      </c>
      <c r="C430" s="483" t="s">
        <v>1153</v>
      </c>
      <c r="D430" s="483" t="s">
        <v>1154</v>
      </c>
    </row>
    <row r="431" spans="1:4" x14ac:dyDescent="0.25">
      <c r="B431" s="483" t="str">
        <f>B430&amp;" "&amp;Alapa!D13&amp;",  "&amp;Alapa!C13</f>
        <v xml:space="preserve">Keltezés: ,  </v>
      </c>
      <c r="C431" s="483" t="str">
        <f>C430&amp;" "&amp;Alapa!D13&amp;", "&amp;TEXT(Alapa!F13,"n.hh.éééé")</f>
        <v>Dated: , 0.01.1900</v>
      </c>
      <c r="D431" s="483" t="str">
        <f>D430&amp;" "&amp;Alapa!D13&amp;", "&amp;TEXT(Alapa!F13,"n.hh.éééé")</f>
        <v>Datum: , 0.01.1900</v>
      </c>
    </row>
    <row r="432" spans="1:4" x14ac:dyDescent="0.25">
      <c r="B432" s="483" t="str">
        <f>B421&amp;": "&amp;Alapa!$C$23</f>
        <v xml:space="preserve">Statisztikai számjele: </v>
      </c>
      <c r="C432" s="483" t="str">
        <f>C421&amp;": "&amp;Alapa!$C$23</f>
        <v xml:space="preserve">Statistical code: </v>
      </c>
      <c r="D432" s="483" t="str">
        <f>D421&amp;": "&amp;Alapa!$C$23</f>
        <v xml:space="preserve">Statistische Nummer: </v>
      </c>
    </row>
    <row r="433" spans="2:5" x14ac:dyDescent="0.25">
      <c r="B433" s="483" t="str">
        <f>B422&amp;": "&amp;Alapa!$C$24</f>
        <v xml:space="preserve">Cégjegyzék száma: </v>
      </c>
      <c r="C433" s="483" t="str">
        <f>C422&amp;": "&amp;Alapa!$C$24</f>
        <v xml:space="preserve">Court registration number: </v>
      </c>
      <c r="D433" s="483" t="str">
        <f>D422&amp;": "&amp;Alapa!$C$24</f>
        <v xml:space="preserve">Handelsregister Nummer: </v>
      </c>
    </row>
    <row r="434" spans="2:5" x14ac:dyDescent="0.25">
      <c r="B434" s="491" t="s">
        <v>1155</v>
      </c>
      <c r="C434" s="492" t="s">
        <v>1156</v>
      </c>
      <c r="D434" s="483" t="s">
        <v>1157</v>
      </c>
    </row>
    <row r="435" spans="2:5" x14ac:dyDescent="0.25">
      <c r="B435" s="483" t="s">
        <v>1158</v>
      </c>
      <c r="C435" s="493" t="s">
        <v>1159</v>
      </c>
      <c r="D435" s="483" t="s">
        <v>1160</v>
      </c>
    </row>
    <row r="436" spans="2:5" x14ac:dyDescent="0.25">
      <c r="B436" s="483" t="s">
        <v>1161</v>
      </c>
      <c r="C436" s="483" t="s">
        <v>1162</v>
      </c>
      <c r="D436" s="494" t="s">
        <v>1163</v>
      </c>
    </row>
    <row r="437" spans="2:5" x14ac:dyDescent="0.25">
      <c r="B437" s="483" t="s">
        <v>1164</v>
      </c>
      <c r="C437" s="483" t="s">
        <v>1165</v>
      </c>
      <c r="D437" s="483" t="s">
        <v>1166</v>
      </c>
    </row>
    <row r="438" spans="2:5" x14ac:dyDescent="0.25">
      <c r="B438" s="483" t="s">
        <v>1167</v>
      </c>
      <c r="C438" s="483" t="s">
        <v>1168</v>
      </c>
      <c r="D438" s="483" t="s">
        <v>1169</v>
      </c>
    </row>
    <row r="439" spans="2:5" x14ac:dyDescent="0.25">
      <c r="B439" s="483" t="s">
        <v>96</v>
      </c>
      <c r="C439" s="483" t="s">
        <v>1170</v>
      </c>
      <c r="D439" s="483" t="s">
        <v>1171</v>
      </c>
    </row>
    <row r="440" spans="2:5" x14ac:dyDescent="0.25">
      <c r="B440" s="483" t="s">
        <v>1172</v>
      </c>
      <c r="C440" s="483" t="s">
        <v>1173</v>
      </c>
      <c r="D440" s="483" t="s">
        <v>1174</v>
      </c>
    </row>
    <row r="441" spans="2:5" x14ac:dyDescent="0.25">
      <c r="B441" s="483" t="s">
        <v>97</v>
      </c>
      <c r="C441" s="483" t="s">
        <v>1175</v>
      </c>
      <c r="D441" s="483" t="s">
        <v>1176</v>
      </c>
    </row>
    <row r="442" spans="2:5" x14ac:dyDescent="0.25">
      <c r="B442" s="495" t="s">
        <v>1177</v>
      </c>
      <c r="C442" s="495" t="s">
        <v>1178</v>
      </c>
      <c r="D442" s="495" t="s">
        <v>1179</v>
      </c>
    </row>
    <row r="443" spans="2:5" x14ac:dyDescent="0.25">
      <c r="B443" s="483" t="s">
        <v>1180</v>
      </c>
      <c r="C443" s="483" t="s">
        <v>1181</v>
      </c>
      <c r="D443" s="489" t="s">
        <v>1182</v>
      </c>
    </row>
    <row r="444" spans="2:5" x14ac:dyDescent="0.25">
      <c r="B444" s="483" t="s">
        <v>1183</v>
      </c>
      <c r="C444" s="483" t="s">
        <v>1184</v>
      </c>
      <c r="D444" s="489" t="s">
        <v>1185</v>
      </c>
      <c r="E444" s="486"/>
    </row>
    <row r="445" spans="2:5" x14ac:dyDescent="0.25">
      <c r="B445" s="483" t="s">
        <v>1186</v>
      </c>
      <c r="C445" s="483" t="s">
        <v>952</v>
      </c>
      <c r="D445" s="483" t="s">
        <v>953</v>
      </c>
    </row>
    <row r="446" spans="2:5" x14ac:dyDescent="0.25">
      <c r="B446" s="483" t="s">
        <v>1187</v>
      </c>
      <c r="C446" s="489" t="s">
        <v>1188</v>
      </c>
      <c r="D446" s="489" t="s">
        <v>1189</v>
      </c>
    </row>
    <row r="447" spans="2:5" x14ac:dyDescent="0.25">
      <c r="B447" s="483" t="s">
        <v>1190</v>
      </c>
      <c r="C447" s="489" t="s">
        <v>1191</v>
      </c>
      <c r="D447" s="489" t="s">
        <v>1192</v>
      </c>
    </row>
    <row r="448" spans="2:5" x14ac:dyDescent="0.25">
      <c r="B448" s="483" t="s">
        <v>1193</v>
      </c>
      <c r="C448" s="483" t="s">
        <v>1194</v>
      </c>
      <c r="D448" s="483" t="s">
        <v>1195</v>
      </c>
    </row>
    <row r="449" spans="2:4" x14ac:dyDescent="0.25">
      <c r="B449" s="483" t="s">
        <v>1196</v>
      </c>
      <c r="C449" s="483" t="s">
        <v>1197</v>
      </c>
      <c r="D449" s="483" t="s">
        <v>1198</v>
      </c>
    </row>
    <row r="450" spans="2:4" x14ac:dyDescent="0.25">
      <c r="B450" s="483" t="s">
        <v>1199</v>
      </c>
      <c r="C450" s="483" t="s">
        <v>1184</v>
      </c>
      <c r="D450" s="489" t="s">
        <v>1185</v>
      </c>
    </row>
    <row r="451" spans="2:4" x14ac:dyDescent="0.25">
      <c r="B451" s="483" t="s">
        <v>1200</v>
      </c>
      <c r="C451" s="489" t="s">
        <v>1191</v>
      </c>
      <c r="D451" s="489" t="s">
        <v>1201</v>
      </c>
    </row>
    <row r="452" spans="2:4" x14ac:dyDescent="0.25">
      <c r="B452" s="483" t="s">
        <v>1202</v>
      </c>
      <c r="C452" s="483" t="s">
        <v>1203</v>
      </c>
      <c r="D452" s="483" t="s">
        <v>1204</v>
      </c>
    </row>
    <row r="453" spans="2:4" x14ac:dyDescent="0.25">
      <c r="B453" s="483" t="s">
        <v>1205</v>
      </c>
      <c r="C453" s="483" t="s">
        <v>1206</v>
      </c>
      <c r="D453" s="483" t="s">
        <v>1207</v>
      </c>
    </row>
    <row r="454" spans="2:4" x14ac:dyDescent="0.25">
      <c r="B454" s="483" t="str">
        <f>"Fordulónap: "&amp;Alapa!C12</f>
        <v xml:space="preserve">Fordulónap: </v>
      </c>
      <c r="C454" s="483" t="str">
        <f>"Date of balance sheet: "&amp;TEXT(Alapa!F12,"n.hh.éééé")</f>
        <v>Date of balance sheet: 0.01.1900</v>
      </c>
      <c r="D454" s="483" t="str">
        <f>"Stichtag: "&amp;TEXT(Alapa!F12,"n.hh.éééé")</f>
        <v>Stichtag: 0.01.1900</v>
      </c>
    </row>
    <row r="455" spans="2:4" x14ac:dyDescent="0.25">
      <c r="B455" s="483" t="str">
        <f>"Adatok: "&amp;Alapa!C33&amp;" "&amp;Alapa!C34</f>
        <v xml:space="preserve">Adatok:  </v>
      </c>
    </row>
    <row r="456" spans="2:4" x14ac:dyDescent="0.25">
      <c r="B456" s="483" t="str">
        <f>"Beszámolási időszak: "&amp;Alapa!C14</f>
        <v xml:space="preserve">Beszámolási időszak: </v>
      </c>
      <c r="C456" s="483" t="str">
        <f>"Reporting period: "&amp;Alapa!C14</f>
        <v xml:space="preserve">Reporting period: </v>
      </c>
      <c r="D456" s="483" t="str">
        <f>"Berichtsperiod: "&amp;Alapa!C14</f>
        <v xml:space="preserve">Berichtsperiod: </v>
      </c>
    </row>
    <row r="457" spans="2:4" x14ac:dyDescent="0.25">
      <c r="B457" s="483" t="str">
        <f>Alapa!C33&amp;" "&amp;Alapa!C34</f>
        <v xml:space="preserve"> </v>
      </c>
      <c r="C457" s="483" t="str">
        <f>C458&amp;" "&amp;Alapa!C34</f>
        <v xml:space="preserve"> </v>
      </c>
      <c r="D457" s="483" t="str">
        <f>D458&amp;" "&amp;Alapa!C34</f>
        <v xml:space="preserve"> </v>
      </c>
    </row>
    <row r="459" spans="2:4" x14ac:dyDescent="0.25">
      <c r="B459" s="483" t="s">
        <v>1208</v>
      </c>
      <c r="C459" s="483" t="s">
        <v>1209</v>
      </c>
      <c r="D459" s="483" t="s">
        <v>1210</v>
      </c>
    </row>
    <row r="460" spans="2:4" x14ac:dyDescent="0.25">
      <c r="B460" s="483" t="str">
        <f>"Ügyfél: "&amp;Alapa!C17</f>
        <v xml:space="preserve">Ügyfél: </v>
      </c>
      <c r="C460" s="483" t="str">
        <f>"Audit client: "&amp;Alapa!C17</f>
        <v xml:space="preserve">Audit client: </v>
      </c>
      <c r="D460" s="483" t="str">
        <f>"Prüfungskunden: "&amp;Alapa!C17</f>
        <v xml:space="preserve">Prüfungskunden: </v>
      </c>
    </row>
    <row r="461" spans="2:4" x14ac:dyDescent="0.25">
      <c r="B461" s="483" t="s">
        <v>93</v>
      </c>
      <c r="C461" s="483" t="s">
        <v>1211</v>
      </c>
      <c r="D461" s="483" t="s">
        <v>1154</v>
      </c>
    </row>
    <row r="462" spans="2:4" x14ac:dyDescent="0.25">
      <c r="B462" s="483" t="s">
        <v>1212</v>
      </c>
      <c r="C462" s="483" t="s">
        <v>1213</v>
      </c>
      <c r="D462" s="483" t="s">
        <v>1214</v>
      </c>
    </row>
    <row r="463" spans="2:4" x14ac:dyDescent="0.25">
      <c r="B463" s="489" t="s">
        <v>44</v>
      </c>
      <c r="C463" s="483" t="s">
        <v>1215</v>
      </c>
      <c r="D463" s="483" t="s">
        <v>1216</v>
      </c>
    </row>
    <row r="464" spans="2:4" x14ac:dyDescent="0.25">
      <c r="B464" s="483" t="s">
        <v>120</v>
      </c>
      <c r="C464" s="483" t="s">
        <v>1217</v>
      </c>
      <c r="D464" s="483" t="s">
        <v>1218</v>
      </c>
    </row>
    <row r="465" spans="2:4" x14ac:dyDescent="0.25">
      <c r="B465" s="496"/>
    </row>
    <row r="466" spans="2:4" x14ac:dyDescent="0.25">
      <c r="B466" s="483" t="s">
        <v>1219</v>
      </c>
      <c r="C466" s="483" t="s">
        <v>1220</v>
      </c>
    </row>
    <row r="467" spans="2:4" x14ac:dyDescent="0.25">
      <c r="B467" s="483" t="s">
        <v>135</v>
      </c>
      <c r="C467" s="483" t="s">
        <v>1221</v>
      </c>
    </row>
    <row r="468" spans="2:4" x14ac:dyDescent="0.25">
      <c r="B468" s="483" t="s">
        <v>1222</v>
      </c>
      <c r="C468" s="490" t="s">
        <v>1223</v>
      </c>
      <c r="D468" s="483" t="s">
        <v>1224</v>
      </c>
    </row>
    <row r="469" spans="2:4" x14ac:dyDescent="0.25">
      <c r="B469" s="483" t="s">
        <v>1225</v>
      </c>
      <c r="C469" s="483" t="s">
        <v>1226</v>
      </c>
      <c r="D469" s="483" t="s">
        <v>1227</v>
      </c>
    </row>
    <row r="470" spans="2:4" x14ac:dyDescent="0.25">
      <c r="B470" s="483" t="s">
        <v>1228</v>
      </c>
      <c r="C470" s="483" t="s">
        <v>1229</v>
      </c>
      <c r="D470" s="483" t="s">
        <v>1230</v>
      </c>
    </row>
    <row r="471" spans="2:4" x14ac:dyDescent="0.25">
      <c r="B471" s="483" t="s">
        <v>1231</v>
      </c>
      <c r="C471" s="483" t="s">
        <v>1232</v>
      </c>
      <c r="D471" s="483" t="s">
        <v>1233</v>
      </c>
    </row>
    <row r="472" spans="2:4" x14ac:dyDescent="0.25">
      <c r="B472" s="483" t="s">
        <v>1234</v>
      </c>
      <c r="C472" s="483" t="s">
        <v>1235</v>
      </c>
      <c r="D472" s="483" t="s">
        <v>1236</v>
      </c>
    </row>
    <row r="473" spans="2:4" x14ac:dyDescent="0.25">
      <c r="B473" s="483" t="s">
        <v>1237</v>
      </c>
      <c r="C473" s="483" t="s">
        <v>1238</v>
      </c>
      <c r="D473" s="483" t="s">
        <v>1239</v>
      </c>
    </row>
    <row r="474" spans="2:4" x14ac:dyDescent="0.25">
      <c r="B474" s="483" t="s">
        <v>1240</v>
      </c>
      <c r="C474" s="483" t="s">
        <v>1241</v>
      </c>
      <c r="D474" s="483" t="s">
        <v>1242</v>
      </c>
    </row>
    <row r="475" spans="2:4" x14ac:dyDescent="0.25">
      <c r="B475" s="483" t="s">
        <v>1243</v>
      </c>
      <c r="C475" s="483" t="s">
        <v>1244</v>
      </c>
      <c r="D475" s="483" t="s">
        <v>1245</v>
      </c>
    </row>
    <row r="476" spans="2:4" x14ac:dyDescent="0.25">
      <c r="B476" s="483" t="s">
        <v>1246</v>
      </c>
      <c r="C476" s="483" t="s">
        <v>1247</v>
      </c>
      <c r="D476" s="483" t="s">
        <v>1248</v>
      </c>
    </row>
    <row r="477" spans="2:4" x14ac:dyDescent="0.25">
      <c r="B477" s="483" t="s">
        <v>1249</v>
      </c>
      <c r="C477" s="483" t="s">
        <v>1250</v>
      </c>
      <c r="D477" s="483" t="s">
        <v>1251</v>
      </c>
    </row>
    <row r="478" spans="2:4" x14ac:dyDescent="0.25">
      <c r="B478" s="483" t="s">
        <v>1252</v>
      </c>
      <c r="C478" s="483" t="s">
        <v>1253</v>
      </c>
      <c r="D478" s="483" t="s">
        <v>1254</v>
      </c>
    </row>
    <row r="479" spans="2:4" x14ac:dyDescent="0.25">
      <c r="B479" s="483" t="s">
        <v>1255</v>
      </c>
      <c r="C479" s="483" t="s">
        <v>1256</v>
      </c>
      <c r="D479" s="483" t="s">
        <v>1257</v>
      </c>
    </row>
    <row r="480" spans="2:4" x14ac:dyDescent="0.25">
      <c r="B480" s="483" t="s">
        <v>1222</v>
      </c>
      <c r="C480" s="483" t="s">
        <v>1223</v>
      </c>
      <c r="D480" s="483" t="s">
        <v>1258</v>
      </c>
    </row>
    <row r="481" spans="2:4" x14ac:dyDescent="0.25">
      <c r="B481" s="483" t="s">
        <v>1259</v>
      </c>
      <c r="C481" s="483" t="s">
        <v>1260</v>
      </c>
      <c r="D481" s="483" t="s">
        <v>1261</v>
      </c>
    </row>
    <row r="482" spans="2:4" x14ac:dyDescent="0.25">
      <c r="B482" s="483" t="s">
        <v>1262</v>
      </c>
      <c r="C482" s="483" t="s">
        <v>1263</v>
      </c>
      <c r="D482" s="483" t="s">
        <v>1264</v>
      </c>
    </row>
    <row r="483" spans="2:4" x14ac:dyDescent="0.25">
      <c r="B483" s="483" t="s">
        <v>1265</v>
      </c>
      <c r="C483" s="483" t="s">
        <v>1266</v>
      </c>
      <c r="D483" s="483" t="s">
        <v>1267</v>
      </c>
    </row>
    <row r="484" spans="2:4" x14ac:dyDescent="0.25">
      <c r="B484" s="483" t="s">
        <v>1268</v>
      </c>
      <c r="C484" s="483" t="s">
        <v>1269</v>
      </c>
      <c r="D484" s="483" t="s">
        <v>1270</v>
      </c>
    </row>
    <row r="485" spans="2:4" x14ac:dyDescent="0.25">
      <c r="B485" s="483" t="s">
        <v>1271</v>
      </c>
      <c r="C485" s="483" t="s">
        <v>1272</v>
      </c>
      <c r="D485" s="483" t="s">
        <v>1273</v>
      </c>
    </row>
    <row r="486" spans="2:4" x14ac:dyDescent="0.25">
      <c r="B486" s="483" t="s">
        <v>1274</v>
      </c>
      <c r="C486" s="483" t="s">
        <v>1275</v>
      </c>
      <c r="D486" s="483" t="s">
        <v>1276</v>
      </c>
    </row>
    <row r="487" spans="2:4" x14ac:dyDescent="0.25">
      <c r="B487" s="483" t="s">
        <v>1277</v>
      </c>
      <c r="C487" s="483" t="s">
        <v>1278</v>
      </c>
      <c r="D487" s="483" t="s">
        <v>1279</v>
      </c>
    </row>
    <row r="488" spans="2:4" x14ac:dyDescent="0.25">
      <c r="B488" s="483" t="s">
        <v>1280</v>
      </c>
      <c r="C488" s="483" t="s">
        <v>1281</v>
      </c>
      <c r="D488" s="483" t="s">
        <v>1282</v>
      </c>
    </row>
    <row r="489" spans="2:4" x14ac:dyDescent="0.25">
      <c r="B489" s="483" t="s">
        <v>1283</v>
      </c>
      <c r="C489" s="483" t="s">
        <v>1284</v>
      </c>
      <c r="D489" s="483" t="s">
        <v>1285</v>
      </c>
    </row>
    <row r="490" spans="2:4" ht="12.75" customHeight="1" x14ac:dyDescent="0.25"/>
    <row r="491" spans="2:4" x14ac:dyDescent="0.25">
      <c r="C491" s="483" t="s">
        <v>888</v>
      </c>
      <c r="D491" s="483" t="s">
        <v>889</v>
      </c>
    </row>
  </sheetData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">
    <tabColor rgb="FF0000FF"/>
  </sheetPr>
  <dimension ref="A1:U200"/>
  <sheetViews>
    <sheetView workbookViewId="0"/>
  </sheetViews>
  <sheetFormatPr defaultColWidth="8.88671875" defaultRowHeight="12" customHeight="1" x14ac:dyDescent="0.2"/>
  <cols>
    <col min="1" max="1" width="11.44140625" style="506" customWidth="1"/>
    <col min="2" max="2" width="44.77734375" style="506" customWidth="1"/>
    <col min="3" max="3" width="46.44140625" style="506" customWidth="1"/>
    <col min="4" max="4" width="12.33203125" style="506" customWidth="1"/>
    <col min="5" max="6" width="13.33203125" style="506" customWidth="1"/>
    <col min="7" max="7" width="5.44140625" style="506" customWidth="1"/>
    <col min="8" max="8" width="11.5546875" style="506" customWidth="1"/>
    <col min="9" max="10" width="8.88671875" style="506" customWidth="1"/>
    <col min="11" max="11" width="1.77734375" style="506" customWidth="1"/>
    <col min="12" max="12" width="15.109375" style="506" customWidth="1"/>
    <col min="13" max="21" width="8.88671875" style="506" customWidth="1"/>
    <col min="22" max="16384" width="8.88671875" style="506"/>
  </cols>
  <sheetData>
    <row r="1" spans="1:21" ht="32.1" customHeight="1" x14ac:dyDescent="0.2">
      <c r="A1" s="497"/>
      <c r="B1" s="498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9"/>
      <c r="P1" s="499"/>
      <c r="Q1" s="499"/>
      <c r="R1" s="499"/>
      <c r="S1" s="499"/>
      <c r="T1" s="499"/>
      <c r="U1" s="499"/>
    </row>
    <row r="2" spans="1:21" ht="15" customHeight="1" x14ac:dyDescent="0.2">
      <c r="A2" s="497"/>
      <c r="B2" s="497"/>
      <c r="C2" s="497"/>
      <c r="D2" s="497"/>
      <c r="E2" s="497"/>
      <c r="F2" s="497"/>
      <c r="G2" s="500"/>
      <c r="H2" s="497"/>
      <c r="I2" s="497"/>
      <c r="J2" s="497"/>
      <c r="K2" s="500"/>
      <c r="L2" s="497"/>
      <c r="M2" s="497"/>
      <c r="N2" s="497"/>
      <c r="O2" s="499"/>
      <c r="P2" s="499"/>
      <c r="Q2" s="499"/>
      <c r="R2" s="499"/>
      <c r="S2" s="499"/>
      <c r="T2" s="499"/>
      <c r="U2" s="499"/>
    </row>
    <row r="3" spans="1:21" ht="15" customHeight="1" x14ac:dyDescent="0.2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500"/>
      <c r="L3" s="497"/>
      <c r="M3" s="497"/>
      <c r="N3" s="497"/>
      <c r="O3" s="499"/>
      <c r="P3" s="499"/>
      <c r="Q3" s="499"/>
      <c r="R3" s="499"/>
      <c r="S3" s="499"/>
      <c r="T3" s="499"/>
      <c r="U3" s="499"/>
    </row>
    <row r="4" spans="1:21" ht="15" customHeight="1" x14ac:dyDescent="0.2">
      <c r="A4" s="497"/>
      <c r="B4" s="497"/>
      <c r="C4" s="497"/>
      <c r="D4" s="497"/>
      <c r="E4" s="497"/>
      <c r="F4" s="497"/>
      <c r="G4" s="497"/>
      <c r="H4" s="497"/>
      <c r="I4" s="497"/>
      <c r="J4" s="497"/>
      <c r="K4" s="500"/>
      <c r="L4" s="497"/>
      <c r="M4" s="497"/>
      <c r="N4" s="497"/>
      <c r="O4" s="499"/>
      <c r="P4" s="499"/>
      <c r="Q4" s="499"/>
      <c r="R4" s="499"/>
      <c r="S4" s="499"/>
      <c r="T4" s="499"/>
      <c r="U4" s="499"/>
    </row>
    <row r="5" spans="1:21" ht="15" customHeight="1" x14ac:dyDescent="0.2">
      <c r="A5" s="497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9"/>
      <c r="P5" s="499"/>
      <c r="Q5" s="499"/>
      <c r="R5" s="499"/>
      <c r="S5" s="499"/>
      <c r="T5" s="499"/>
      <c r="U5" s="499"/>
    </row>
    <row r="6" spans="1:21" ht="15" customHeight="1" x14ac:dyDescent="0.2">
      <c r="A6" s="497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9"/>
      <c r="P6" s="499"/>
      <c r="Q6" s="499"/>
      <c r="R6" s="499"/>
      <c r="S6" s="499"/>
      <c r="T6" s="499"/>
      <c r="U6" s="499"/>
    </row>
    <row r="7" spans="1:21" ht="15" customHeight="1" x14ac:dyDescent="0.2">
      <c r="A7" s="497"/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9"/>
      <c r="P7" s="499"/>
      <c r="Q7" s="499"/>
      <c r="R7" s="499"/>
      <c r="S7" s="499"/>
      <c r="T7" s="499"/>
      <c r="U7" s="499"/>
    </row>
    <row r="8" spans="1:21" ht="15" x14ac:dyDescent="0.2">
      <c r="A8" s="497"/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9"/>
      <c r="P8" s="499"/>
      <c r="Q8" s="499"/>
      <c r="R8" s="499"/>
      <c r="S8" s="499"/>
      <c r="T8" s="499"/>
      <c r="U8" s="499"/>
    </row>
    <row r="9" spans="1:21" ht="15" x14ac:dyDescent="0.2">
      <c r="A9" s="497"/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9"/>
      <c r="P9" s="499"/>
      <c r="Q9" s="499"/>
      <c r="R9" s="499"/>
      <c r="S9" s="499"/>
      <c r="T9" s="499"/>
      <c r="U9" s="499"/>
    </row>
    <row r="10" spans="1:21" ht="15" x14ac:dyDescent="0.2">
      <c r="A10" s="497"/>
      <c r="B10" s="497"/>
      <c r="C10" s="500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9"/>
      <c r="P10" s="499"/>
      <c r="Q10" s="499"/>
      <c r="R10" s="499"/>
      <c r="S10" s="499"/>
      <c r="T10" s="499"/>
      <c r="U10" s="499"/>
    </row>
    <row r="11" spans="1:21" ht="15" x14ac:dyDescent="0.2">
      <c r="A11" s="497"/>
      <c r="B11" s="497"/>
      <c r="C11" s="500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9"/>
      <c r="P11" s="499"/>
      <c r="Q11" s="499"/>
      <c r="R11" s="499"/>
      <c r="S11" s="499"/>
      <c r="T11" s="499"/>
      <c r="U11" s="499"/>
    </row>
    <row r="12" spans="1:21" ht="15" x14ac:dyDescent="0.2">
      <c r="A12" s="497"/>
      <c r="B12" s="497"/>
      <c r="C12" s="497"/>
      <c r="D12" s="497"/>
      <c r="E12" s="497"/>
      <c r="F12" s="497"/>
      <c r="G12" s="497"/>
      <c r="H12" s="497"/>
      <c r="I12" s="497"/>
      <c r="J12" s="497"/>
      <c r="K12" s="497"/>
      <c r="L12" s="497"/>
      <c r="M12" s="497"/>
      <c r="N12" s="497"/>
      <c r="O12" s="499"/>
      <c r="P12" s="499"/>
      <c r="Q12" s="499"/>
      <c r="R12" s="499"/>
      <c r="S12" s="499"/>
      <c r="T12" s="499"/>
      <c r="U12" s="499"/>
    </row>
    <row r="13" spans="1:21" ht="15" x14ac:dyDescent="0.2">
      <c r="A13" s="497"/>
      <c r="B13" s="497"/>
      <c r="C13" s="497"/>
      <c r="D13" s="497"/>
      <c r="E13" s="497"/>
      <c r="F13" s="497"/>
      <c r="G13" s="497"/>
      <c r="H13" s="497"/>
      <c r="I13" s="497"/>
      <c r="J13" s="497"/>
      <c r="K13" s="497"/>
      <c r="L13" s="497"/>
      <c r="M13" s="497"/>
      <c r="N13" s="497"/>
      <c r="O13" s="499"/>
      <c r="P13" s="499"/>
      <c r="Q13" s="499"/>
      <c r="R13" s="499"/>
      <c r="S13" s="499"/>
      <c r="T13" s="499"/>
      <c r="U13" s="499"/>
    </row>
    <row r="14" spans="1:21" ht="15" x14ac:dyDescent="0.2">
      <c r="A14" s="497"/>
      <c r="B14" s="497"/>
      <c r="C14" s="497"/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9"/>
      <c r="P14" s="499"/>
      <c r="Q14" s="499"/>
      <c r="R14" s="499"/>
      <c r="S14" s="499"/>
      <c r="T14" s="499"/>
      <c r="U14" s="499"/>
    </row>
    <row r="15" spans="1:21" ht="15" x14ac:dyDescent="0.2">
      <c r="A15" s="497"/>
      <c r="B15" s="497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9"/>
      <c r="P15" s="499"/>
      <c r="Q15" s="499"/>
      <c r="R15" s="499"/>
      <c r="S15" s="499"/>
      <c r="T15" s="499"/>
      <c r="U15" s="499"/>
    </row>
    <row r="16" spans="1:21" ht="15" x14ac:dyDescent="0.2">
      <c r="A16" s="497"/>
      <c r="B16" s="497"/>
      <c r="C16" s="497"/>
      <c r="D16" s="497"/>
      <c r="E16" s="497"/>
      <c r="F16" s="497"/>
      <c r="G16" s="497"/>
      <c r="H16" s="497"/>
      <c r="I16" s="497"/>
      <c r="J16" s="497"/>
      <c r="K16" s="497"/>
      <c r="L16" s="497"/>
      <c r="M16" s="497"/>
      <c r="N16" s="497"/>
      <c r="O16" s="499"/>
      <c r="P16" s="499"/>
      <c r="Q16" s="499"/>
      <c r="R16" s="499"/>
      <c r="S16" s="499"/>
      <c r="T16" s="499"/>
      <c r="U16" s="499"/>
    </row>
    <row r="17" spans="1:21" ht="15" x14ac:dyDescent="0.2">
      <c r="A17" s="497"/>
      <c r="B17" s="497"/>
      <c r="C17" s="497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7"/>
      <c r="O17" s="499"/>
      <c r="P17" s="499"/>
      <c r="Q17" s="499"/>
      <c r="R17" s="499"/>
      <c r="S17" s="499"/>
      <c r="T17" s="499"/>
      <c r="U17" s="499"/>
    </row>
    <row r="18" spans="1:21" ht="15" x14ac:dyDescent="0.2">
      <c r="A18" s="497"/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497"/>
      <c r="N18" s="497"/>
      <c r="O18" s="499"/>
      <c r="P18" s="499"/>
      <c r="Q18" s="499"/>
      <c r="R18" s="499"/>
      <c r="S18" s="499"/>
      <c r="T18" s="499"/>
      <c r="U18" s="499"/>
    </row>
    <row r="19" spans="1:21" ht="15" x14ac:dyDescent="0.2">
      <c r="A19" s="497"/>
      <c r="B19" s="497"/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9"/>
      <c r="P19" s="499"/>
      <c r="Q19" s="499"/>
      <c r="R19" s="499"/>
      <c r="S19" s="499"/>
      <c r="T19" s="499"/>
      <c r="U19" s="499"/>
    </row>
    <row r="20" spans="1:21" ht="15" x14ac:dyDescent="0.2">
      <c r="A20" s="497"/>
      <c r="B20" s="497"/>
      <c r="C20" s="497"/>
      <c r="D20" s="497"/>
      <c r="E20" s="497"/>
      <c r="F20" s="497"/>
      <c r="G20" s="497"/>
      <c r="H20" s="497"/>
      <c r="I20" s="497"/>
      <c r="J20" s="497"/>
      <c r="K20" s="497"/>
      <c r="L20" s="497"/>
      <c r="M20" s="497"/>
      <c r="N20" s="497"/>
      <c r="O20" s="499"/>
      <c r="P20" s="499"/>
      <c r="Q20" s="499"/>
      <c r="R20" s="499"/>
      <c r="S20" s="499"/>
      <c r="T20" s="499"/>
      <c r="U20" s="499"/>
    </row>
    <row r="21" spans="1:21" ht="15" x14ac:dyDescent="0.2">
      <c r="A21" s="497"/>
      <c r="B21" s="497"/>
      <c r="C21" s="497"/>
      <c r="D21" s="497"/>
      <c r="E21" s="497"/>
      <c r="F21" s="497"/>
      <c r="G21" s="497"/>
      <c r="H21" s="497"/>
      <c r="I21" s="497"/>
      <c r="J21" s="497"/>
      <c r="K21" s="497"/>
      <c r="L21" s="497"/>
      <c r="M21" s="497"/>
      <c r="N21" s="497"/>
      <c r="O21" s="499"/>
      <c r="P21" s="499"/>
      <c r="Q21" s="499"/>
      <c r="R21" s="499"/>
      <c r="S21" s="499"/>
      <c r="T21" s="499"/>
      <c r="U21" s="499"/>
    </row>
    <row r="22" spans="1:21" ht="15" x14ac:dyDescent="0.2">
      <c r="A22" s="497"/>
      <c r="B22" s="497"/>
      <c r="C22" s="497"/>
      <c r="D22" s="497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9"/>
      <c r="P22" s="499"/>
      <c r="Q22" s="499"/>
      <c r="R22" s="499"/>
      <c r="S22" s="499"/>
      <c r="T22" s="499"/>
      <c r="U22" s="499"/>
    </row>
    <row r="23" spans="1:21" ht="15" x14ac:dyDescent="0.2">
      <c r="A23" s="497"/>
      <c r="B23" s="497"/>
      <c r="C23" s="497"/>
      <c r="D23" s="497"/>
      <c r="E23" s="497"/>
      <c r="F23" s="497"/>
      <c r="G23" s="497"/>
      <c r="H23" s="497"/>
      <c r="I23" s="497"/>
      <c r="J23" s="497"/>
      <c r="K23" s="497"/>
      <c r="L23" s="497"/>
      <c r="M23" s="497"/>
      <c r="N23" s="497"/>
      <c r="O23" s="499"/>
      <c r="P23" s="499"/>
      <c r="Q23" s="499"/>
      <c r="R23" s="499"/>
      <c r="S23" s="499"/>
      <c r="T23" s="499"/>
      <c r="U23" s="499"/>
    </row>
    <row r="24" spans="1:21" ht="15" x14ac:dyDescent="0.2">
      <c r="A24" s="497"/>
      <c r="B24" s="497"/>
      <c r="C24" s="497"/>
      <c r="D24" s="497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9"/>
      <c r="P24" s="499"/>
      <c r="Q24" s="499"/>
      <c r="R24" s="499"/>
      <c r="S24" s="499"/>
      <c r="T24" s="499"/>
      <c r="U24" s="499"/>
    </row>
    <row r="25" spans="1:21" ht="15" x14ac:dyDescent="0.2">
      <c r="A25" s="497"/>
      <c r="B25" s="497"/>
      <c r="C25" s="497"/>
      <c r="D25" s="497"/>
      <c r="E25" s="497"/>
      <c r="F25" s="497"/>
      <c r="G25" s="497"/>
      <c r="H25" s="497"/>
      <c r="I25" s="497"/>
      <c r="J25" s="497"/>
      <c r="K25" s="497"/>
      <c r="L25" s="497"/>
      <c r="M25" s="497"/>
      <c r="N25" s="497"/>
      <c r="O25" s="499"/>
      <c r="P25" s="499"/>
      <c r="Q25" s="499"/>
      <c r="R25" s="499"/>
      <c r="S25" s="499"/>
      <c r="T25" s="499"/>
      <c r="U25" s="499"/>
    </row>
    <row r="26" spans="1:21" ht="15" x14ac:dyDescent="0.2">
      <c r="A26" s="497"/>
      <c r="B26" s="497"/>
      <c r="C26" s="497"/>
      <c r="D26" s="497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9"/>
      <c r="P26" s="499"/>
      <c r="Q26" s="499"/>
      <c r="R26" s="499"/>
      <c r="S26" s="499"/>
      <c r="T26" s="499"/>
      <c r="U26" s="499"/>
    </row>
    <row r="27" spans="1:21" ht="15" x14ac:dyDescent="0.2">
      <c r="A27" s="497"/>
      <c r="B27" s="497"/>
      <c r="C27" s="497"/>
      <c r="D27" s="497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9"/>
      <c r="P27" s="499"/>
      <c r="Q27" s="499"/>
      <c r="R27" s="499"/>
      <c r="S27" s="499"/>
      <c r="T27" s="499"/>
      <c r="U27" s="499"/>
    </row>
    <row r="28" spans="1:21" ht="15" x14ac:dyDescent="0.2">
      <c r="A28" s="497"/>
      <c r="B28" s="497"/>
      <c r="C28" s="497"/>
      <c r="D28" s="497"/>
      <c r="E28" s="497"/>
      <c r="F28" s="497"/>
      <c r="G28" s="497"/>
      <c r="H28" s="497"/>
      <c r="I28" s="497"/>
      <c r="J28" s="497"/>
      <c r="K28" s="497"/>
      <c r="L28" s="497"/>
      <c r="M28" s="497"/>
      <c r="N28" s="497"/>
      <c r="O28" s="499"/>
      <c r="P28" s="499"/>
      <c r="Q28" s="499"/>
      <c r="R28" s="499"/>
      <c r="S28" s="499"/>
      <c r="T28" s="499"/>
      <c r="U28" s="499"/>
    </row>
    <row r="29" spans="1:21" ht="15" x14ac:dyDescent="0.2">
      <c r="A29" s="497"/>
      <c r="B29" s="497"/>
      <c r="C29" s="497"/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497"/>
      <c r="O29" s="499"/>
      <c r="P29" s="499"/>
      <c r="Q29" s="499"/>
      <c r="R29" s="499"/>
      <c r="S29" s="499"/>
      <c r="T29" s="499"/>
      <c r="U29" s="499"/>
    </row>
    <row r="30" spans="1:21" ht="15" x14ac:dyDescent="0.2">
      <c r="A30" s="497"/>
      <c r="B30" s="497"/>
      <c r="C30" s="49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99"/>
      <c r="P30" s="499"/>
      <c r="Q30" s="499"/>
      <c r="R30" s="499"/>
      <c r="S30" s="499"/>
      <c r="T30" s="499"/>
      <c r="U30" s="499"/>
    </row>
    <row r="31" spans="1:21" ht="15" x14ac:dyDescent="0.2">
      <c r="A31" s="497"/>
      <c r="B31" s="497"/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9"/>
      <c r="P31" s="499"/>
      <c r="Q31" s="499"/>
      <c r="R31" s="499"/>
      <c r="S31" s="499"/>
      <c r="T31" s="499"/>
      <c r="U31" s="499"/>
    </row>
    <row r="32" spans="1:21" ht="15" x14ac:dyDescent="0.2">
      <c r="A32" s="497"/>
      <c r="B32" s="497"/>
      <c r="C32" s="500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9"/>
      <c r="P32" s="499"/>
      <c r="Q32" s="499"/>
      <c r="R32" s="499"/>
      <c r="S32" s="499"/>
      <c r="T32" s="499"/>
      <c r="U32" s="499"/>
    </row>
    <row r="33" spans="1:21" ht="15" x14ac:dyDescent="0.2">
      <c r="A33" s="497"/>
      <c r="B33" s="497"/>
      <c r="C33" s="497"/>
      <c r="D33" s="500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9"/>
      <c r="P33" s="499"/>
      <c r="Q33" s="499"/>
      <c r="R33" s="499"/>
      <c r="S33" s="499"/>
      <c r="T33" s="499"/>
      <c r="U33" s="499"/>
    </row>
    <row r="34" spans="1:21" ht="15" x14ac:dyDescent="0.2">
      <c r="A34" s="497"/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9"/>
      <c r="P34" s="499"/>
      <c r="Q34" s="499"/>
      <c r="R34" s="499"/>
      <c r="S34" s="499"/>
      <c r="T34" s="499"/>
      <c r="U34" s="499"/>
    </row>
    <row r="35" spans="1:21" ht="15" x14ac:dyDescent="0.2">
      <c r="A35" s="497"/>
      <c r="B35" s="497"/>
      <c r="C35" s="497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9"/>
      <c r="P35" s="499"/>
      <c r="Q35" s="499"/>
      <c r="R35" s="499"/>
      <c r="S35" s="499"/>
      <c r="T35" s="499"/>
      <c r="U35" s="499"/>
    </row>
    <row r="36" spans="1:21" ht="15" x14ac:dyDescent="0.2">
      <c r="A36" s="497"/>
      <c r="B36" s="497"/>
      <c r="C36" s="497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9"/>
      <c r="P36" s="499"/>
      <c r="Q36" s="499"/>
      <c r="R36" s="499"/>
      <c r="S36" s="499"/>
      <c r="T36" s="499"/>
      <c r="U36" s="499"/>
    </row>
    <row r="37" spans="1:21" ht="15" x14ac:dyDescent="0.2">
      <c r="A37" s="497"/>
      <c r="B37" s="497"/>
      <c r="C37" s="497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497"/>
      <c r="O37" s="499"/>
      <c r="P37" s="499"/>
      <c r="Q37" s="499"/>
      <c r="R37" s="499"/>
      <c r="S37" s="499"/>
      <c r="T37" s="499"/>
      <c r="U37" s="499"/>
    </row>
    <row r="38" spans="1:21" ht="15" x14ac:dyDescent="0.2">
      <c r="A38" s="497"/>
      <c r="B38" s="497"/>
      <c r="C38" s="497"/>
      <c r="D38" s="497"/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9"/>
      <c r="P38" s="499"/>
      <c r="Q38" s="499"/>
      <c r="R38" s="499"/>
      <c r="S38" s="499"/>
      <c r="T38" s="499"/>
      <c r="U38" s="499"/>
    </row>
    <row r="39" spans="1:21" ht="15" x14ac:dyDescent="0.2">
      <c r="A39" s="497"/>
      <c r="B39" s="497"/>
      <c r="C39" s="497"/>
      <c r="D39" s="497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9"/>
      <c r="P39" s="499"/>
      <c r="Q39" s="499"/>
      <c r="R39" s="499"/>
      <c r="S39" s="499"/>
      <c r="T39" s="499"/>
      <c r="U39" s="499"/>
    </row>
    <row r="40" spans="1:21" ht="15" x14ac:dyDescent="0.2">
      <c r="A40" s="497"/>
      <c r="B40" s="497"/>
      <c r="C40" s="497"/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9"/>
      <c r="P40" s="499"/>
      <c r="Q40" s="499"/>
      <c r="R40" s="499"/>
      <c r="S40" s="499"/>
      <c r="T40" s="499"/>
      <c r="U40" s="499"/>
    </row>
    <row r="41" spans="1:21" ht="15" x14ac:dyDescent="0.2">
      <c r="A41" s="497"/>
      <c r="B41" s="497"/>
      <c r="C41" s="497"/>
      <c r="D41" s="497"/>
      <c r="E41" s="497"/>
      <c r="F41" s="497"/>
      <c r="G41" s="497"/>
      <c r="H41" s="497"/>
      <c r="I41" s="497"/>
      <c r="J41" s="497"/>
      <c r="K41" s="497"/>
      <c r="L41" s="497"/>
      <c r="M41" s="497"/>
      <c r="N41" s="497"/>
      <c r="O41" s="499"/>
      <c r="P41" s="499"/>
      <c r="Q41" s="499"/>
      <c r="R41" s="499"/>
      <c r="S41" s="499"/>
      <c r="T41" s="499"/>
      <c r="U41" s="499"/>
    </row>
    <row r="42" spans="1:21" ht="15" x14ac:dyDescent="0.2">
      <c r="A42" s="497"/>
      <c r="B42" s="497"/>
      <c r="C42" s="497"/>
      <c r="D42" s="497"/>
      <c r="E42" s="497"/>
      <c r="F42" s="497"/>
      <c r="G42" s="497"/>
      <c r="H42" s="497"/>
      <c r="I42" s="497"/>
      <c r="J42" s="497"/>
      <c r="K42" s="497"/>
      <c r="L42" s="497"/>
      <c r="M42" s="497"/>
      <c r="N42" s="497"/>
      <c r="O42" s="499"/>
      <c r="P42" s="499"/>
      <c r="Q42" s="499"/>
      <c r="R42" s="499"/>
      <c r="S42" s="499"/>
      <c r="T42" s="499"/>
      <c r="U42" s="499"/>
    </row>
    <row r="43" spans="1:21" ht="15" x14ac:dyDescent="0.2">
      <c r="A43" s="497"/>
      <c r="B43" s="497"/>
      <c r="C43" s="497"/>
      <c r="D43" s="497"/>
      <c r="E43" s="497"/>
      <c r="F43" s="497"/>
      <c r="G43" s="497"/>
      <c r="H43" s="497"/>
      <c r="I43" s="497"/>
      <c r="J43" s="497"/>
      <c r="K43" s="497"/>
      <c r="L43" s="497"/>
      <c r="M43" s="497"/>
      <c r="N43" s="497"/>
      <c r="O43" s="499"/>
      <c r="P43" s="499"/>
      <c r="Q43" s="499"/>
      <c r="R43" s="499"/>
      <c r="S43" s="499"/>
      <c r="T43" s="499"/>
      <c r="U43" s="499"/>
    </row>
    <row r="44" spans="1:21" ht="15" x14ac:dyDescent="0.2">
      <c r="A44" s="497"/>
      <c r="B44" s="497"/>
      <c r="C44" s="497"/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9"/>
      <c r="P44" s="499"/>
      <c r="Q44" s="499"/>
      <c r="R44" s="499"/>
      <c r="S44" s="499"/>
      <c r="T44" s="499"/>
      <c r="U44" s="499"/>
    </row>
    <row r="45" spans="1:21" ht="15" x14ac:dyDescent="0.2">
      <c r="A45" s="497"/>
      <c r="B45" s="497"/>
      <c r="C45" s="497"/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9"/>
      <c r="P45" s="499"/>
      <c r="Q45" s="499"/>
      <c r="R45" s="499"/>
      <c r="S45" s="499"/>
      <c r="T45" s="499"/>
      <c r="U45" s="499"/>
    </row>
    <row r="46" spans="1:21" ht="15" x14ac:dyDescent="0.2">
      <c r="A46" s="497"/>
      <c r="B46" s="497"/>
      <c r="C46" s="497"/>
      <c r="D46" s="497"/>
      <c r="E46" s="497"/>
      <c r="F46" s="497"/>
      <c r="G46" s="497"/>
      <c r="H46" s="497"/>
      <c r="I46" s="497"/>
      <c r="J46" s="497"/>
      <c r="K46" s="497"/>
      <c r="L46" s="497"/>
      <c r="M46" s="497"/>
      <c r="N46" s="497"/>
      <c r="O46" s="499"/>
      <c r="P46" s="499"/>
      <c r="Q46" s="499"/>
      <c r="R46" s="499"/>
      <c r="S46" s="499"/>
      <c r="T46" s="499"/>
      <c r="U46" s="499"/>
    </row>
    <row r="47" spans="1:21" ht="15" x14ac:dyDescent="0.2">
      <c r="A47" s="497"/>
      <c r="B47" s="497"/>
      <c r="C47" s="497"/>
      <c r="D47" s="497"/>
      <c r="E47" s="497"/>
      <c r="F47" s="497"/>
      <c r="G47" s="497"/>
      <c r="H47" s="497"/>
      <c r="I47" s="497"/>
      <c r="J47" s="497"/>
      <c r="K47" s="497"/>
      <c r="L47" s="497"/>
      <c r="M47" s="497"/>
      <c r="N47" s="497"/>
      <c r="O47" s="499"/>
      <c r="P47" s="499"/>
      <c r="Q47" s="499"/>
      <c r="R47" s="499"/>
      <c r="S47" s="499"/>
      <c r="T47" s="499"/>
      <c r="U47" s="499"/>
    </row>
    <row r="48" spans="1:21" ht="15" x14ac:dyDescent="0.2">
      <c r="A48" s="497"/>
      <c r="B48" s="497"/>
      <c r="C48" s="497"/>
      <c r="D48" s="497"/>
      <c r="E48" s="497"/>
      <c r="F48" s="497"/>
      <c r="G48" s="497"/>
      <c r="H48" s="497"/>
      <c r="I48" s="497"/>
      <c r="J48" s="497"/>
      <c r="K48" s="497"/>
      <c r="L48" s="497"/>
      <c r="M48" s="497"/>
      <c r="N48" s="497"/>
      <c r="O48" s="499"/>
      <c r="P48" s="499"/>
      <c r="Q48" s="499"/>
      <c r="R48" s="499"/>
      <c r="S48" s="499"/>
      <c r="T48" s="499"/>
      <c r="U48" s="499"/>
    </row>
    <row r="49" spans="1:21" ht="15" x14ac:dyDescent="0.2">
      <c r="A49" s="497"/>
      <c r="B49" s="497"/>
      <c r="C49" s="497"/>
      <c r="D49" s="497"/>
      <c r="E49" s="497"/>
      <c r="F49" s="497"/>
      <c r="G49" s="497"/>
      <c r="H49" s="497"/>
      <c r="I49" s="497"/>
      <c r="J49" s="497"/>
      <c r="K49" s="497"/>
      <c r="L49" s="497"/>
      <c r="M49" s="497"/>
      <c r="N49" s="497"/>
      <c r="O49" s="499"/>
      <c r="P49" s="499"/>
      <c r="Q49" s="499"/>
      <c r="R49" s="499"/>
      <c r="S49" s="499"/>
      <c r="T49" s="499"/>
      <c r="U49" s="499"/>
    </row>
    <row r="50" spans="1:21" s="501" customFormat="1" ht="15" x14ac:dyDescent="0.25">
      <c r="A50" s="497"/>
      <c r="B50" s="497"/>
      <c r="C50" s="497"/>
      <c r="D50" s="497"/>
      <c r="E50" s="497"/>
      <c r="F50" s="497"/>
      <c r="G50" s="497"/>
      <c r="H50" s="497"/>
      <c r="I50" s="497"/>
      <c r="J50" s="497"/>
      <c r="K50" s="497"/>
      <c r="L50" s="497"/>
      <c r="M50" s="497"/>
      <c r="N50" s="497"/>
      <c r="O50" s="502"/>
      <c r="P50" s="502"/>
      <c r="Q50" s="502"/>
      <c r="R50" s="502"/>
      <c r="S50" s="502"/>
      <c r="T50" s="502"/>
      <c r="U50" s="502"/>
    </row>
    <row r="51" spans="1:21" s="501" customFormat="1" ht="15" x14ac:dyDescent="0.25">
      <c r="A51" s="497"/>
      <c r="B51" s="497"/>
      <c r="C51" s="497"/>
      <c r="D51" s="497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502"/>
      <c r="P51" s="502"/>
      <c r="Q51" s="502"/>
      <c r="R51" s="502"/>
      <c r="S51" s="502"/>
      <c r="T51" s="502"/>
      <c r="U51" s="502"/>
    </row>
    <row r="52" spans="1:21" s="501" customFormat="1" ht="15" x14ac:dyDescent="0.25">
      <c r="A52" s="497"/>
      <c r="B52" s="497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  <c r="O52" s="502"/>
      <c r="P52" s="502"/>
      <c r="Q52" s="502"/>
      <c r="R52" s="502"/>
      <c r="S52" s="502"/>
      <c r="T52" s="502"/>
      <c r="U52" s="502"/>
    </row>
    <row r="53" spans="1:21" s="501" customFormat="1" ht="15" x14ac:dyDescent="0.25">
      <c r="A53" s="497"/>
      <c r="B53" s="497"/>
      <c r="C53" s="497"/>
      <c r="D53" s="497"/>
      <c r="E53" s="497"/>
      <c r="F53" s="497"/>
      <c r="G53" s="497"/>
      <c r="H53" s="497"/>
      <c r="I53" s="497"/>
      <c r="J53" s="497"/>
      <c r="K53" s="497"/>
      <c r="L53" s="497"/>
      <c r="M53" s="497"/>
      <c r="N53" s="497"/>
      <c r="O53" s="502"/>
      <c r="P53" s="502"/>
      <c r="Q53" s="502"/>
      <c r="R53" s="502"/>
      <c r="S53" s="502"/>
      <c r="T53" s="502"/>
      <c r="U53" s="502"/>
    </row>
    <row r="54" spans="1:21" s="501" customFormat="1" ht="15" x14ac:dyDescent="0.25">
      <c r="A54" s="497"/>
      <c r="B54" s="497"/>
      <c r="C54" s="497"/>
      <c r="D54" s="497"/>
      <c r="E54" s="497"/>
      <c r="F54" s="497"/>
      <c r="G54" s="497"/>
      <c r="H54" s="497"/>
      <c r="I54" s="497"/>
      <c r="J54" s="497"/>
      <c r="K54" s="497"/>
      <c r="L54" s="497"/>
      <c r="M54" s="497"/>
      <c r="N54" s="497"/>
      <c r="O54" s="502"/>
      <c r="P54" s="502"/>
      <c r="Q54" s="502"/>
      <c r="R54" s="502"/>
      <c r="S54" s="502"/>
      <c r="T54" s="502"/>
      <c r="U54" s="502"/>
    </row>
    <row r="55" spans="1:21" s="501" customFormat="1" ht="15" x14ac:dyDescent="0.25">
      <c r="A55" s="497"/>
      <c r="B55" s="497"/>
      <c r="C55" s="497"/>
      <c r="D55" s="497"/>
      <c r="E55" s="497"/>
      <c r="F55" s="497"/>
      <c r="G55" s="497"/>
      <c r="H55" s="497"/>
      <c r="I55" s="497"/>
      <c r="J55" s="497"/>
      <c r="K55" s="497"/>
      <c r="L55" s="497"/>
      <c r="M55" s="497"/>
      <c r="N55" s="497"/>
      <c r="O55" s="502"/>
      <c r="P55" s="502"/>
      <c r="Q55" s="502"/>
      <c r="R55" s="502"/>
      <c r="S55" s="502"/>
      <c r="T55" s="502"/>
      <c r="U55" s="502"/>
    </row>
    <row r="56" spans="1:21" s="501" customFormat="1" ht="15" x14ac:dyDescent="0.25">
      <c r="A56" s="497"/>
      <c r="B56" s="497"/>
      <c r="C56" s="497"/>
      <c r="D56" s="497"/>
      <c r="E56" s="497"/>
      <c r="F56" s="497"/>
      <c r="G56" s="497"/>
      <c r="H56" s="497"/>
      <c r="I56" s="497"/>
      <c r="J56" s="497"/>
      <c r="K56" s="497"/>
      <c r="L56" s="497"/>
      <c r="M56" s="497"/>
      <c r="N56" s="497"/>
      <c r="O56" s="502"/>
      <c r="P56" s="502"/>
      <c r="Q56" s="502"/>
      <c r="R56" s="502"/>
      <c r="S56" s="502"/>
      <c r="T56" s="502"/>
      <c r="U56" s="502"/>
    </row>
    <row r="57" spans="1:21" s="501" customFormat="1" ht="15" x14ac:dyDescent="0.25">
      <c r="A57" s="497"/>
      <c r="B57" s="497"/>
      <c r="C57" s="497"/>
      <c r="D57" s="497"/>
      <c r="E57" s="497"/>
      <c r="F57" s="497"/>
      <c r="G57" s="497"/>
      <c r="H57" s="497"/>
      <c r="I57" s="497"/>
      <c r="J57" s="497"/>
      <c r="K57" s="497"/>
      <c r="L57" s="497"/>
      <c r="M57" s="497"/>
      <c r="N57" s="497"/>
      <c r="O57" s="502"/>
      <c r="P57" s="502"/>
      <c r="Q57" s="502"/>
      <c r="R57" s="502"/>
      <c r="S57" s="502"/>
      <c r="T57" s="502"/>
      <c r="U57" s="502"/>
    </row>
    <row r="58" spans="1:21" s="501" customFormat="1" ht="15" x14ac:dyDescent="0.25">
      <c r="A58" s="497"/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N58" s="497"/>
      <c r="O58" s="502"/>
      <c r="P58" s="502"/>
      <c r="Q58" s="502"/>
      <c r="R58" s="502"/>
      <c r="S58" s="502"/>
      <c r="T58" s="502"/>
      <c r="U58" s="502"/>
    </row>
    <row r="59" spans="1:21" s="501" customFormat="1" ht="15" x14ac:dyDescent="0.25">
      <c r="A59" s="497"/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97"/>
      <c r="O59" s="502"/>
      <c r="P59" s="502"/>
      <c r="Q59" s="502"/>
      <c r="R59" s="502"/>
      <c r="S59" s="502"/>
      <c r="T59" s="502"/>
      <c r="U59" s="502"/>
    </row>
    <row r="60" spans="1:21" s="501" customFormat="1" ht="15" x14ac:dyDescent="0.25">
      <c r="A60" s="497"/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  <c r="N60" s="497"/>
      <c r="O60" s="502"/>
      <c r="P60" s="502"/>
      <c r="Q60" s="502"/>
      <c r="R60" s="502"/>
      <c r="S60" s="502"/>
      <c r="T60" s="502"/>
      <c r="U60" s="502"/>
    </row>
    <row r="61" spans="1:21" s="501" customFormat="1" ht="15" x14ac:dyDescent="0.25">
      <c r="A61" s="497"/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97"/>
      <c r="O61" s="502"/>
      <c r="P61" s="502"/>
      <c r="Q61" s="502"/>
      <c r="R61" s="502"/>
      <c r="S61" s="502"/>
      <c r="T61" s="502"/>
      <c r="U61" s="502"/>
    </row>
    <row r="62" spans="1:21" s="501" customFormat="1" ht="15" x14ac:dyDescent="0.25">
      <c r="A62" s="497"/>
      <c r="B62" s="497"/>
      <c r="C62" s="497"/>
      <c r="D62" s="497"/>
      <c r="E62" s="497"/>
      <c r="F62" s="497"/>
      <c r="G62" s="497"/>
      <c r="H62" s="497"/>
      <c r="I62" s="497"/>
      <c r="J62" s="497"/>
      <c r="K62" s="497"/>
      <c r="L62" s="497"/>
      <c r="M62" s="497"/>
      <c r="N62" s="497"/>
      <c r="O62" s="502"/>
      <c r="P62" s="502"/>
      <c r="Q62" s="502"/>
      <c r="R62" s="502"/>
      <c r="S62" s="502"/>
      <c r="T62" s="502"/>
      <c r="U62" s="502"/>
    </row>
    <row r="63" spans="1:21" s="501" customFormat="1" ht="15" x14ac:dyDescent="0.25">
      <c r="A63" s="497"/>
      <c r="B63" s="497"/>
      <c r="C63" s="497"/>
      <c r="D63" s="497"/>
      <c r="E63" s="497"/>
      <c r="F63" s="497"/>
      <c r="G63" s="497"/>
      <c r="H63" s="497"/>
      <c r="I63" s="497"/>
      <c r="J63" s="497"/>
      <c r="K63" s="497"/>
      <c r="L63" s="497"/>
      <c r="M63" s="497"/>
      <c r="N63" s="497"/>
      <c r="O63" s="502"/>
      <c r="P63" s="502"/>
      <c r="Q63" s="502"/>
      <c r="R63" s="502"/>
      <c r="S63" s="502"/>
      <c r="T63" s="502"/>
      <c r="U63" s="502"/>
    </row>
    <row r="64" spans="1:21" s="501" customFormat="1" ht="15" x14ac:dyDescent="0.25">
      <c r="A64" s="497"/>
      <c r="B64" s="497"/>
      <c r="C64" s="497"/>
      <c r="D64" s="497"/>
      <c r="E64" s="497"/>
      <c r="F64" s="497"/>
      <c r="G64" s="497"/>
      <c r="H64" s="497"/>
      <c r="I64" s="497"/>
      <c r="J64" s="497"/>
      <c r="K64" s="497"/>
      <c r="L64" s="497"/>
      <c r="M64" s="497"/>
      <c r="N64" s="497"/>
      <c r="O64" s="502"/>
      <c r="P64" s="502"/>
      <c r="Q64" s="502"/>
      <c r="R64" s="502"/>
      <c r="S64" s="502"/>
      <c r="T64" s="502"/>
      <c r="U64" s="502"/>
    </row>
    <row r="65" spans="1:21" s="501" customFormat="1" ht="15" x14ac:dyDescent="0.25">
      <c r="A65" s="497"/>
      <c r="B65" s="497"/>
      <c r="C65" s="497"/>
      <c r="D65" s="497"/>
      <c r="E65" s="497"/>
      <c r="F65" s="497"/>
      <c r="G65" s="497"/>
      <c r="H65" s="497"/>
      <c r="I65" s="497"/>
      <c r="J65" s="497"/>
      <c r="K65" s="497"/>
      <c r="L65" s="497"/>
      <c r="M65" s="497"/>
      <c r="N65" s="497"/>
      <c r="O65" s="502"/>
      <c r="P65" s="502"/>
      <c r="Q65" s="502"/>
      <c r="R65" s="502"/>
      <c r="S65" s="502"/>
      <c r="T65" s="502"/>
      <c r="U65" s="502"/>
    </row>
    <row r="66" spans="1:21" s="501" customFormat="1" ht="15" x14ac:dyDescent="0.25">
      <c r="A66" s="497"/>
      <c r="B66" s="497"/>
      <c r="C66" s="497"/>
      <c r="D66" s="497"/>
      <c r="E66" s="497"/>
      <c r="F66" s="497"/>
      <c r="G66" s="497"/>
      <c r="H66" s="497"/>
      <c r="I66" s="497"/>
      <c r="J66" s="497"/>
      <c r="K66" s="497"/>
      <c r="L66" s="497"/>
      <c r="M66" s="497"/>
      <c r="N66" s="497"/>
      <c r="O66" s="502"/>
      <c r="P66" s="502"/>
      <c r="Q66" s="502"/>
      <c r="R66" s="502"/>
      <c r="S66" s="502"/>
      <c r="T66" s="502"/>
      <c r="U66" s="502"/>
    </row>
    <row r="67" spans="1:21" s="501" customFormat="1" ht="15" x14ac:dyDescent="0.25">
      <c r="A67" s="497"/>
      <c r="B67" s="497"/>
      <c r="C67" s="497"/>
      <c r="D67" s="497"/>
      <c r="E67" s="497"/>
      <c r="F67" s="497"/>
      <c r="G67" s="497"/>
      <c r="H67" s="497"/>
      <c r="I67" s="497"/>
      <c r="J67" s="497"/>
      <c r="K67" s="497"/>
      <c r="L67" s="497"/>
      <c r="M67" s="497"/>
      <c r="N67" s="497"/>
      <c r="O67" s="502"/>
      <c r="P67" s="502"/>
      <c r="Q67" s="502"/>
      <c r="R67" s="502"/>
      <c r="S67" s="502"/>
      <c r="T67" s="502"/>
      <c r="U67" s="502"/>
    </row>
    <row r="68" spans="1:21" s="501" customFormat="1" ht="15" x14ac:dyDescent="0.25">
      <c r="A68" s="497"/>
      <c r="B68" s="497"/>
      <c r="C68" s="497"/>
      <c r="D68" s="497"/>
      <c r="E68" s="497"/>
      <c r="F68" s="497"/>
      <c r="G68" s="497"/>
      <c r="H68" s="497"/>
      <c r="I68" s="497"/>
      <c r="J68" s="497"/>
      <c r="K68" s="497"/>
      <c r="L68" s="497"/>
      <c r="M68" s="497"/>
      <c r="N68" s="497"/>
      <c r="O68" s="502"/>
      <c r="P68" s="502"/>
      <c r="Q68" s="502"/>
      <c r="R68" s="502"/>
      <c r="S68" s="502"/>
      <c r="T68" s="502"/>
      <c r="U68" s="502"/>
    </row>
    <row r="69" spans="1:21" s="501" customFormat="1" ht="15" x14ac:dyDescent="0.25">
      <c r="A69" s="497"/>
      <c r="B69" s="497"/>
      <c r="C69" s="497"/>
      <c r="D69" s="497"/>
      <c r="E69" s="497"/>
      <c r="F69" s="497"/>
      <c r="G69" s="497"/>
      <c r="H69" s="497"/>
      <c r="I69" s="497"/>
      <c r="J69" s="497"/>
      <c r="K69" s="497"/>
      <c r="L69" s="497"/>
      <c r="M69" s="497"/>
      <c r="N69" s="497"/>
      <c r="O69" s="502"/>
      <c r="P69" s="502"/>
      <c r="Q69" s="502"/>
      <c r="R69" s="502"/>
      <c r="S69" s="502"/>
      <c r="T69" s="502"/>
      <c r="U69" s="502"/>
    </row>
    <row r="70" spans="1:21" s="501" customFormat="1" ht="15" x14ac:dyDescent="0.25">
      <c r="A70" s="497"/>
      <c r="B70" s="497"/>
      <c r="C70" s="497"/>
      <c r="D70" s="497"/>
      <c r="E70" s="497"/>
      <c r="F70" s="497"/>
      <c r="G70" s="497"/>
      <c r="H70" s="497"/>
      <c r="I70" s="497"/>
      <c r="J70" s="497"/>
      <c r="K70" s="497"/>
      <c r="L70" s="497"/>
      <c r="M70" s="497"/>
      <c r="N70" s="497"/>
      <c r="O70" s="502"/>
      <c r="P70" s="502"/>
      <c r="Q70" s="502"/>
      <c r="R70" s="502"/>
      <c r="S70" s="502"/>
      <c r="T70" s="502"/>
      <c r="U70" s="502"/>
    </row>
    <row r="71" spans="1:21" s="501" customFormat="1" ht="15" x14ac:dyDescent="0.25">
      <c r="A71" s="497"/>
      <c r="B71" s="497"/>
      <c r="C71" s="497"/>
      <c r="D71" s="497"/>
      <c r="E71" s="497"/>
      <c r="F71" s="497"/>
      <c r="G71" s="497"/>
      <c r="H71" s="497"/>
      <c r="I71" s="497"/>
      <c r="J71" s="497"/>
      <c r="K71" s="497"/>
      <c r="L71" s="497"/>
      <c r="M71" s="497"/>
      <c r="N71" s="497"/>
      <c r="O71" s="502"/>
      <c r="P71" s="502"/>
      <c r="Q71" s="502"/>
      <c r="R71" s="502"/>
      <c r="S71" s="502"/>
      <c r="T71" s="502"/>
      <c r="U71" s="502"/>
    </row>
    <row r="72" spans="1:21" s="501" customFormat="1" ht="15" x14ac:dyDescent="0.25">
      <c r="A72" s="497"/>
      <c r="B72" s="497"/>
      <c r="C72" s="497"/>
      <c r="D72" s="497"/>
      <c r="E72" s="497"/>
      <c r="F72" s="497"/>
      <c r="G72" s="497"/>
      <c r="H72" s="497"/>
      <c r="I72" s="497"/>
      <c r="J72" s="497"/>
      <c r="K72" s="497"/>
      <c r="L72" s="497"/>
      <c r="M72" s="497"/>
      <c r="N72" s="497"/>
      <c r="O72" s="502"/>
      <c r="P72" s="502"/>
      <c r="Q72" s="502"/>
      <c r="R72" s="502"/>
      <c r="S72" s="502"/>
      <c r="T72" s="502"/>
      <c r="U72" s="502"/>
    </row>
    <row r="73" spans="1:21" s="501" customFormat="1" ht="15" x14ac:dyDescent="0.25">
      <c r="A73" s="497"/>
      <c r="B73" s="497"/>
      <c r="C73" s="497"/>
      <c r="D73" s="497"/>
      <c r="E73" s="497"/>
      <c r="F73" s="497"/>
      <c r="G73" s="497"/>
      <c r="H73" s="497"/>
      <c r="I73" s="497"/>
      <c r="J73" s="497"/>
      <c r="K73" s="497"/>
      <c r="L73" s="497"/>
      <c r="M73" s="497"/>
      <c r="N73" s="497"/>
      <c r="O73" s="502"/>
      <c r="P73" s="502"/>
      <c r="Q73" s="502"/>
      <c r="R73" s="502"/>
      <c r="S73" s="502"/>
      <c r="T73" s="502"/>
      <c r="U73" s="502"/>
    </row>
    <row r="74" spans="1:21" s="501" customFormat="1" ht="15" x14ac:dyDescent="0.25">
      <c r="A74" s="497"/>
      <c r="B74" s="497"/>
      <c r="C74" s="497"/>
      <c r="D74" s="497"/>
      <c r="E74" s="497"/>
      <c r="F74" s="497"/>
      <c r="G74" s="497"/>
      <c r="H74" s="497"/>
      <c r="I74" s="497"/>
      <c r="J74" s="497"/>
      <c r="K74" s="497"/>
      <c r="L74" s="497"/>
      <c r="M74" s="497"/>
      <c r="N74" s="497"/>
      <c r="O74" s="502"/>
      <c r="P74" s="502"/>
      <c r="Q74" s="502"/>
      <c r="R74" s="502"/>
      <c r="S74" s="502"/>
      <c r="T74" s="502"/>
      <c r="U74" s="502"/>
    </row>
    <row r="75" spans="1:21" s="501" customFormat="1" ht="15" x14ac:dyDescent="0.25">
      <c r="A75" s="497"/>
      <c r="B75" s="497"/>
      <c r="C75" s="497"/>
      <c r="D75" s="497"/>
      <c r="E75" s="497"/>
      <c r="F75" s="497"/>
      <c r="G75" s="497"/>
      <c r="H75" s="497"/>
      <c r="I75" s="497"/>
      <c r="J75" s="497"/>
      <c r="K75" s="497"/>
      <c r="L75" s="497"/>
      <c r="M75" s="497"/>
      <c r="N75" s="497"/>
      <c r="O75" s="502"/>
      <c r="P75" s="502"/>
      <c r="Q75" s="502"/>
      <c r="R75" s="502"/>
      <c r="S75" s="502"/>
      <c r="T75" s="502"/>
      <c r="U75" s="502"/>
    </row>
    <row r="76" spans="1:21" s="501" customFormat="1" ht="15" x14ac:dyDescent="0.25">
      <c r="A76" s="497"/>
      <c r="B76" s="497"/>
      <c r="C76" s="497"/>
      <c r="D76" s="497"/>
      <c r="E76" s="497"/>
      <c r="F76" s="497"/>
      <c r="G76" s="497"/>
      <c r="H76" s="497"/>
      <c r="I76" s="497"/>
      <c r="J76" s="497"/>
      <c r="K76" s="497"/>
      <c r="L76" s="497"/>
      <c r="M76" s="497"/>
      <c r="N76" s="497"/>
      <c r="O76" s="502"/>
      <c r="P76" s="502"/>
      <c r="Q76" s="502"/>
      <c r="R76" s="502"/>
      <c r="S76" s="502"/>
      <c r="T76" s="502"/>
      <c r="U76" s="502"/>
    </row>
    <row r="77" spans="1:21" s="501" customFormat="1" ht="15" x14ac:dyDescent="0.25">
      <c r="A77" s="497"/>
      <c r="B77" s="497"/>
      <c r="C77" s="497"/>
      <c r="D77" s="497"/>
      <c r="E77" s="497"/>
      <c r="F77" s="497"/>
      <c r="G77" s="497"/>
      <c r="H77" s="497"/>
      <c r="I77" s="497"/>
      <c r="J77" s="497"/>
      <c r="K77" s="497"/>
      <c r="L77" s="497"/>
      <c r="M77" s="497"/>
      <c r="N77" s="497"/>
      <c r="O77" s="502"/>
      <c r="P77" s="502"/>
      <c r="Q77" s="502"/>
      <c r="R77" s="502"/>
      <c r="S77" s="502"/>
      <c r="T77" s="502"/>
      <c r="U77" s="502"/>
    </row>
    <row r="78" spans="1:21" s="501" customFormat="1" ht="15" x14ac:dyDescent="0.25">
      <c r="A78" s="497"/>
      <c r="B78" s="497"/>
      <c r="C78" s="497"/>
      <c r="D78" s="497"/>
      <c r="E78" s="497"/>
      <c r="F78" s="497"/>
      <c r="G78" s="497"/>
      <c r="H78" s="497"/>
      <c r="I78" s="497"/>
      <c r="J78" s="497"/>
      <c r="K78" s="497"/>
      <c r="L78" s="497"/>
      <c r="M78" s="497"/>
      <c r="N78" s="497"/>
      <c r="O78" s="502"/>
      <c r="P78" s="502"/>
      <c r="Q78" s="502"/>
      <c r="R78" s="502"/>
      <c r="S78" s="502"/>
      <c r="T78" s="502"/>
      <c r="U78" s="502"/>
    </row>
    <row r="79" spans="1:21" s="501" customFormat="1" ht="15" x14ac:dyDescent="0.25">
      <c r="A79" s="497"/>
      <c r="B79" s="497"/>
      <c r="C79" s="497"/>
      <c r="D79" s="497"/>
      <c r="E79" s="497"/>
      <c r="F79" s="497"/>
      <c r="G79" s="497"/>
      <c r="H79" s="497"/>
      <c r="I79" s="497"/>
      <c r="J79" s="497"/>
      <c r="K79" s="497"/>
      <c r="L79" s="497"/>
      <c r="M79" s="497"/>
      <c r="N79" s="497"/>
      <c r="O79" s="502"/>
      <c r="P79" s="502"/>
      <c r="Q79" s="502"/>
      <c r="R79" s="502"/>
      <c r="S79" s="502"/>
      <c r="T79" s="502"/>
      <c r="U79" s="502"/>
    </row>
    <row r="80" spans="1:21" s="501" customFormat="1" ht="15" x14ac:dyDescent="0.25">
      <c r="A80" s="497"/>
      <c r="B80" s="497"/>
      <c r="C80" s="497"/>
      <c r="D80" s="497"/>
      <c r="E80" s="497"/>
      <c r="F80" s="497"/>
      <c r="G80" s="497"/>
      <c r="H80" s="497"/>
      <c r="I80" s="497"/>
      <c r="J80" s="497"/>
      <c r="K80" s="497"/>
      <c r="L80" s="497"/>
      <c r="M80" s="497"/>
      <c r="N80" s="497"/>
      <c r="O80" s="502"/>
      <c r="P80" s="502"/>
      <c r="Q80" s="502"/>
      <c r="R80" s="502"/>
      <c r="S80" s="502"/>
      <c r="T80" s="502"/>
      <c r="U80" s="502"/>
    </row>
    <row r="81" spans="1:21" s="501" customFormat="1" ht="15" x14ac:dyDescent="0.25">
      <c r="A81" s="497"/>
      <c r="B81" s="497"/>
      <c r="C81" s="497"/>
      <c r="D81" s="497"/>
      <c r="E81" s="497"/>
      <c r="F81" s="497"/>
      <c r="G81" s="497"/>
      <c r="H81" s="497"/>
      <c r="I81" s="497"/>
      <c r="J81" s="497"/>
      <c r="K81" s="497"/>
      <c r="L81" s="497"/>
      <c r="M81" s="497"/>
      <c r="N81" s="497"/>
      <c r="O81" s="502"/>
      <c r="P81" s="502"/>
      <c r="Q81" s="502"/>
      <c r="R81" s="502"/>
      <c r="S81" s="502"/>
      <c r="T81" s="502"/>
      <c r="U81" s="502"/>
    </row>
    <row r="82" spans="1:21" s="501" customFormat="1" ht="15" x14ac:dyDescent="0.25">
      <c r="A82" s="497"/>
      <c r="B82" s="497"/>
      <c r="C82" s="497"/>
      <c r="D82" s="497"/>
      <c r="E82" s="497"/>
      <c r="F82" s="497"/>
      <c r="G82" s="497"/>
      <c r="H82" s="497"/>
      <c r="I82" s="497"/>
      <c r="J82" s="497"/>
      <c r="K82" s="497"/>
      <c r="L82" s="497"/>
      <c r="M82" s="497"/>
      <c r="N82" s="497"/>
      <c r="O82" s="502"/>
      <c r="P82" s="502"/>
      <c r="Q82" s="502"/>
      <c r="R82" s="502"/>
      <c r="S82" s="502"/>
      <c r="T82" s="502"/>
      <c r="U82" s="502"/>
    </row>
    <row r="83" spans="1:21" s="501" customFormat="1" ht="15" x14ac:dyDescent="0.25">
      <c r="A83" s="497"/>
      <c r="B83" s="497"/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  <c r="N83" s="497"/>
      <c r="O83" s="502"/>
      <c r="P83" s="502"/>
      <c r="Q83" s="502"/>
      <c r="R83" s="502"/>
      <c r="S83" s="502"/>
      <c r="T83" s="502"/>
      <c r="U83" s="502"/>
    </row>
    <row r="84" spans="1:21" s="501" customFormat="1" ht="15" x14ac:dyDescent="0.25">
      <c r="A84" s="497"/>
      <c r="B84" s="497"/>
      <c r="C84" s="497"/>
      <c r="D84" s="497"/>
      <c r="E84" s="497"/>
      <c r="F84" s="497"/>
      <c r="G84" s="497"/>
      <c r="H84" s="497"/>
      <c r="I84" s="497"/>
      <c r="J84" s="497"/>
      <c r="K84" s="497"/>
      <c r="L84" s="497"/>
      <c r="M84" s="497"/>
      <c r="N84" s="497"/>
      <c r="O84" s="502"/>
      <c r="P84" s="502"/>
      <c r="Q84" s="502"/>
      <c r="R84" s="502"/>
      <c r="S84" s="502"/>
      <c r="T84" s="502"/>
      <c r="U84" s="502"/>
    </row>
    <row r="85" spans="1:21" s="501" customFormat="1" ht="15" x14ac:dyDescent="0.25">
      <c r="A85" s="497"/>
      <c r="B85" s="497"/>
      <c r="C85" s="497"/>
      <c r="D85" s="497"/>
      <c r="E85" s="497"/>
      <c r="F85" s="497"/>
      <c r="G85" s="497"/>
      <c r="H85" s="497"/>
      <c r="I85" s="497"/>
      <c r="J85" s="497"/>
      <c r="K85" s="497"/>
      <c r="L85" s="497"/>
      <c r="M85" s="497"/>
      <c r="N85" s="497"/>
      <c r="O85" s="502"/>
      <c r="P85" s="502"/>
      <c r="Q85" s="502"/>
      <c r="R85" s="502"/>
      <c r="S85" s="502"/>
      <c r="T85" s="502"/>
      <c r="U85" s="502"/>
    </row>
    <row r="86" spans="1:21" s="501" customFormat="1" ht="15" x14ac:dyDescent="0.25">
      <c r="A86" s="497"/>
      <c r="B86" s="497"/>
      <c r="C86" s="497"/>
      <c r="D86" s="497"/>
      <c r="E86" s="497"/>
      <c r="F86" s="497"/>
      <c r="G86" s="497"/>
      <c r="H86" s="497"/>
      <c r="I86" s="497"/>
      <c r="J86" s="497"/>
      <c r="K86" s="497"/>
      <c r="L86" s="497"/>
      <c r="M86" s="497"/>
      <c r="N86" s="497"/>
      <c r="O86" s="502"/>
      <c r="P86" s="502"/>
      <c r="Q86" s="502"/>
      <c r="R86" s="502"/>
      <c r="S86" s="502"/>
      <c r="T86" s="502"/>
      <c r="U86" s="502"/>
    </row>
    <row r="87" spans="1:21" s="501" customFormat="1" ht="15" x14ac:dyDescent="0.25">
      <c r="A87" s="497"/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502"/>
      <c r="P87" s="502"/>
      <c r="Q87" s="502"/>
      <c r="R87" s="502"/>
      <c r="S87" s="502"/>
      <c r="T87" s="502"/>
      <c r="U87" s="502"/>
    </row>
    <row r="88" spans="1:21" s="501" customFormat="1" ht="15" x14ac:dyDescent="0.25">
      <c r="A88" s="497"/>
      <c r="B88" s="497"/>
      <c r="C88" s="497"/>
      <c r="D88" s="497"/>
      <c r="E88" s="497"/>
      <c r="F88" s="497"/>
      <c r="G88" s="497"/>
      <c r="H88" s="497"/>
      <c r="I88" s="497"/>
      <c r="J88" s="497"/>
      <c r="K88" s="497"/>
      <c r="L88" s="497"/>
      <c r="M88" s="497"/>
      <c r="N88" s="497"/>
      <c r="O88" s="502"/>
      <c r="P88" s="502"/>
      <c r="Q88" s="502"/>
      <c r="R88" s="502"/>
      <c r="S88" s="502"/>
      <c r="T88" s="502"/>
      <c r="U88" s="502"/>
    </row>
    <row r="89" spans="1:21" s="501" customFormat="1" ht="15" x14ac:dyDescent="0.25">
      <c r="A89" s="497"/>
      <c r="B89" s="497"/>
      <c r="C89" s="497"/>
      <c r="D89" s="497"/>
      <c r="E89" s="497"/>
      <c r="F89" s="497"/>
      <c r="G89" s="497"/>
      <c r="H89" s="497"/>
      <c r="I89" s="497"/>
      <c r="J89" s="497"/>
      <c r="K89" s="497"/>
      <c r="L89" s="497"/>
      <c r="M89" s="497"/>
      <c r="N89" s="497"/>
      <c r="O89" s="502"/>
      <c r="P89" s="502"/>
      <c r="Q89" s="502"/>
      <c r="R89" s="502"/>
      <c r="S89" s="502"/>
      <c r="T89" s="502"/>
      <c r="U89" s="502"/>
    </row>
    <row r="90" spans="1:21" s="501" customFormat="1" ht="15" x14ac:dyDescent="0.25">
      <c r="A90" s="497"/>
      <c r="B90" s="497"/>
      <c r="C90" s="497"/>
      <c r="D90" s="497"/>
      <c r="E90" s="497"/>
      <c r="F90" s="497"/>
      <c r="G90" s="497"/>
      <c r="H90" s="497"/>
      <c r="I90" s="497"/>
      <c r="J90" s="497"/>
      <c r="K90" s="497"/>
      <c r="L90" s="497"/>
      <c r="M90" s="497"/>
      <c r="N90" s="497"/>
      <c r="O90" s="502"/>
      <c r="P90" s="502"/>
      <c r="Q90" s="502"/>
      <c r="R90" s="502"/>
      <c r="S90" s="502"/>
      <c r="T90" s="502"/>
      <c r="U90" s="502"/>
    </row>
    <row r="91" spans="1:21" s="501" customFormat="1" ht="15" x14ac:dyDescent="0.25">
      <c r="A91" s="497"/>
      <c r="B91" s="497"/>
      <c r="C91" s="497"/>
      <c r="D91" s="497"/>
      <c r="E91" s="497"/>
      <c r="F91" s="497"/>
      <c r="G91" s="497"/>
      <c r="H91" s="497"/>
      <c r="I91" s="497"/>
      <c r="J91" s="497"/>
      <c r="K91" s="497"/>
      <c r="L91" s="497"/>
      <c r="M91" s="497"/>
      <c r="N91" s="497"/>
      <c r="O91" s="502"/>
      <c r="P91" s="502"/>
      <c r="Q91" s="502"/>
      <c r="R91" s="502"/>
      <c r="S91" s="502"/>
      <c r="T91" s="502"/>
      <c r="U91" s="502"/>
    </row>
    <row r="92" spans="1:21" s="501" customFormat="1" ht="15" x14ac:dyDescent="0.25">
      <c r="A92" s="497"/>
      <c r="B92" s="497"/>
      <c r="C92" s="497"/>
      <c r="D92" s="497"/>
      <c r="E92" s="497"/>
      <c r="F92" s="497"/>
      <c r="G92" s="497"/>
      <c r="H92" s="497"/>
      <c r="I92" s="497"/>
      <c r="J92" s="497"/>
      <c r="K92" s="497"/>
      <c r="L92" s="497"/>
      <c r="M92" s="497"/>
      <c r="N92" s="497"/>
      <c r="O92" s="502"/>
      <c r="P92" s="502"/>
      <c r="Q92" s="502"/>
      <c r="R92" s="502"/>
      <c r="S92" s="502"/>
      <c r="T92" s="502"/>
      <c r="U92" s="502"/>
    </row>
    <row r="93" spans="1:21" s="501" customFormat="1" ht="15" x14ac:dyDescent="0.25">
      <c r="A93" s="497"/>
      <c r="B93" s="497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502"/>
      <c r="P93" s="502"/>
      <c r="Q93" s="502"/>
      <c r="R93" s="502"/>
      <c r="S93" s="502"/>
      <c r="T93" s="502"/>
      <c r="U93" s="502"/>
    </row>
    <row r="94" spans="1:21" s="501" customFormat="1" ht="15" x14ac:dyDescent="0.25">
      <c r="A94" s="497"/>
      <c r="B94" s="497"/>
      <c r="C94" s="497"/>
      <c r="D94" s="497"/>
      <c r="E94" s="497"/>
      <c r="F94" s="497"/>
      <c r="G94" s="497"/>
      <c r="H94" s="497"/>
      <c r="I94" s="497"/>
      <c r="J94" s="497"/>
      <c r="K94" s="497"/>
      <c r="L94" s="497"/>
      <c r="M94" s="497"/>
      <c r="N94" s="497"/>
      <c r="O94" s="502"/>
      <c r="P94" s="502"/>
      <c r="Q94" s="502"/>
      <c r="R94" s="502"/>
      <c r="S94" s="502"/>
      <c r="T94" s="502"/>
      <c r="U94" s="502"/>
    </row>
    <row r="95" spans="1:21" s="501" customFormat="1" ht="15" x14ac:dyDescent="0.25">
      <c r="A95" s="497"/>
      <c r="B95" s="497"/>
      <c r="C95" s="497"/>
      <c r="D95" s="497"/>
      <c r="E95" s="497"/>
      <c r="F95" s="497"/>
      <c r="G95" s="497"/>
      <c r="H95" s="497"/>
      <c r="I95" s="497"/>
      <c r="J95" s="497"/>
      <c r="K95" s="497"/>
      <c r="L95" s="497"/>
      <c r="M95" s="497"/>
      <c r="N95" s="497"/>
      <c r="O95" s="502"/>
      <c r="P95" s="502"/>
      <c r="Q95" s="502"/>
      <c r="R95" s="502"/>
      <c r="S95" s="502"/>
      <c r="T95" s="502"/>
      <c r="U95" s="502"/>
    </row>
    <row r="96" spans="1:21" s="501" customFormat="1" ht="15" x14ac:dyDescent="0.25">
      <c r="A96" s="497"/>
      <c r="B96" s="497"/>
      <c r="C96" s="500"/>
      <c r="D96" s="497"/>
      <c r="E96" s="497"/>
      <c r="F96" s="500"/>
      <c r="G96" s="497"/>
      <c r="H96" s="497"/>
      <c r="I96" s="497"/>
      <c r="J96" s="497"/>
      <c r="K96" s="497"/>
      <c r="L96" s="497"/>
      <c r="M96" s="497"/>
      <c r="N96" s="497"/>
      <c r="O96" s="502"/>
      <c r="P96" s="502"/>
      <c r="Q96" s="502"/>
      <c r="R96" s="502"/>
      <c r="S96" s="502"/>
      <c r="T96" s="502"/>
      <c r="U96" s="502"/>
    </row>
    <row r="97" spans="1:21" s="501" customFormat="1" ht="15" x14ac:dyDescent="0.25">
      <c r="A97" s="497"/>
      <c r="B97" s="497"/>
      <c r="C97" s="500"/>
      <c r="D97" s="497"/>
      <c r="E97" s="497"/>
      <c r="F97" s="500"/>
      <c r="G97" s="497"/>
      <c r="H97" s="497"/>
      <c r="I97" s="497"/>
      <c r="J97" s="497"/>
      <c r="K97" s="497"/>
      <c r="L97" s="497"/>
      <c r="M97" s="497"/>
      <c r="N97" s="497"/>
      <c r="O97" s="502"/>
      <c r="P97" s="502"/>
      <c r="Q97" s="502"/>
      <c r="R97" s="502"/>
      <c r="S97" s="502"/>
      <c r="T97" s="502"/>
      <c r="U97" s="502"/>
    </row>
    <row r="98" spans="1:21" s="501" customFormat="1" ht="15" x14ac:dyDescent="0.25">
      <c r="A98" s="497"/>
      <c r="B98" s="497"/>
      <c r="C98" s="497"/>
      <c r="D98" s="497"/>
      <c r="E98" s="497"/>
      <c r="F98" s="497"/>
      <c r="G98" s="497"/>
      <c r="H98" s="497"/>
      <c r="I98" s="497"/>
      <c r="J98" s="497"/>
      <c r="K98" s="497"/>
      <c r="L98" s="497"/>
      <c r="M98" s="497"/>
      <c r="N98" s="497"/>
      <c r="O98" s="502"/>
      <c r="P98" s="502"/>
      <c r="Q98" s="502"/>
      <c r="R98" s="502"/>
      <c r="S98" s="502"/>
      <c r="T98" s="502"/>
      <c r="U98" s="502"/>
    </row>
    <row r="99" spans="1:21" s="501" customFormat="1" ht="15" x14ac:dyDescent="0.25">
      <c r="A99" s="497"/>
      <c r="B99" s="497"/>
      <c r="C99" s="497"/>
      <c r="D99" s="497"/>
      <c r="E99" s="497"/>
      <c r="F99" s="497"/>
      <c r="G99" s="497"/>
      <c r="H99" s="497"/>
      <c r="I99" s="497"/>
      <c r="J99" s="497"/>
      <c r="K99" s="497"/>
      <c r="L99" s="497"/>
      <c r="M99" s="497"/>
      <c r="N99" s="497"/>
      <c r="O99" s="502"/>
      <c r="P99" s="502"/>
      <c r="Q99" s="502"/>
      <c r="R99" s="502"/>
      <c r="S99" s="502"/>
      <c r="T99" s="502"/>
      <c r="U99" s="502"/>
    </row>
    <row r="100" spans="1:21" s="501" customFormat="1" ht="15" x14ac:dyDescent="0.25">
      <c r="A100" s="497"/>
      <c r="B100" s="497"/>
      <c r="C100" s="500"/>
      <c r="D100" s="503"/>
      <c r="E100" s="503"/>
      <c r="F100" s="500"/>
      <c r="G100" s="497"/>
      <c r="H100" s="497"/>
      <c r="I100" s="497"/>
      <c r="J100" s="497"/>
      <c r="K100" s="497"/>
      <c r="L100" s="497"/>
      <c r="M100" s="497"/>
      <c r="N100" s="497"/>
      <c r="O100" s="502"/>
      <c r="P100" s="502"/>
      <c r="Q100" s="502"/>
      <c r="R100" s="502"/>
      <c r="S100" s="502"/>
      <c r="T100" s="502"/>
      <c r="U100" s="502"/>
    </row>
    <row r="101" spans="1:21" s="501" customFormat="1" ht="15" x14ac:dyDescent="0.25">
      <c r="A101" s="497"/>
      <c r="B101" s="497"/>
      <c r="C101" s="500"/>
      <c r="D101" s="503"/>
      <c r="E101" s="503"/>
      <c r="F101" s="500"/>
      <c r="G101" s="497"/>
      <c r="H101" s="497"/>
      <c r="I101" s="497"/>
      <c r="J101" s="497"/>
      <c r="K101" s="497"/>
      <c r="L101" s="497"/>
      <c r="M101" s="497"/>
      <c r="N101" s="497"/>
      <c r="O101" s="502"/>
      <c r="P101" s="502"/>
      <c r="Q101" s="502"/>
      <c r="R101" s="502"/>
      <c r="S101" s="502"/>
      <c r="T101" s="502"/>
      <c r="U101" s="502"/>
    </row>
    <row r="102" spans="1:21" s="501" customFormat="1" ht="15" x14ac:dyDescent="0.25">
      <c r="A102" s="497"/>
      <c r="B102" s="497"/>
      <c r="C102" s="500"/>
      <c r="D102" s="503"/>
      <c r="E102" s="503"/>
      <c r="F102" s="500"/>
      <c r="G102" s="497"/>
      <c r="H102" s="497"/>
      <c r="I102" s="497"/>
      <c r="J102" s="497"/>
      <c r="K102" s="497"/>
      <c r="L102" s="497"/>
      <c r="M102" s="497"/>
      <c r="N102" s="497"/>
      <c r="O102" s="502"/>
      <c r="P102" s="502"/>
      <c r="Q102" s="502"/>
      <c r="R102" s="502"/>
      <c r="S102" s="502"/>
      <c r="T102" s="502"/>
      <c r="U102" s="502"/>
    </row>
    <row r="103" spans="1:21" s="501" customFormat="1" ht="15" x14ac:dyDescent="0.25">
      <c r="A103" s="497"/>
      <c r="B103" s="497"/>
      <c r="C103" s="500"/>
      <c r="D103" s="503"/>
      <c r="E103" s="503"/>
      <c r="F103" s="500"/>
      <c r="G103" s="497"/>
      <c r="H103" s="497"/>
      <c r="I103" s="497"/>
      <c r="J103" s="497"/>
      <c r="K103" s="497"/>
      <c r="L103" s="497"/>
      <c r="M103" s="497"/>
      <c r="N103" s="497"/>
      <c r="O103" s="502"/>
      <c r="P103" s="502"/>
      <c r="Q103" s="502"/>
      <c r="R103" s="502"/>
      <c r="S103" s="502"/>
      <c r="T103" s="502"/>
      <c r="U103" s="502"/>
    </row>
    <row r="104" spans="1:21" s="501" customFormat="1" ht="15" x14ac:dyDescent="0.25">
      <c r="A104" s="497"/>
      <c r="B104" s="497"/>
      <c r="C104" s="500"/>
      <c r="D104" s="503"/>
      <c r="E104" s="503"/>
      <c r="F104" s="500"/>
      <c r="G104" s="497"/>
      <c r="H104" s="497"/>
      <c r="I104" s="497"/>
      <c r="J104" s="497"/>
      <c r="K104" s="497"/>
      <c r="L104" s="497"/>
      <c r="M104" s="497"/>
      <c r="N104" s="497"/>
      <c r="O104" s="502"/>
      <c r="P104" s="502"/>
      <c r="Q104" s="502"/>
      <c r="R104" s="502"/>
      <c r="S104" s="502"/>
      <c r="T104" s="502"/>
      <c r="U104" s="502"/>
    </row>
    <row r="105" spans="1:21" s="501" customFormat="1" ht="15" x14ac:dyDescent="0.25">
      <c r="A105" s="497"/>
      <c r="B105" s="497"/>
      <c r="C105" s="503"/>
      <c r="D105" s="503"/>
      <c r="E105" s="503"/>
      <c r="F105" s="503"/>
      <c r="G105" s="497"/>
      <c r="H105" s="497"/>
      <c r="I105" s="497"/>
      <c r="J105" s="497"/>
      <c r="K105" s="497"/>
      <c r="L105" s="497"/>
      <c r="M105" s="497"/>
      <c r="N105" s="497"/>
      <c r="O105" s="502"/>
      <c r="P105" s="502"/>
      <c r="Q105" s="502"/>
      <c r="R105" s="502"/>
      <c r="S105" s="502"/>
      <c r="T105" s="502"/>
      <c r="U105" s="502"/>
    </row>
    <row r="106" spans="1:21" s="501" customFormat="1" ht="15" x14ac:dyDescent="0.25">
      <c r="A106" s="497"/>
      <c r="B106" s="497"/>
      <c r="C106" s="500"/>
      <c r="D106" s="503"/>
      <c r="E106" s="503"/>
      <c r="F106" s="500"/>
      <c r="G106" s="497"/>
      <c r="H106" s="497"/>
      <c r="I106" s="497"/>
      <c r="J106" s="497"/>
      <c r="K106" s="497"/>
      <c r="L106" s="497"/>
      <c r="M106" s="497"/>
      <c r="N106" s="497"/>
      <c r="O106" s="502"/>
      <c r="P106" s="502"/>
      <c r="Q106" s="502"/>
      <c r="R106" s="502"/>
      <c r="S106" s="502"/>
      <c r="T106" s="502"/>
      <c r="U106" s="502"/>
    </row>
    <row r="107" spans="1:21" s="501" customFormat="1" ht="15" x14ac:dyDescent="0.25">
      <c r="A107" s="497"/>
      <c r="B107" s="497"/>
      <c r="C107" s="500"/>
      <c r="D107" s="503"/>
      <c r="E107" s="503"/>
      <c r="F107" s="500"/>
      <c r="G107" s="497"/>
      <c r="H107" s="497"/>
      <c r="I107" s="497"/>
      <c r="J107" s="497"/>
      <c r="K107" s="497"/>
      <c r="L107" s="497"/>
      <c r="M107" s="497"/>
      <c r="N107" s="497"/>
      <c r="O107" s="502"/>
      <c r="P107" s="502"/>
      <c r="Q107" s="502"/>
      <c r="R107" s="502"/>
      <c r="S107" s="502"/>
      <c r="T107" s="502"/>
      <c r="U107" s="502"/>
    </row>
    <row r="108" spans="1:21" s="501" customFormat="1" ht="15" x14ac:dyDescent="0.25">
      <c r="A108" s="497"/>
      <c r="B108" s="497"/>
      <c r="C108" s="500"/>
      <c r="D108" s="503"/>
      <c r="E108" s="503"/>
      <c r="F108" s="500"/>
      <c r="G108" s="497"/>
      <c r="H108" s="497"/>
      <c r="I108" s="497"/>
      <c r="J108" s="497"/>
      <c r="K108" s="497"/>
      <c r="L108" s="497"/>
      <c r="M108" s="497"/>
      <c r="N108" s="497"/>
      <c r="O108" s="502"/>
      <c r="P108" s="502"/>
      <c r="Q108" s="502"/>
      <c r="R108" s="502"/>
      <c r="S108" s="502"/>
      <c r="T108" s="502"/>
      <c r="U108" s="502"/>
    </row>
    <row r="109" spans="1:21" s="501" customFormat="1" ht="15" x14ac:dyDescent="0.25">
      <c r="A109" s="497"/>
      <c r="B109" s="497"/>
      <c r="C109" s="503"/>
      <c r="D109" s="503"/>
      <c r="E109" s="503"/>
      <c r="F109" s="503"/>
      <c r="G109" s="497"/>
      <c r="H109" s="497"/>
      <c r="I109" s="497"/>
      <c r="J109" s="497"/>
      <c r="K109" s="497"/>
      <c r="L109" s="497"/>
      <c r="M109" s="497"/>
      <c r="N109" s="497"/>
      <c r="O109" s="502"/>
      <c r="P109" s="502"/>
      <c r="Q109" s="502"/>
      <c r="R109" s="502"/>
      <c r="S109" s="502"/>
      <c r="T109" s="502"/>
      <c r="U109" s="502"/>
    </row>
    <row r="110" spans="1:21" s="501" customFormat="1" ht="15" x14ac:dyDescent="0.25">
      <c r="A110" s="497"/>
      <c r="B110" s="497"/>
      <c r="C110" s="500"/>
      <c r="D110" s="503"/>
      <c r="E110" s="503"/>
      <c r="F110" s="500"/>
      <c r="G110" s="497"/>
      <c r="H110" s="497"/>
      <c r="I110" s="497"/>
      <c r="J110" s="497"/>
      <c r="K110" s="497"/>
      <c r="L110" s="497"/>
      <c r="M110" s="497"/>
      <c r="N110" s="497"/>
      <c r="O110" s="502"/>
      <c r="P110" s="502"/>
      <c r="Q110" s="502"/>
      <c r="R110" s="502"/>
      <c r="S110" s="502"/>
      <c r="T110" s="502"/>
      <c r="U110" s="502"/>
    </row>
    <row r="111" spans="1:21" s="501" customFormat="1" ht="15" x14ac:dyDescent="0.25">
      <c r="A111" s="497"/>
      <c r="B111" s="497"/>
      <c r="C111" s="500"/>
      <c r="D111" s="503"/>
      <c r="E111" s="503"/>
      <c r="F111" s="500"/>
      <c r="G111" s="497"/>
      <c r="H111" s="497"/>
      <c r="I111" s="497"/>
      <c r="J111" s="497"/>
      <c r="K111" s="497"/>
      <c r="L111" s="497"/>
      <c r="M111" s="497"/>
      <c r="N111" s="497"/>
      <c r="O111" s="502"/>
      <c r="P111" s="502"/>
      <c r="Q111" s="502"/>
      <c r="R111" s="502"/>
      <c r="S111" s="502"/>
      <c r="T111" s="502"/>
      <c r="U111" s="502"/>
    </row>
    <row r="112" spans="1:21" s="501" customFormat="1" ht="15" x14ac:dyDescent="0.25">
      <c r="A112" s="497"/>
      <c r="B112" s="497"/>
      <c r="C112" s="500"/>
      <c r="D112" s="503"/>
      <c r="E112" s="503"/>
      <c r="F112" s="500"/>
      <c r="G112" s="497"/>
      <c r="H112" s="497"/>
      <c r="I112" s="497"/>
      <c r="J112" s="497"/>
      <c r="K112" s="497"/>
      <c r="L112" s="497"/>
      <c r="M112" s="497"/>
      <c r="N112" s="497"/>
      <c r="O112" s="502"/>
      <c r="P112" s="502"/>
      <c r="Q112" s="502"/>
      <c r="R112" s="502"/>
      <c r="S112" s="502"/>
      <c r="T112" s="502"/>
      <c r="U112" s="502"/>
    </row>
    <row r="113" spans="1:21" s="501" customFormat="1" ht="15" x14ac:dyDescent="0.25">
      <c r="A113" s="497"/>
      <c r="B113" s="497"/>
      <c r="C113" s="500"/>
      <c r="D113" s="503"/>
      <c r="E113" s="503"/>
      <c r="F113" s="500"/>
      <c r="G113" s="497"/>
      <c r="H113" s="497"/>
      <c r="I113" s="497"/>
      <c r="J113" s="497"/>
      <c r="K113" s="497"/>
      <c r="L113" s="497"/>
      <c r="M113" s="497"/>
      <c r="N113" s="497"/>
      <c r="O113" s="502"/>
      <c r="P113" s="502"/>
      <c r="Q113" s="502"/>
      <c r="R113" s="502"/>
      <c r="S113" s="502"/>
      <c r="T113" s="502"/>
      <c r="U113" s="502"/>
    </row>
    <row r="114" spans="1:21" s="501" customFormat="1" ht="15" x14ac:dyDescent="0.25">
      <c r="A114" s="497"/>
      <c r="B114" s="497"/>
      <c r="C114" s="500"/>
      <c r="D114" s="503"/>
      <c r="E114" s="503"/>
      <c r="F114" s="500"/>
      <c r="G114" s="497"/>
      <c r="H114" s="497"/>
      <c r="I114" s="497"/>
      <c r="J114" s="497"/>
      <c r="K114" s="497"/>
      <c r="L114" s="497"/>
      <c r="M114" s="497"/>
      <c r="N114" s="497"/>
      <c r="O114" s="502"/>
      <c r="P114" s="502"/>
      <c r="Q114" s="502"/>
      <c r="R114" s="502"/>
      <c r="S114" s="502"/>
      <c r="T114" s="502"/>
      <c r="U114" s="502"/>
    </row>
    <row r="115" spans="1:21" s="501" customFormat="1" ht="15" x14ac:dyDescent="0.25">
      <c r="A115" s="497"/>
      <c r="B115" s="497"/>
      <c r="C115" s="500"/>
      <c r="D115" s="503"/>
      <c r="E115" s="503"/>
      <c r="F115" s="500"/>
      <c r="G115" s="497"/>
      <c r="H115" s="497"/>
      <c r="I115" s="497"/>
      <c r="J115" s="497"/>
      <c r="K115" s="497"/>
      <c r="L115" s="497"/>
      <c r="M115" s="497"/>
      <c r="N115" s="497"/>
      <c r="O115" s="502"/>
      <c r="P115" s="502"/>
      <c r="Q115" s="502"/>
      <c r="R115" s="502"/>
      <c r="S115" s="502"/>
      <c r="T115" s="502"/>
      <c r="U115" s="502"/>
    </row>
    <row r="116" spans="1:21" s="501" customFormat="1" ht="15" x14ac:dyDescent="0.25">
      <c r="A116" s="497"/>
      <c r="B116" s="497"/>
      <c r="C116" s="500"/>
      <c r="D116" s="503"/>
      <c r="E116" s="503"/>
      <c r="F116" s="500"/>
      <c r="G116" s="497"/>
      <c r="H116" s="497"/>
      <c r="I116" s="497"/>
      <c r="J116" s="497"/>
      <c r="K116" s="497"/>
      <c r="L116" s="497"/>
      <c r="M116" s="497"/>
      <c r="N116" s="497"/>
      <c r="O116" s="502"/>
      <c r="P116" s="502"/>
      <c r="Q116" s="502"/>
      <c r="R116" s="502"/>
      <c r="S116" s="502"/>
      <c r="T116" s="502"/>
      <c r="U116" s="502"/>
    </row>
    <row r="117" spans="1:21" s="501" customFormat="1" ht="15" x14ac:dyDescent="0.25">
      <c r="A117" s="497"/>
      <c r="B117" s="497"/>
      <c r="C117" s="503"/>
      <c r="D117" s="503"/>
      <c r="E117" s="503"/>
      <c r="F117" s="503"/>
      <c r="G117" s="497"/>
      <c r="H117" s="497"/>
      <c r="I117" s="497"/>
      <c r="J117" s="497"/>
      <c r="K117" s="497"/>
      <c r="L117" s="497"/>
      <c r="M117" s="497"/>
      <c r="N117" s="497"/>
      <c r="O117" s="502"/>
      <c r="P117" s="502"/>
      <c r="Q117" s="502"/>
      <c r="R117" s="502"/>
      <c r="S117" s="502"/>
      <c r="T117" s="502"/>
      <c r="U117" s="502"/>
    </row>
    <row r="118" spans="1:21" s="501" customFormat="1" ht="15" x14ac:dyDescent="0.25">
      <c r="A118" s="497"/>
      <c r="B118" s="497"/>
      <c r="C118" s="500"/>
      <c r="D118" s="503"/>
      <c r="E118" s="503"/>
      <c r="F118" s="500"/>
      <c r="G118" s="497"/>
      <c r="H118" s="497"/>
      <c r="I118" s="497"/>
      <c r="J118" s="497"/>
      <c r="K118" s="497"/>
      <c r="L118" s="497"/>
      <c r="M118" s="497"/>
      <c r="N118" s="497"/>
      <c r="O118" s="502"/>
      <c r="P118" s="502"/>
      <c r="Q118" s="502"/>
      <c r="R118" s="502"/>
      <c r="S118" s="502"/>
      <c r="T118" s="502"/>
      <c r="U118" s="502"/>
    </row>
    <row r="119" spans="1:21" s="501" customFormat="1" ht="15" x14ac:dyDescent="0.25">
      <c r="A119" s="497"/>
      <c r="B119" s="497"/>
      <c r="C119" s="500"/>
      <c r="D119" s="503"/>
      <c r="E119" s="503"/>
      <c r="F119" s="500"/>
      <c r="G119" s="497"/>
      <c r="H119" s="497"/>
      <c r="I119" s="497"/>
      <c r="J119" s="497"/>
      <c r="K119" s="497"/>
      <c r="L119" s="497"/>
      <c r="M119" s="497"/>
      <c r="N119" s="497"/>
      <c r="O119" s="502"/>
      <c r="P119" s="502"/>
      <c r="Q119" s="502"/>
      <c r="R119" s="502"/>
      <c r="S119" s="502"/>
      <c r="T119" s="502"/>
      <c r="U119" s="502"/>
    </row>
    <row r="120" spans="1:21" s="501" customFormat="1" ht="15" x14ac:dyDescent="0.25">
      <c r="A120" s="497"/>
      <c r="B120" s="497"/>
      <c r="C120" s="500"/>
      <c r="D120" s="503"/>
      <c r="E120" s="503"/>
      <c r="F120" s="500"/>
      <c r="G120" s="497"/>
      <c r="H120" s="497"/>
      <c r="I120" s="497"/>
      <c r="J120" s="497"/>
      <c r="K120" s="497"/>
      <c r="L120" s="497"/>
      <c r="M120" s="497"/>
      <c r="N120" s="497"/>
      <c r="O120" s="502"/>
      <c r="P120" s="502"/>
      <c r="Q120" s="502"/>
      <c r="R120" s="502"/>
      <c r="S120" s="502"/>
      <c r="T120" s="502"/>
      <c r="U120" s="502"/>
    </row>
    <row r="121" spans="1:21" s="501" customFormat="1" ht="15" x14ac:dyDescent="0.25">
      <c r="A121" s="497"/>
      <c r="B121" s="497"/>
      <c r="C121" s="500"/>
      <c r="D121" s="503"/>
      <c r="E121" s="503"/>
      <c r="F121" s="500"/>
      <c r="G121" s="497"/>
      <c r="H121" s="497"/>
      <c r="I121" s="497"/>
      <c r="J121" s="497"/>
      <c r="K121" s="497"/>
      <c r="L121" s="497"/>
      <c r="M121" s="497"/>
      <c r="N121" s="497"/>
      <c r="O121" s="502"/>
      <c r="P121" s="502"/>
      <c r="Q121" s="502"/>
      <c r="R121" s="502"/>
      <c r="S121" s="502"/>
      <c r="T121" s="502"/>
      <c r="U121" s="502"/>
    </row>
    <row r="122" spans="1:21" s="501" customFormat="1" ht="15" x14ac:dyDescent="0.25">
      <c r="A122" s="497"/>
      <c r="B122" s="497"/>
      <c r="C122" s="500"/>
      <c r="D122" s="503"/>
      <c r="E122" s="503"/>
      <c r="F122" s="500"/>
      <c r="G122" s="497"/>
      <c r="H122" s="497"/>
      <c r="I122" s="497"/>
      <c r="J122" s="497"/>
      <c r="K122" s="497"/>
      <c r="L122" s="497"/>
      <c r="M122" s="497"/>
      <c r="N122" s="497"/>
      <c r="O122" s="502"/>
      <c r="P122" s="502"/>
      <c r="Q122" s="502"/>
      <c r="R122" s="502"/>
      <c r="S122" s="502"/>
      <c r="T122" s="502"/>
      <c r="U122" s="502"/>
    </row>
    <row r="123" spans="1:21" s="501" customFormat="1" ht="15" x14ac:dyDescent="0.25">
      <c r="A123" s="497"/>
      <c r="B123" s="497"/>
      <c r="C123" s="503"/>
      <c r="D123" s="503"/>
      <c r="E123" s="503"/>
      <c r="F123" s="503"/>
      <c r="G123" s="497"/>
      <c r="H123" s="497"/>
      <c r="I123" s="497"/>
      <c r="J123" s="497"/>
      <c r="K123" s="497"/>
      <c r="L123" s="497"/>
      <c r="M123" s="497"/>
      <c r="N123" s="497"/>
      <c r="O123" s="502"/>
      <c r="P123" s="502"/>
      <c r="Q123" s="502"/>
      <c r="R123" s="502"/>
      <c r="S123" s="502"/>
      <c r="T123" s="502"/>
      <c r="U123" s="502"/>
    </row>
    <row r="124" spans="1:21" ht="12" customHeight="1" x14ac:dyDescent="0.2">
      <c r="A124" s="499"/>
      <c r="B124" s="499"/>
      <c r="C124" s="504"/>
      <c r="D124" s="504"/>
      <c r="E124" s="504"/>
      <c r="F124" s="504"/>
      <c r="G124" s="499"/>
      <c r="H124" s="499"/>
      <c r="I124" s="499"/>
      <c r="J124" s="499"/>
      <c r="K124" s="499"/>
      <c r="L124" s="499"/>
      <c r="M124" s="499"/>
      <c r="N124" s="499"/>
      <c r="O124" s="499"/>
      <c r="P124" s="499"/>
      <c r="Q124" s="499"/>
      <c r="R124" s="499"/>
      <c r="S124" s="499"/>
      <c r="T124" s="499"/>
      <c r="U124" s="499"/>
    </row>
    <row r="125" spans="1:21" x14ac:dyDescent="0.2">
      <c r="A125" s="499"/>
      <c r="B125" s="499"/>
      <c r="C125" s="504"/>
      <c r="D125" s="504"/>
      <c r="E125" s="504"/>
      <c r="F125" s="504"/>
      <c r="G125" s="499"/>
      <c r="H125" s="499"/>
      <c r="I125" s="499"/>
      <c r="J125" s="499"/>
      <c r="K125" s="499"/>
      <c r="L125" s="499"/>
      <c r="M125" s="499"/>
      <c r="N125" s="499"/>
      <c r="O125" s="499"/>
      <c r="P125" s="499"/>
      <c r="Q125" s="499"/>
      <c r="R125" s="499"/>
      <c r="S125" s="499"/>
      <c r="T125" s="499"/>
      <c r="U125" s="499"/>
    </row>
    <row r="126" spans="1:21" ht="12" customHeight="1" x14ac:dyDescent="0.2">
      <c r="A126" s="499"/>
      <c r="B126" s="499"/>
      <c r="C126" s="499"/>
      <c r="D126" s="499"/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499"/>
      <c r="T126" s="499"/>
      <c r="U126" s="499"/>
    </row>
    <row r="127" spans="1:21" ht="12" customHeight="1" x14ac:dyDescent="0.2">
      <c r="A127" s="499"/>
      <c r="B127" s="499"/>
      <c r="C127" s="499"/>
      <c r="D127" s="499"/>
      <c r="E127" s="499"/>
      <c r="F127" s="499"/>
      <c r="G127" s="499"/>
      <c r="H127" s="499"/>
      <c r="I127" s="499"/>
      <c r="J127" s="499"/>
      <c r="K127" s="499"/>
      <c r="L127" s="499"/>
      <c r="M127" s="499"/>
      <c r="N127" s="499"/>
      <c r="O127" s="499"/>
      <c r="P127" s="499"/>
      <c r="Q127" s="499"/>
      <c r="R127" s="499"/>
      <c r="S127" s="499"/>
      <c r="T127" s="499"/>
      <c r="U127" s="499"/>
    </row>
    <row r="128" spans="1:21" ht="12" customHeight="1" x14ac:dyDescent="0.2">
      <c r="A128" s="499"/>
      <c r="B128" s="499"/>
      <c r="C128" s="499"/>
      <c r="D128" s="499"/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</row>
    <row r="129" spans="1:21" ht="12" customHeight="1" x14ac:dyDescent="0.2">
      <c r="A129" s="499"/>
      <c r="B129" s="499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</row>
    <row r="130" spans="1:21" ht="12" customHeight="1" x14ac:dyDescent="0.2">
      <c r="A130" s="499"/>
      <c r="B130" s="499"/>
      <c r="C130" s="499"/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</row>
    <row r="131" spans="1:21" ht="12" customHeight="1" x14ac:dyDescent="0.2">
      <c r="A131" s="499"/>
      <c r="B131" s="499"/>
      <c r="C131" s="499"/>
      <c r="D131" s="499"/>
      <c r="E131" s="499"/>
      <c r="F131" s="499"/>
      <c r="G131" s="499"/>
      <c r="H131" s="499"/>
      <c r="I131" s="499"/>
      <c r="J131" s="499"/>
      <c r="K131" s="499"/>
      <c r="L131" s="499"/>
      <c r="M131" s="499"/>
      <c r="N131" s="499"/>
      <c r="O131" s="499"/>
      <c r="P131" s="499"/>
      <c r="Q131" s="499"/>
      <c r="R131" s="499"/>
      <c r="S131" s="499"/>
      <c r="T131" s="499"/>
      <c r="U131" s="499"/>
    </row>
    <row r="132" spans="1:21" ht="12" customHeight="1" x14ac:dyDescent="0.2">
      <c r="A132" s="499"/>
      <c r="B132" s="499"/>
      <c r="C132" s="499"/>
      <c r="D132" s="499"/>
      <c r="E132" s="499"/>
      <c r="F132" s="499"/>
      <c r="G132" s="499"/>
      <c r="H132" s="499"/>
      <c r="I132" s="499"/>
      <c r="J132" s="499"/>
      <c r="K132" s="499"/>
      <c r="L132" s="499"/>
      <c r="M132" s="499"/>
      <c r="N132" s="499"/>
      <c r="O132" s="499"/>
      <c r="P132" s="499"/>
      <c r="Q132" s="499"/>
      <c r="R132" s="499"/>
      <c r="S132" s="499"/>
      <c r="T132" s="499"/>
      <c r="U132" s="499"/>
    </row>
    <row r="133" spans="1:21" ht="12" customHeight="1" x14ac:dyDescent="0.2">
      <c r="A133" s="499"/>
      <c r="B133" s="499"/>
      <c r="C133" s="499"/>
      <c r="D133" s="499"/>
      <c r="E133" s="499"/>
      <c r="F133" s="499"/>
      <c r="G133" s="499"/>
      <c r="H133" s="499"/>
      <c r="I133" s="499"/>
      <c r="J133" s="499"/>
      <c r="K133" s="499"/>
      <c r="L133" s="499"/>
      <c r="M133" s="499"/>
      <c r="N133" s="499"/>
      <c r="O133" s="499"/>
      <c r="P133" s="499"/>
      <c r="Q133" s="499"/>
      <c r="R133" s="499"/>
      <c r="S133" s="499"/>
      <c r="T133" s="499"/>
      <c r="U133" s="499"/>
    </row>
    <row r="134" spans="1:21" ht="12" customHeight="1" x14ac:dyDescent="0.2">
      <c r="A134" s="499"/>
      <c r="B134" s="499"/>
      <c r="C134" s="499"/>
      <c r="D134" s="499"/>
      <c r="E134" s="499"/>
      <c r="F134" s="499"/>
      <c r="G134" s="499"/>
      <c r="H134" s="499"/>
      <c r="I134" s="499"/>
      <c r="J134" s="499"/>
      <c r="K134" s="499"/>
      <c r="L134" s="499"/>
      <c r="M134" s="499"/>
      <c r="N134" s="499"/>
      <c r="O134" s="499"/>
      <c r="P134" s="499"/>
      <c r="Q134" s="499"/>
      <c r="R134" s="499"/>
      <c r="S134" s="499"/>
      <c r="T134" s="499"/>
      <c r="U134" s="499"/>
    </row>
    <row r="135" spans="1:21" ht="12" customHeight="1" x14ac:dyDescent="0.2">
      <c r="A135" s="499"/>
      <c r="B135" s="499"/>
      <c r="C135" s="499"/>
      <c r="D135" s="499"/>
      <c r="E135" s="499"/>
      <c r="F135" s="499"/>
      <c r="G135" s="499"/>
      <c r="H135" s="499"/>
      <c r="I135" s="499"/>
      <c r="J135" s="499"/>
      <c r="K135" s="499"/>
      <c r="L135" s="499"/>
      <c r="M135" s="499"/>
      <c r="N135" s="499"/>
      <c r="O135" s="499"/>
      <c r="P135" s="499"/>
      <c r="Q135" s="499"/>
      <c r="R135" s="499"/>
      <c r="S135" s="499"/>
      <c r="T135" s="499"/>
      <c r="U135" s="499"/>
    </row>
    <row r="136" spans="1:21" ht="12" customHeight="1" x14ac:dyDescent="0.2">
      <c r="A136" s="499"/>
      <c r="B136" s="499"/>
      <c r="C136" s="499"/>
      <c r="D136" s="499"/>
      <c r="E136" s="499"/>
      <c r="F136" s="499"/>
      <c r="G136" s="499"/>
      <c r="H136" s="499"/>
      <c r="I136" s="499"/>
      <c r="J136" s="499"/>
      <c r="K136" s="499"/>
      <c r="L136" s="499"/>
      <c r="M136" s="499"/>
      <c r="N136" s="499"/>
      <c r="O136" s="499"/>
      <c r="P136" s="499"/>
      <c r="Q136" s="499"/>
      <c r="R136" s="499"/>
      <c r="S136" s="499"/>
      <c r="T136" s="499"/>
      <c r="U136" s="499"/>
    </row>
    <row r="137" spans="1:21" ht="12" customHeight="1" x14ac:dyDescent="0.2">
      <c r="A137" s="499"/>
      <c r="B137" s="499"/>
      <c r="C137" s="499"/>
      <c r="D137" s="499"/>
      <c r="E137" s="499"/>
      <c r="F137" s="499"/>
      <c r="G137" s="499"/>
      <c r="H137" s="499"/>
      <c r="I137" s="499"/>
      <c r="J137" s="499"/>
      <c r="K137" s="499"/>
      <c r="L137" s="499"/>
      <c r="M137" s="499"/>
      <c r="N137" s="499"/>
      <c r="O137" s="499"/>
      <c r="P137" s="499"/>
      <c r="Q137" s="499"/>
      <c r="R137" s="499"/>
      <c r="S137" s="499"/>
      <c r="T137" s="499"/>
      <c r="U137" s="499"/>
    </row>
    <row r="138" spans="1:21" ht="12" customHeight="1" x14ac:dyDescent="0.2">
      <c r="A138" s="499"/>
      <c r="B138" s="499"/>
      <c r="C138" s="499"/>
      <c r="D138" s="499"/>
      <c r="E138" s="499"/>
      <c r="F138" s="499"/>
      <c r="G138" s="499"/>
      <c r="H138" s="499"/>
      <c r="I138" s="499"/>
      <c r="J138" s="499"/>
      <c r="K138" s="499"/>
      <c r="L138" s="499"/>
      <c r="M138" s="499"/>
      <c r="N138" s="499"/>
      <c r="O138" s="499"/>
      <c r="P138" s="499"/>
      <c r="Q138" s="499"/>
      <c r="R138" s="499"/>
      <c r="S138" s="499"/>
      <c r="T138" s="499"/>
      <c r="U138" s="499"/>
    </row>
    <row r="139" spans="1:21" ht="12" customHeight="1" x14ac:dyDescent="0.2">
      <c r="A139" s="499"/>
      <c r="B139" s="499"/>
      <c r="C139" s="499"/>
      <c r="D139" s="499"/>
      <c r="E139" s="499"/>
      <c r="F139" s="499"/>
      <c r="G139" s="499"/>
      <c r="H139" s="499"/>
      <c r="I139" s="499"/>
      <c r="J139" s="499"/>
      <c r="K139" s="499"/>
      <c r="L139" s="499"/>
      <c r="M139" s="499"/>
      <c r="N139" s="499"/>
      <c r="O139" s="499"/>
      <c r="P139" s="499"/>
      <c r="Q139" s="499"/>
      <c r="R139" s="499"/>
      <c r="S139" s="499"/>
      <c r="T139" s="499"/>
      <c r="U139" s="499"/>
    </row>
    <row r="140" spans="1:21" ht="12" customHeight="1" x14ac:dyDescent="0.2">
      <c r="A140" s="499"/>
      <c r="B140" s="499"/>
      <c r="C140" s="499"/>
      <c r="D140" s="499"/>
      <c r="E140" s="499"/>
      <c r="F140" s="499"/>
      <c r="G140" s="499"/>
      <c r="H140" s="499"/>
      <c r="I140" s="499"/>
      <c r="J140" s="499"/>
      <c r="K140" s="499"/>
      <c r="L140" s="499"/>
      <c r="M140" s="499"/>
      <c r="N140" s="499"/>
      <c r="O140" s="499"/>
      <c r="P140" s="499"/>
      <c r="Q140" s="499"/>
      <c r="R140" s="499"/>
      <c r="S140" s="499"/>
      <c r="T140" s="499"/>
      <c r="U140" s="499"/>
    </row>
    <row r="141" spans="1:21" ht="12" customHeight="1" x14ac:dyDescent="0.2">
      <c r="A141" s="499"/>
      <c r="B141" s="499"/>
      <c r="C141" s="499"/>
      <c r="D141" s="499"/>
      <c r="E141" s="499"/>
      <c r="F141" s="499"/>
      <c r="G141" s="505"/>
      <c r="H141" s="499"/>
      <c r="I141" s="499"/>
      <c r="J141" s="499"/>
      <c r="K141" s="499"/>
      <c r="L141" s="499"/>
      <c r="M141" s="499"/>
      <c r="N141" s="499"/>
      <c r="O141" s="499"/>
      <c r="P141" s="499"/>
      <c r="Q141" s="499"/>
      <c r="R141" s="499"/>
      <c r="S141" s="499"/>
      <c r="T141" s="499"/>
      <c r="U141" s="499"/>
    </row>
    <row r="142" spans="1:21" ht="12" customHeight="1" x14ac:dyDescent="0.2">
      <c r="A142" s="499"/>
      <c r="B142" s="499"/>
      <c r="C142" s="499"/>
      <c r="D142" s="499"/>
      <c r="E142" s="499"/>
      <c r="F142" s="499"/>
      <c r="G142" s="505"/>
      <c r="H142" s="499"/>
      <c r="I142" s="499"/>
      <c r="J142" s="499"/>
      <c r="K142" s="499"/>
      <c r="L142" s="499"/>
      <c r="M142" s="499"/>
      <c r="N142" s="499"/>
      <c r="O142" s="499"/>
      <c r="P142" s="499"/>
      <c r="Q142" s="499"/>
      <c r="R142" s="499"/>
      <c r="S142" s="499"/>
      <c r="T142" s="499"/>
      <c r="U142" s="499"/>
    </row>
    <row r="143" spans="1:21" ht="12" customHeight="1" x14ac:dyDescent="0.2">
      <c r="A143" s="499"/>
      <c r="B143" s="499"/>
      <c r="C143" s="499"/>
      <c r="D143" s="499"/>
      <c r="E143" s="499"/>
      <c r="F143" s="499"/>
      <c r="G143" s="505"/>
      <c r="H143" s="499"/>
      <c r="I143" s="499"/>
      <c r="J143" s="499"/>
      <c r="K143" s="499"/>
      <c r="L143" s="499"/>
      <c r="M143" s="499"/>
      <c r="N143" s="499"/>
      <c r="O143" s="499"/>
      <c r="P143" s="499"/>
      <c r="Q143" s="499"/>
      <c r="R143" s="499"/>
      <c r="S143" s="499"/>
      <c r="T143" s="499"/>
      <c r="U143" s="499"/>
    </row>
    <row r="144" spans="1:21" ht="12" customHeight="1" x14ac:dyDescent="0.2">
      <c r="A144" s="499"/>
      <c r="B144" s="499"/>
      <c r="C144" s="499"/>
      <c r="D144" s="499"/>
      <c r="E144" s="499"/>
      <c r="F144" s="499"/>
      <c r="G144" s="505"/>
      <c r="H144" s="499"/>
      <c r="I144" s="499"/>
      <c r="J144" s="499"/>
      <c r="K144" s="499"/>
      <c r="L144" s="499"/>
      <c r="M144" s="499"/>
      <c r="N144" s="499"/>
      <c r="O144" s="499"/>
      <c r="P144" s="499"/>
      <c r="Q144" s="499"/>
      <c r="R144" s="499"/>
      <c r="S144" s="499"/>
      <c r="T144" s="499"/>
      <c r="U144" s="499"/>
    </row>
    <row r="145" spans="1:21" ht="12" customHeight="1" x14ac:dyDescent="0.2">
      <c r="A145" s="499"/>
      <c r="B145" s="499"/>
      <c r="C145" s="499"/>
      <c r="D145" s="499"/>
      <c r="E145" s="499"/>
      <c r="F145" s="499"/>
      <c r="G145" s="505"/>
      <c r="H145" s="499"/>
      <c r="I145" s="499"/>
      <c r="J145" s="499"/>
      <c r="K145" s="499"/>
      <c r="L145" s="499"/>
      <c r="M145" s="499"/>
      <c r="N145" s="499"/>
      <c r="O145" s="499"/>
      <c r="P145" s="499"/>
      <c r="Q145" s="499"/>
      <c r="R145" s="499"/>
      <c r="S145" s="499"/>
      <c r="T145" s="499"/>
      <c r="U145" s="499"/>
    </row>
    <row r="146" spans="1:21" x14ac:dyDescent="0.2">
      <c r="A146" s="499"/>
      <c r="B146" s="499"/>
      <c r="C146" s="499"/>
      <c r="D146" s="499"/>
      <c r="E146" s="499"/>
      <c r="F146" s="499"/>
      <c r="G146" s="499"/>
      <c r="H146" s="499"/>
      <c r="I146" s="499"/>
      <c r="J146" s="499"/>
      <c r="K146" s="499"/>
      <c r="L146" s="499"/>
      <c r="M146" s="499"/>
      <c r="N146" s="499"/>
      <c r="O146" s="499"/>
      <c r="P146" s="499"/>
      <c r="Q146" s="499"/>
      <c r="R146" s="499"/>
      <c r="S146" s="499"/>
      <c r="T146" s="499"/>
      <c r="U146" s="499"/>
    </row>
    <row r="147" spans="1:21" x14ac:dyDescent="0.2">
      <c r="A147" s="499"/>
      <c r="B147" s="499"/>
      <c r="C147" s="499"/>
      <c r="D147" s="499"/>
      <c r="E147" s="499"/>
      <c r="F147" s="499"/>
      <c r="G147" s="499"/>
      <c r="H147" s="499"/>
      <c r="I147" s="499"/>
      <c r="J147" s="499"/>
      <c r="K147" s="499"/>
      <c r="L147" s="499"/>
      <c r="M147" s="499"/>
      <c r="N147" s="499"/>
      <c r="O147" s="499"/>
      <c r="P147" s="499"/>
      <c r="Q147" s="499"/>
      <c r="R147" s="499"/>
      <c r="S147" s="499"/>
      <c r="T147" s="499"/>
      <c r="U147" s="499"/>
    </row>
    <row r="148" spans="1:21" x14ac:dyDescent="0.2">
      <c r="A148" s="499"/>
      <c r="B148" s="499"/>
      <c r="C148" s="499"/>
      <c r="D148" s="499"/>
      <c r="E148" s="499"/>
      <c r="F148" s="499"/>
      <c r="G148" s="499"/>
      <c r="H148" s="499"/>
      <c r="I148" s="499"/>
      <c r="J148" s="499"/>
      <c r="K148" s="499"/>
      <c r="L148" s="499"/>
      <c r="M148" s="499"/>
      <c r="N148" s="499"/>
      <c r="O148" s="499"/>
      <c r="P148" s="499"/>
      <c r="Q148" s="499"/>
      <c r="R148" s="499"/>
      <c r="S148" s="499"/>
      <c r="T148" s="499"/>
      <c r="U148" s="499"/>
    </row>
    <row r="149" spans="1:21" x14ac:dyDescent="0.2">
      <c r="A149" s="499"/>
      <c r="B149" s="499"/>
      <c r="C149" s="499"/>
      <c r="D149" s="499"/>
      <c r="E149" s="499"/>
      <c r="F149" s="499"/>
      <c r="G149" s="499"/>
      <c r="H149" s="499"/>
      <c r="I149" s="499"/>
      <c r="J149" s="499"/>
      <c r="K149" s="499"/>
      <c r="L149" s="499"/>
      <c r="M149" s="499"/>
      <c r="N149" s="499"/>
      <c r="O149" s="499"/>
      <c r="P149" s="499"/>
      <c r="Q149" s="499"/>
      <c r="R149" s="499"/>
      <c r="S149" s="499"/>
      <c r="T149" s="499"/>
      <c r="U149" s="499"/>
    </row>
    <row r="150" spans="1:21" x14ac:dyDescent="0.2">
      <c r="A150" s="499"/>
      <c r="B150" s="499"/>
      <c r="C150" s="499"/>
      <c r="D150" s="499"/>
      <c r="E150" s="499"/>
      <c r="F150" s="499"/>
      <c r="G150" s="499"/>
      <c r="H150" s="499"/>
      <c r="I150" s="499"/>
      <c r="J150" s="499"/>
      <c r="K150" s="499"/>
      <c r="L150" s="499"/>
      <c r="M150" s="499"/>
      <c r="N150" s="499"/>
      <c r="O150" s="499"/>
      <c r="P150" s="499"/>
      <c r="Q150" s="499"/>
      <c r="R150" s="499"/>
      <c r="S150" s="499"/>
      <c r="T150" s="499"/>
      <c r="U150" s="499"/>
    </row>
    <row r="151" spans="1:21" x14ac:dyDescent="0.2">
      <c r="A151" s="499"/>
      <c r="B151" s="499"/>
      <c r="C151" s="499"/>
      <c r="D151" s="499"/>
      <c r="E151" s="499"/>
      <c r="F151" s="499"/>
      <c r="G151" s="499"/>
      <c r="H151" s="499"/>
      <c r="I151" s="499"/>
      <c r="J151" s="499"/>
      <c r="K151" s="499"/>
      <c r="L151" s="499"/>
      <c r="M151" s="499"/>
      <c r="N151" s="499"/>
      <c r="O151" s="499"/>
      <c r="P151" s="499"/>
      <c r="Q151" s="499"/>
      <c r="R151" s="499"/>
      <c r="S151" s="499"/>
      <c r="T151" s="499"/>
      <c r="U151" s="499"/>
    </row>
    <row r="152" spans="1:21" x14ac:dyDescent="0.2">
      <c r="A152" s="499"/>
      <c r="B152" s="499"/>
      <c r="C152" s="499"/>
      <c r="D152" s="499"/>
      <c r="E152" s="499"/>
      <c r="F152" s="499"/>
      <c r="G152" s="499"/>
      <c r="H152" s="499"/>
      <c r="I152" s="499"/>
      <c r="J152" s="499"/>
      <c r="K152" s="499"/>
      <c r="L152" s="499"/>
      <c r="M152" s="499"/>
      <c r="N152" s="499"/>
      <c r="O152" s="499"/>
      <c r="P152" s="499"/>
      <c r="Q152" s="499"/>
      <c r="R152" s="499"/>
      <c r="S152" s="499"/>
      <c r="T152" s="499"/>
      <c r="U152" s="499"/>
    </row>
    <row r="153" spans="1:21" x14ac:dyDescent="0.2">
      <c r="A153" s="499"/>
      <c r="B153" s="499"/>
      <c r="C153" s="499"/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</row>
    <row r="154" spans="1:21" x14ac:dyDescent="0.2">
      <c r="A154" s="499"/>
      <c r="B154" s="499"/>
      <c r="C154" s="499"/>
      <c r="D154" s="499"/>
      <c r="E154" s="499"/>
      <c r="F154" s="499"/>
      <c r="G154" s="499"/>
      <c r="H154" s="499"/>
      <c r="I154" s="499"/>
      <c r="J154" s="499"/>
      <c r="K154" s="499"/>
      <c r="L154" s="499"/>
      <c r="M154" s="499"/>
      <c r="N154" s="499"/>
      <c r="O154" s="499"/>
      <c r="P154" s="499"/>
      <c r="Q154" s="499"/>
      <c r="R154" s="499"/>
      <c r="S154" s="499"/>
      <c r="T154" s="499"/>
      <c r="U154" s="499"/>
    </row>
    <row r="155" spans="1:21" x14ac:dyDescent="0.2">
      <c r="A155" s="499"/>
      <c r="B155" s="499"/>
      <c r="C155" s="499"/>
      <c r="D155" s="499"/>
      <c r="E155" s="499"/>
      <c r="F155" s="499"/>
      <c r="G155" s="499"/>
      <c r="H155" s="499"/>
      <c r="I155" s="499"/>
      <c r="J155" s="499"/>
      <c r="K155" s="499"/>
      <c r="L155" s="499"/>
      <c r="M155" s="499"/>
      <c r="N155" s="499"/>
      <c r="O155" s="499"/>
      <c r="P155" s="499"/>
      <c r="Q155" s="499"/>
      <c r="R155" s="499"/>
      <c r="S155" s="499"/>
      <c r="T155" s="499"/>
      <c r="U155" s="499"/>
    </row>
    <row r="156" spans="1:21" x14ac:dyDescent="0.2">
      <c r="A156" s="499"/>
      <c r="B156" s="499"/>
      <c r="C156" s="499"/>
      <c r="D156" s="499"/>
      <c r="E156" s="499"/>
      <c r="F156" s="499"/>
      <c r="G156" s="499"/>
      <c r="H156" s="499"/>
      <c r="I156" s="499"/>
      <c r="J156" s="499"/>
      <c r="K156" s="499"/>
      <c r="L156" s="499"/>
      <c r="M156" s="499"/>
      <c r="N156" s="499"/>
      <c r="O156" s="499"/>
      <c r="P156" s="499"/>
      <c r="Q156" s="499"/>
      <c r="R156" s="499"/>
      <c r="S156" s="499"/>
      <c r="T156" s="499"/>
      <c r="U156" s="499"/>
    </row>
    <row r="157" spans="1:21" x14ac:dyDescent="0.2">
      <c r="A157" s="499"/>
      <c r="B157" s="499"/>
      <c r="C157" s="499"/>
      <c r="D157" s="499"/>
      <c r="E157" s="499"/>
      <c r="F157" s="499"/>
      <c r="G157" s="499"/>
      <c r="H157" s="499"/>
      <c r="I157" s="499"/>
      <c r="J157" s="499"/>
      <c r="K157" s="499"/>
      <c r="L157" s="499"/>
      <c r="M157" s="499"/>
      <c r="N157" s="499"/>
      <c r="O157" s="499"/>
      <c r="P157" s="499"/>
      <c r="Q157" s="499"/>
      <c r="R157" s="499"/>
      <c r="S157" s="499"/>
      <c r="T157" s="499"/>
      <c r="U157" s="499"/>
    </row>
    <row r="158" spans="1:21" x14ac:dyDescent="0.2">
      <c r="A158" s="499"/>
      <c r="B158" s="499"/>
      <c r="C158" s="499"/>
      <c r="D158" s="499"/>
      <c r="E158" s="499"/>
      <c r="F158" s="499"/>
      <c r="G158" s="499"/>
      <c r="H158" s="499"/>
      <c r="I158" s="499"/>
      <c r="J158" s="499"/>
      <c r="K158" s="499"/>
      <c r="L158" s="499"/>
      <c r="M158" s="499"/>
      <c r="N158" s="499"/>
      <c r="O158" s="499"/>
      <c r="P158" s="499"/>
      <c r="Q158" s="499"/>
      <c r="R158" s="499"/>
      <c r="S158" s="499"/>
      <c r="T158" s="499"/>
      <c r="U158" s="499"/>
    </row>
    <row r="159" spans="1:21" x14ac:dyDescent="0.2">
      <c r="A159" s="499"/>
      <c r="B159" s="499"/>
      <c r="C159" s="499"/>
      <c r="D159" s="499"/>
      <c r="E159" s="499"/>
      <c r="F159" s="499"/>
      <c r="G159" s="499"/>
      <c r="H159" s="499"/>
      <c r="I159" s="499"/>
      <c r="J159" s="499"/>
      <c r="K159" s="499"/>
      <c r="L159" s="499"/>
      <c r="M159" s="499"/>
      <c r="N159" s="499"/>
      <c r="O159" s="499"/>
      <c r="P159" s="499"/>
      <c r="Q159" s="499"/>
      <c r="R159" s="499"/>
      <c r="S159" s="499"/>
      <c r="T159" s="499"/>
      <c r="U159" s="499"/>
    </row>
    <row r="160" spans="1:21" x14ac:dyDescent="0.2">
      <c r="A160" s="499"/>
      <c r="B160" s="499"/>
      <c r="C160" s="499"/>
      <c r="D160" s="499"/>
      <c r="E160" s="499"/>
      <c r="F160" s="499"/>
      <c r="G160" s="499"/>
      <c r="H160" s="499"/>
      <c r="I160" s="499"/>
      <c r="J160" s="499"/>
      <c r="K160" s="499"/>
      <c r="L160" s="499"/>
      <c r="M160" s="499"/>
      <c r="N160" s="499"/>
      <c r="O160" s="499"/>
      <c r="P160" s="499"/>
      <c r="Q160" s="499"/>
      <c r="R160" s="499"/>
      <c r="S160" s="499"/>
      <c r="T160" s="499"/>
      <c r="U160" s="499"/>
    </row>
    <row r="161" spans="1:21" x14ac:dyDescent="0.2">
      <c r="A161" s="499"/>
      <c r="B161" s="499"/>
      <c r="C161" s="499"/>
      <c r="D161" s="499"/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</row>
    <row r="162" spans="1:21" x14ac:dyDescent="0.2">
      <c r="A162" s="499"/>
      <c r="B162" s="499"/>
      <c r="C162" s="499"/>
      <c r="D162" s="499"/>
      <c r="E162" s="499"/>
      <c r="F162" s="499"/>
      <c r="G162" s="499"/>
      <c r="H162" s="499"/>
      <c r="I162" s="499"/>
      <c r="J162" s="499"/>
      <c r="K162" s="499"/>
      <c r="L162" s="499"/>
      <c r="M162" s="499"/>
      <c r="N162" s="499"/>
      <c r="O162" s="499"/>
      <c r="P162" s="499"/>
      <c r="Q162" s="499"/>
      <c r="R162" s="499"/>
      <c r="S162" s="499"/>
      <c r="T162" s="499"/>
      <c r="U162" s="499"/>
    </row>
    <row r="163" spans="1:21" x14ac:dyDescent="0.2">
      <c r="A163" s="499"/>
      <c r="B163" s="499"/>
      <c r="C163" s="499"/>
      <c r="D163" s="499"/>
      <c r="E163" s="499"/>
      <c r="F163" s="499"/>
      <c r="G163" s="499"/>
      <c r="H163" s="499"/>
      <c r="I163" s="499"/>
      <c r="J163" s="499"/>
      <c r="K163" s="499"/>
      <c r="L163" s="499"/>
      <c r="M163" s="499"/>
      <c r="N163" s="499"/>
      <c r="O163" s="499"/>
      <c r="P163" s="499"/>
      <c r="Q163" s="499"/>
      <c r="R163" s="499"/>
      <c r="S163" s="499"/>
      <c r="T163" s="499"/>
      <c r="U163" s="499"/>
    </row>
    <row r="164" spans="1:21" x14ac:dyDescent="0.2">
      <c r="A164" s="499"/>
      <c r="B164" s="499"/>
      <c r="C164" s="499"/>
      <c r="D164" s="499"/>
      <c r="E164" s="499"/>
      <c r="F164" s="499"/>
      <c r="G164" s="499"/>
      <c r="H164" s="499"/>
      <c r="I164" s="499"/>
      <c r="J164" s="499"/>
      <c r="K164" s="499"/>
      <c r="L164" s="499"/>
      <c r="M164" s="499"/>
      <c r="N164" s="499"/>
      <c r="O164" s="499"/>
      <c r="P164" s="499"/>
      <c r="Q164" s="499"/>
      <c r="R164" s="499"/>
      <c r="S164" s="499"/>
      <c r="T164" s="499"/>
      <c r="U164" s="499"/>
    </row>
    <row r="165" spans="1:21" x14ac:dyDescent="0.2">
      <c r="A165" s="499"/>
      <c r="B165" s="499"/>
      <c r="C165" s="499"/>
      <c r="D165" s="499"/>
      <c r="E165" s="499"/>
      <c r="F165" s="499"/>
      <c r="G165" s="499"/>
      <c r="H165" s="499"/>
      <c r="I165" s="499"/>
      <c r="J165" s="499"/>
      <c r="K165" s="499"/>
      <c r="L165" s="499"/>
      <c r="M165" s="499"/>
      <c r="N165" s="499"/>
      <c r="O165" s="499"/>
      <c r="P165" s="499"/>
      <c r="Q165" s="499"/>
      <c r="R165" s="499"/>
      <c r="S165" s="499"/>
      <c r="T165" s="499"/>
      <c r="U165" s="499"/>
    </row>
    <row r="166" spans="1:21" x14ac:dyDescent="0.2">
      <c r="A166" s="499"/>
      <c r="B166" s="499"/>
      <c r="C166" s="499"/>
      <c r="D166" s="499"/>
      <c r="E166" s="499"/>
      <c r="F166" s="499"/>
      <c r="G166" s="499"/>
      <c r="H166" s="499"/>
      <c r="I166" s="499"/>
      <c r="J166" s="499"/>
      <c r="K166" s="499"/>
      <c r="L166" s="499"/>
      <c r="M166" s="499"/>
      <c r="N166" s="499"/>
      <c r="O166" s="499"/>
      <c r="P166" s="499"/>
      <c r="Q166" s="499"/>
      <c r="R166" s="499"/>
      <c r="S166" s="499"/>
      <c r="T166" s="499"/>
      <c r="U166" s="499"/>
    </row>
    <row r="167" spans="1:21" x14ac:dyDescent="0.2">
      <c r="A167" s="499"/>
      <c r="B167" s="499"/>
      <c r="C167" s="499"/>
      <c r="D167" s="499"/>
      <c r="E167" s="499"/>
      <c r="F167" s="499"/>
      <c r="G167" s="499"/>
      <c r="H167" s="499"/>
      <c r="I167" s="499"/>
      <c r="J167" s="499"/>
      <c r="K167" s="499"/>
      <c r="L167" s="499"/>
      <c r="M167" s="499"/>
      <c r="N167" s="499"/>
      <c r="O167" s="499"/>
      <c r="P167" s="499"/>
      <c r="Q167" s="499"/>
      <c r="R167" s="499"/>
      <c r="S167" s="499"/>
      <c r="T167" s="499"/>
      <c r="U167" s="499"/>
    </row>
    <row r="168" spans="1:21" x14ac:dyDescent="0.2">
      <c r="A168" s="499"/>
      <c r="B168" s="499"/>
      <c r="C168" s="499"/>
      <c r="D168" s="499"/>
      <c r="E168" s="499"/>
      <c r="F168" s="499"/>
      <c r="G168" s="499"/>
      <c r="H168" s="499"/>
      <c r="I168" s="499"/>
      <c r="J168" s="499"/>
      <c r="K168" s="499"/>
      <c r="L168" s="499"/>
      <c r="M168" s="499"/>
      <c r="N168" s="499"/>
      <c r="O168" s="499"/>
      <c r="P168" s="499"/>
      <c r="Q168" s="499"/>
      <c r="R168" s="499"/>
      <c r="S168" s="499"/>
      <c r="T168" s="499"/>
      <c r="U168" s="499"/>
    </row>
    <row r="169" spans="1:21" x14ac:dyDescent="0.2">
      <c r="A169" s="499"/>
      <c r="B169" s="499"/>
      <c r="C169" s="499"/>
      <c r="D169" s="499"/>
      <c r="E169" s="499"/>
      <c r="F169" s="499"/>
      <c r="G169" s="499"/>
      <c r="H169" s="499"/>
      <c r="I169" s="499"/>
      <c r="J169" s="499"/>
      <c r="K169" s="499"/>
      <c r="L169" s="499"/>
      <c r="M169" s="499"/>
      <c r="N169" s="499"/>
      <c r="O169" s="499"/>
      <c r="P169" s="499"/>
      <c r="Q169" s="499"/>
      <c r="R169" s="499"/>
      <c r="S169" s="499"/>
      <c r="T169" s="499"/>
      <c r="U169" s="499"/>
    </row>
    <row r="170" spans="1:21" x14ac:dyDescent="0.2">
      <c r="A170" s="499"/>
      <c r="B170" s="499"/>
      <c r="C170" s="499"/>
      <c r="D170" s="499"/>
      <c r="E170" s="499"/>
      <c r="F170" s="499"/>
      <c r="G170" s="499"/>
      <c r="H170" s="499"/>
      <c r="I170" s="499"/>
      <c r="J170" s="499"/>
      <c r="K170" s="499"/>
      <c r="L170" s="499"/>
      <c r="M170" s="499"/>
      <c r="N170" s="499"/>
      <c r="O170" s="499"/>
      <c r="P170" s="499"/>
      <c r="Q170" s="499"/>
      <c r="R170" s="499"/>
      <c r="S170" s="499"/>
      <c r="T170" s="499"/>
      <c r="U170" s="499"/>
    </row>
    <row r="171" spans="1:21" x14ac:dyDescent="0.2">
      <c r="A171" s="499"/>
      <c r="B171" s="499"/>
      <c r="C171" s="499"/>
      <c r="D171" s="499"/>
      <c r="E171" s="499"/>
      <c r="F171" s="499"/>
      <c r="G171" s="499"/>
      <c r="H171" s="499"/>
      <c r="I171" s="499"/>
      <c r="J171" s="499"/>
      <c r="K171" s="499"/>
      <c r="L171" s="499"/>
      <c r="M171" s="499"/>
      <c r="N171" s="499"/>
      <c r="O171" s="499"/>
      <c r="P171" s="499"/>
      <c r="Q171" s="499"/>
      <c r="R171" s="499"/>
      <c r="S171" s="499"/>
      <c r="T171" s="499"/>
      <c r="U171" s="499"/>
    </row>
    <row r="172" spans="1:21" x14ac:dyDescent="0.2">
      <c r="A172" s="499"/>
      <c r="B172" s="499"/>
      <c r="C172" s="499"/>
      <c r="D172" s="499"/>
      <c r="E172" s="499"/>
      <c r="F172" s="499"/>
      <c r="G172" s="499"/>
      <c r="H172" s="499"/>
      <c r="I172" s="499"/>
      <c r="J172" s="499"/>
      <c r="K172" s="499"/>
      <c r="L172" s="499"/>
      <c r="M172" s="499"/>
      <c r="N172" s="499"/>
      <c r="O172" s="499"/>
      <c r="P172" s="499"/>
      <c r="Q172" s="499"/>
      <c r="R172" s="499"/>
      <c r="S172" s="499"/>
      <c r="T172" s="499"/>
      <c r="U172" s="499"/>
    </row>
    <row r="173" spans="1:21" x14ac:dyDescent="0.2">
      <c r="A173" s="499"/>
      <c r="B173" s="499"/>
      <c r="C173" s="499"/>
      <c r="D173" s="499"/>
      <c r="E173" s="499"/>
      <c r="F173" s="499"/>
      <c r="G173" s="499"/>
      <c r="H173" s="499"/>
      <c r="I173" s="499"/>
      <c r="J173" s="499"/>
      <c r="K173" s="499"/>
      <c r="L173" s="499"/>
      <c r="M173" s="499"/>
      <c r="N173" s="499"/>
      <c r="O173" s="499"/>
      <c r="P173" s="499"/>
      <c r="Q173" s="499"/>
      <c r="R173" s="499"/>
      <c r="S173" s="499"/>
      <c r="T173" s="499"/>
      <c r="U173" s="499"/>
    </row>
    <row r="174" spans="1:21" x14ac:dyDescent="0.2">
      <c r="A174" s="499"/>
      <c r="B174" s="499"/>
      <c r="C174" s="499"/>
      <c r="D174" s="499"/>
      <c r="E174" s="499"/>
      <c r="F174" s="499"/>
      <c r="G174" s="499"/>
      <c r="H174" s="499"/>
      <c r="I174" s="499"/>
      <c r="J174" s="499"/>
      <c r="K174" s="499"/>
      <c r="L174" s="499"/>
      <c r="M174" s="499"/>
      <c r="N174" s="499"/>
      <c r="O174" s="499"/>
      <c r="P174" s="499"/>
      <c r="Q174" s="499"/>
      <c r="R174" s="499"/>
      <c r="S174" s="499"/>
      <c r="T174" s="499"/>
      <c r="U174" s="499"/>
    </row>
    <row r="175" spans="1:21" x14ac:dyDescent="0.2">
      <c r="A175" s="499"/>
      <c r="B175" s="499"/>
      <c r="C175" s="499"/>
      <c r="D175" s="499"/>
      <c r="E175" s="499"/>
      <c r="F175" s="499"/>
      <c r="G175" s="499"/>
      <c r="H175" s="499"/>
      <c r="I175" s="499"/>
      <c r="J175" s="499"/>
      <c r="K175" s="499"/>
      <c r="L175" s="499"/>
      <c r="M175" s="499"/>
      <c r="N175" s="499"/>
      <c r="O175" s="499"/>
      <c r="P175" s="499"/>
      <c r="Q175" s="499"/>
      <c r="R175" s="499"/>
      <c r="S175" s="499"/>
      <c r="T175" s="499"/>
      <c r="U175" s="499"/>
    </row>
    <row r="176" spans="1:21" x14ac:dyDescent="0.2">
      <c r="A176" s="499"/>
      <c r="B176" s="499"/>
      <c r="C176" s="499"/>
      <c r="D176" s="499"/>
      <c r="E176" s="499"/>
      <c r="F176" s="499"/>
      <c r="G176" s="499"/>
      <c r="H176" s="499"/>
      <c r="I176" s="499"/>
      <c r="J176" s="499"/>
      <c r="K176" s="499"/>
      <c r="L176" s="499"/>
      <c r="M176" s="499"/>
      <c r="N176" s="499"/>
      <c r="O176" s="499"/>
      <c r="P176" s="499"/>
      <c r="Q176" s="499"/>
      <c r="R176" s="499"/>
      <c r="S176" s="499"/>
      <c r="T176" s="499"/>
      <c r="U176" s="499"/>
    </row>
    <row r="177" spans="1:21" x14ac:dyDescent="0.2">
      <c r="A177" s="499"/>
      <c r="B177" s="499"/>
      <c r="C177" s="499"/>
      <c r="D177" s="499"/>
      <c r="E177" s="499"/>
      <c r="F177" s="499"/>
      <c r="G177" s="499"/>
      <c r="H177" s="499"/>
      <c r="I177" s="499"/>
      <c r="J177" s="499"/>
      <c r="K177" s="499"/>
      <c r="L177" s="499"/>
      <c r="M177" s="499"/>
      <c r="N177" s="499"/>
      <c r="O177" s="499"/>
      <c r="P177" s="499"/>
      <c r="Q177" s="499"/>
      <c r="R177" s="499"/>
      <c r="S177" s="499"/>
      <c r="T177" s="499"/>
      <c r="U177" s="499"/>
    </row>
    <row r="178" spans="1:21" x14ac:dyDescent="0.2">
      <c r="A178" s="499"/>
      <c r="B178" s="499"/>
      <c r="C178" s="499"/>
      <c r="D178" s="499"/>
      <c r="E178" s="499"/>
      <c r="F178" s="499"/>
      <c r="G178" s="499"/>
      <c r="H178" s="499"/>
      <c r="I178" s="499"/>
      <c r="J178" s="499"/>
      <c r="K178" s="499"/>
      <c r="L178" s="499"/>
      <c r="M178" s="499"/>
      <c r="N178" s="499"/>
      <c r="O178" s="499"/>
      <c r="P178" s="499"/>
      <c r="Q178" s="499"/>
      <c r="R178" s="499"/>
      <c r="S178" s="499"/>
      <c r="T178" s="499"/>
      <c r="U178" s="499"/>
    </row>
    <row r="179" spans="1:21" x14ac:dyDescent="0.2">
      <c r="A179" s="499"/>
      <c r="B179" s="499"/>
      <c r="C179" s="499"/>
      <c r="D179" s="499"/>
      <c r="E179" s="499"/>
      <c r="F179" s="499"/>
      <c r="G179" s="499"/>
      <c r="H179" s="499"/>
      <c r="I179" s="499"/>
      <c r="J179" s="499"/>
      <c r="K179" s="499"/>
      <c r="L179" s="499"/>
      <c r="M179" s="499"/>
      <c r="N179" s="499"/>
      <c r="O179" s="499"/>
      <c r="P179" s="499"/>
      <c r="Q179" s="499"/>
      <c r="R179" s="499"/>
      <c r="S179" s="499"/>
      <c r="T179" s="499"/>
      <c r="U179" s="499"/>
    </row>
    <row r="180" spans="1:21" x14ac:dyDescent="0.2">
      <c r="A180" s="499"/>
      <c r="B180" s="499"/>
      <c r="C180" s="499"/>
      <c r="D180" s="499"/>
      <c r="E180" s="499"/>
      <c r="F180" s="499"/>
      <c r="G180" s="499"/>
      <c r="H180" s="499"/>
      <c r="I180" s="499"/>
      <c r="J180" s="499"/>
      <c r="K180" s="499"/>
      <c r="L180" s="499"/>
      <c r="M180" s="499"/>
      <c r="N180" s="499"/>
      <c r="O180" s="499"/>
      <c r="P180" s="499"/>
      <c r="Q180" s="499"/>
      <c r="R180" s="499"/>
      <c r="S180" s="499"/>
      <c r="T180" s="499"/>
      <c r="U180" s="499"/>
    </row>
    <row r="181" spans="1:21" x14ac:dyDescent="0.2">
      <c r="A181" s="499"/>
      <c r="B181" s="499"/>
      <c r="C181" s="499"/>
      <c r="D181" s="499"/>
      <c r="E181" s="499"/>
      <c r="F181" s="499"/>
      <c r="G181" s="499"/>
      <c r="H181" s="499"/>
      <c r="I181" s="499"/>
      <c r="J181" s="499"/>
      <c r="K181" s="499"/>
      <c r="L181" s="499"/>
      <c r="M181" s="499"/>
      <c r="N181" s="499"/>
      <c r="O181" s="499"/>
      <c r="P181" s="499"/>
      <c r="Q181" s="499"/>
      <c r="R181" s="499"/>
      <c r="S181" s="499"/>
      <c r="T181" s="499"/>
      <c r="U181" s="499"/>
    </row>
    <row r="182" spans="1:21" x14ac:dyDescent="0.2">
      <c r="A182" s="499"/>
      <c r="B182" s="499"/>
      <c r="C182" s="499"/>
      <c r="D182" s="499"/>
      <c r="E182" s="499"/>
      <c r="F182" s="499"/>
      <c r="G182" s="499"/>
      <c r="H182" s="499"/>
      <c r="I182" s="499"/>
      <c r="J182" s="499"/>
      <c r="K182" s="499"/>
      <c r="L182" s="499"/>
      <c r="M182" s="499"/>
      <c r="N182" s="499"/>
      <c r="O182" s="499"/>
      <c r="P182" s="499"/>
      <c r="Q182" s="499"/>
      <c r="R182" s="499"/>
      <c r="S182" s="499"/>
      <c r="T182" s="499"/>
      <c r="U182" s="499"/>
    </row>
    <row r="183" spans="1:21" x14ac:dyDescent="0.2">
      <c r="A183" s="499"/>
      <c r="B183" s="499"/>
      <c r="C183" s="499"/>
      <c r="D183" s="499"/>
      <c r="E183" s="499"/>
      <c r="F183" s="499"/>
      <c r="G183" s="499"/>
      <c r="H183" s="499"/>
      <c r="I183" s="499"/>
      <c r="J183" s="499"/>
      <c r="K183" s="499"/>
      <c r="L183" s="499"/>
      <c r="M183" s="499"/>
      <c r="N183" s="499"/>
      <c r="O183" s="499"/>
      <c r="P183" s="499"/>
      <c r="Q183" s="499"/>
      <c r="R183" s="499"/>
      <c r="S183" s="499"/>
      <c r="T183" s="499"/>
      <c r="U183" s="499"/>
    </row>
    <row r="184" spans="1:21" x14ac:dyDescent="0.2">
      <c r="A184" s="499"/>
      <c r="B184" s="499"/>
      <c r="C184" s="499"/>
      <c r="D184" s="499"/>
      <c r="E184" s="499"/>
      <c r="F184" s="499"/>
      <c r="G184" s="499"/>
      <c r="H184" s="499"/>
      <c r="I184" s="499"/>
      <c r="J184" s="499"/>
      <c r="K184" s="499"/>
      <c r="L184" s="499"/>
      <c r="M184" s="499"/>
      <c r="N184" s="499"/>
      <c r="O184" s="499"/>
      <c r="P184" s="499"/>
      <c r="Q184" s="499"/>
      <c r="R184" s="499"/>
      <c r="S184" s="499"/>
      <c r="T184" s="499"/>
      <c r="U184" s="499"/>
    </row>
    <row r="185" spans="1:21" x14ac:dyDescent="0.2">
      <c r="A185" s="499"/>
      <c r="B185" s="499"/>
      <c r="C185" s="499"/>
      <c r="D185" s="499"/>
      <c r="E185" s="499"/>
      <c r="F185" s="499"/>
      <c r="G185" s="499"/>
      <c r="H185" s="499"/>
      <c r="I185" s="499"/>
      <c r="J185" s="499"/>
      <c r="K185" s="499"/>
      <c r="L185" s="499"/>
      <c r="M185" s="499"/>
      <c r="N185" s="499"/>
      <c r="O185" s="499"/>
      <c r="P185" s="499"/>
      <c r="Q185" s="499"/>
      <c r="R185" s="499"/>
      <c r="S185" s="499"/>
      <c r="T185" s="499"/>
      <c r="U185" s="499"/>
    </row>
    <row r="186" spans="1:21" x14ac:dyDescent="0.2">
      <c r="A186" s="499"/>
      <c r="B186" s="499"/>
      <c r="C186" s="499"/>
      <c r="D186" s="499"/>
      <c r="E186" s="499"/>
      <c r="F186" s="499"/>
      <c r="G186" s="499"/>
      <c r="H186" s="499"/>
      <c r="I186" s="499"/>
      <c r="J186" s="499"/>
      <c r="K186" s="499"/>
      <c r="L186" s="499"/>
      <c r="M186" s="499"/>
      <c r="N186" s="499"/>
      <c r="O186" s="499"/>
      <c r="P186" s="499"/>
      <c r="Q186" s="499"/>
      <c r="R186" s="499"/>
      <c r="S186" s="499"/>
      <c r="T186" s="499"/>
      <c r="U186" s="499"/>
    </row>
    <row r="187" spans="1:21" x14ac:dyDescent="0.2">
      <c r="A187" s="499"/>
      <c r="B187" s="499"/>
      <c r="C187" s="499"/>
      <c r="D187" s="499"/>
      <c r="E187" s="499"/>
      <c r="F187" s="499"/>
      <c r="G187" s="499"/>
      <c r="H187" s="499"/>
      <c r="I187" s="499"/>
      <c r="J187" s="499"/>
      <c r="K187" s="499"/>
      <c r="L187" s="499"/>
      <c r="M187" s="499"/>
      <c r="N187" s="499"/>
      <c r="O187" s="499"/>
      <c r="P187" s="499"/>
      <c r="Q187" s="499"/>
      <c r="R187" s="499"/>
      <c r="S187" s="499"/>
      <c r="T187" s="499"/>
      <c r="U187" s="499"/>
    </row>
    <row r="188" spans="1:21" x14ac:dyDescent="0.2">
      <c r="A188" s="499"/>
      <c r="B188" s="499"/>
      <c r="C188" s="499"/>
      <c r="D188" s="499"/>
      <c r="E188" s="499"/>
      <c r="F188" s="499"/>
      <c r="G188" s="499"/>
      <c r="H188" s="499"/>
      <c r="I188" s="499"/>
      <c r="J188" s="499"/>
      <c r="K188" s="499"/>
      <c r="L188" s="499"/>
      <c r="M188" s="499"/>
      <c r="N188" s="499"/>
      <c r="O188" s="499"/>
      <c r="P188" s="499"/>
      <c r="Q188" s="499"/>
      <c r="R188" s="499"/>
      <c r="S188" s="499"/>
      <c r="T188" s="499"/>
      <c r="U188" s="499"/>
    </row>
    <row r="189" spans="1:21" x14ac:dyDescent="0.2">
      <c r="A189" s="499"/>
      <c r="B189" s="499"/>
      <c r="C189" s="499"/>
      <c r="D189" s="499"/>
      <c r="E189" s="499"/>
      <c r="F189" s="499"/>
      <c r="G189" s="499"/>
      <c r="H189" s="499"/>
      <c r="I189" s="499"/>
      <c r="J189" s="499"/>
      <c r="K189" s="499"/>
      <c r="L189" s="499"/>
      <c r="M189" s="499"/>
      <c r="N189" s="499"/>
      <c r="O189" s="499"/>
      <c r="P189" s="499"/>
      <c r="Q189" s="499"/>
      <c r="R189" s="499"/>
      <c r="S189" s="499"/>
      <c r="T189" s="499"/>
      <c r="U189" s="499"/>
    </row>
    <row r="190" spans="1:21" x14ac:dyDescent="0.2">
      <c r="A190" s="499"/>
      <c r="B190" s="499"/>
      <c r="C190" s="499"/>
      <c r="D190" s="499"/>
      <c r="E190" s="499"/>
      <c r="F190" s="499"/>
      <c r="G190" s="499"/>
      <c r="H190" s="499"/>
      <c r="I190" s="499"/>
      <c r="J190" s="499"/>
      <c r="K190" s="499"/>
      <c r="L190" s="499"/>
      <c r="M190" s="499"/>
      <c r="N190" s="499"/>
      <c r="O190" s="499"/>
      <c r="P190" s="499"/>
      <c r="Q190" s="499"/>
      <c r="R190" s="499"/>
      <c r="S190" s="499"/>
      <c r="T190" s="499"/>
      <c r="U190" s="499"/>
    </row>
    <row r="191" spans="1:21" x14ac:dyDescent="0.2">
      <c r="A191" s="499"/>
      <c r="B191" s="499"/>
      <c r="C191" s="499"/>
      <c r="D191" s="499"/>
      <c r="E191" s="499"/>
      <c r="F191" s="499"/>
      <c r="G191" s="499"/>
      <c r="H191" s="499"/>
      <c r="I191" s="499"/>
      <c r="J191" s="499"/>
      <c r="K191" s="499"/>
      <c r="L191" s="499"/>
      <c r="M191" s="499"/>
      <c r="N191" s="499"/>
      <c r="O191" s="499"/>
      <c r="P191" s="499"/>
      <c r="Q191" s="499"/>
      <c r="R191" s="499"/>
      <c r="S191" s="499"/>
      <c r="T191" s="499"/>
      <c r="U191" s="499"/>
    </row>
    <row r="192" spans="1:21" x14ac:dyDescent="0.2">
      <c r="A192" s="499"/>
      <c r="B192" s="499"/>
      <c r="C192" s="499"/>
      <c r="D192" s="499"/>
      <c r="E192" s="499"/>
      <c r="F192" s="499"/>
      <c r="G192" s="499"/>
      <c r="H192" s="499"/>
      <c r="I192" s="499"/>
      <c r="J192" s="499"/>
      <c r="K192" s="499"/>
      <c r="L192" s="499"/>
      <c r="M192" s="499"/>
      <c r="N192" s="499"/>
      <c r="O192" s="499"/>
      <c r="P192" s="499"/>
      <c r="Q192" s="499"/>
      <c r="R192" s="499"/>
      <c r="S192" s="499"/>
      <c r="T192" s="499"/>
      <c r="U192" s="499"/>
    </row>
    <row r="193" spans="1:21" x14ac:dyDescent="0.2">
      <c r="A193" s="499"/>
      <c r="B193" s="499"/>
      <c r="C193" s="499"/>
      <c r="D193" s="499"/>
      <c r="E193" s="499"/>
      <c r="F193" s="499"/>
      <c r="G193" s="499"/>
      <c r="H193" s="499"/>
      <c r="I193" s="499"/>
      <c r="J193" s="499"/>
      <c r="K193" s="499"/>
      <c r="L193" s="499"/>
      <c r="M193" s="499"/>
      <c r="N193" s="499"/>
      <c r="O193" s="499"/>
      <c r="P193" s="499"/>
      <c r="Q193" s="499"/>
      <c r="R193" s="499"/>
      <c r="S193" s="499"/>
      <c r="T193" s="499"/>
      <c r="U193" s="499"/>
    </row>
    <row r="194" spans="1:21" x14ac:dyDescent="0.2">
      <c r="A194" s="499"/>
      <c r="B194" s="499"/>
      <c r="C194" s="499"/>
      <c r="D194" s="499"/>
      <c r="E194" s="499"/>
      <c r="F194" s="499"/>
      <c r="G194" s="499"/>
      <c r="H194" s="499"/>
      <c r="I194" s="499"/>
      <c r="J194" s="499"/>
      <c r="K194" s="499"/>
      <c r="L194" s="499"/>
      <c r="M194" s="499"/>
      <c r="N194" s="499"/>
      <c r="O194" s="499"/>
      <c r="P194" s="499"/>
      <c r="Q194" s="499"/>
      <c r="R194" s="499"/>
      <c r="S194" s="499"/>
      <c r="T194" s="499"/>
      <c r="U194" s="499"/>
    </row>
    <row r="195" spans="1:21" x14ac:dyDescent="0.2">
      <c r="A195" s="499"/>
      <c r="B195" s="499"/>
      <c r="C195" s="499"/>
      <c r="D195" s="499"/>
      <c r="E195" s="499"/>
      <c r="F195" s="499"/>
      <c r="G195" s="499"/>
      <c r="H195" s="499"/>
      <c r="I195" s="499"/>
      <c r="J195" s="499"/>
      <c r="K195" s="499"/>
      <c r="L195" s="499"/>
      <c r="M195" s="499"/>
      <c r="N195" s="499"/>
      <c r="O195" s="499"/>
      <c r="P195" s="499"/>
      <c r="Q195" s="499"/>
      <c r="R195" s="499"/>
      <c r="S195" s="499"/>
      <c r="T195" s="499"/>
      <c r="U195" s="499"/>
    </row>
    <row r="196" spans="1:21" x14ac:dyDescent="0.2">
      <c r="A196" s="499"/>
      <c r="B196" s="499"/>
      <c r="C196" s="499"/>
      <c r="D196" s="499"/>
      <c r="E196" s="499"/>
      <c r="F196" s="499"/>
      <c r="G196" s="499"/>
      <c r="H196" s="499"/>
      <c r="I196" s="499"/>
      <c r="J196" s="499"/>
      <c r="K196" s="499"/>
      <c r="L196" s="499"/>
      <c r="M196" s="499"/>
      <c r="N196" s="499"/>
      <c r="O196" s="499"/>
      <c r="P196" s="499"/>
      <c r="Q196" s="499"/>
      <c r="R196" s="499"/>
      <c r="S196" s="499"/>
      <c r="T196" s="499"/>
      <c r="U196" s="499"/>
    </row>
    <row r="197" spans="1:21" x14ac:dyDescent="0.2">
      <c r="A197" s="499"/>
      <c r="B197" s="499"/>
      <c r="C197" s="499"/>
      <c r="D197" s="499"/>
      <c r="E197" s="499"/>
      <c r="F197" s="499"/>
      <c r="G197" s="499"/>
      <c r="H197" s="499"/>
      <c r="I197" s="499"/>
      <c r="J197" s="499"/>
      <c r="K197" s="499"/>
      <c r="L197" s="499"/>
      <c r="M197" s="499"/>
      <c r="N197" s="499"/>
      <c r="O197" s="499"/>
      <c r="P197" s="499"/>
      <c r="Q197" s="499"/>
      <c r="R197" s="499"/>
      <c r="S197" s="499"/>
      <c r="T197" s="499"/>
      <c r="U197" s="499"/>
    </row>
    <row r="198" spans="1:21" x14ac:dyDescent="0.2">
      <c r="A198" s="499"/>
      <c r="B198" s="499"/>
      <c r="C198" s="499"/>
      <c r="D198" s="499"/>
      <c r="E198" s="499"/>
      <c r="F198" s="499"/>
      <c r="G198" s="499"/>
      <c r="H198" s="499"/>
      <c r="I198" s="499"/>
      <c r="J198" s="499"/>
      <c r="K198" s="499"/>
      <c r="L198" s="499"/>
      <c r="M198" s="499"/>
      <c r="N198" s="499"/>
      <c r="O198" s="499"/>
      <c r="P198" s="499"/>
      <c r="Q198" s="499"/>
      <c r="R198" s="499"/>
      <c r="S198" s="499"/>
      <c r="T198" s="499"/>
      <c r="U198" s="499"/>
    </row>
    <row r="199" spans="1:21" x14ac:dyDescent="0.2">
      <c r="A199" s="499"/>
      <c r="B199" s="499"/>
      <c r="C199" s="499"/>
      <c r="D199" s="499"/>
      <c r="E199" s="499"/>
      <c r="F199" s="499"/>
      <c r="G199" s="499"/>
      <c r="H199" s="499"/>
      <c r="I199" s="499"/>
      <c r="J199" s="499"/>
      <c r="K199" s="499"/>
      <c r="L199" s="499"/>
      <c r="M199" s="499"/>
      <c r="N199" s="499"/>
      <c r="O199" s="499"/>
      <c r="P199" s="499"/>
      <c r="Q199" s="499"/>
      <c r="R199" s="499"/>
      <c r="S199" s="499"/>
      <c r="T199" s="499"/>
      <c r="U199" s="499"/>
    </row>
    <row r="200" spans="1:21" x14ac:dyDescent="0.2">
      <c r="A200" s="499"/>
      <c r="B200" s="499"/>
      <c r="C200" s="499"/>
      <c r="D200" s="499"/>
      <c r="E200" s="499"/>
      <c r="F200" s="499"/>
      <c r="G200" s="499"/>
      <c r="H200" s="499"/>
      <c r="I200" s="499"/>
      <c r="J200" s="499"/>
      <c r="K200" s="499"/>
      <c r="L200" s="499"/>
      <c r="M200" s="499"/>
      <c r="N200" s="499"/>
      <c r="O200" s="499"/>
      <c r="P200" s="499"/>
      <c r="Q200" s="499"/>
      <c r="R200" s="499"/>
      <c r="S200" s="499"/>
      <c r="T200" s="499"/>
      <c r="U200" s="499"/>
    </row>
  </sheetData>
  <printOptions headings="1" gridLines="1"/>
  <pageMargins left="0.75" right="0.75" top="1" bottom="1" header="0.5" footer="0.5"/>
  <pageSetup paperSize="9" scale="6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H111"/>
  <sheetViews>
    <sheetView workbookViewId="0"/>
  </sheetViews>
  <sheetFormatPr defaultColWidth="25.6640625" defaultRowHeight="15" customHeight="1" x14ac:dyDescent="0.2"/>
  <cols>
    <col min="1" max="1" width="5.77734375" style="509" customWidth="1"/>
    <col min="2" max="2" width="6.5546875" style="509" customWidth="1"/>
    <col min="3" max="3" width="27.33203125" style="509" customWidth="1"/>
    <col min="4" max="4" width="10.77734375" style="509" customWidth="1"/>
    <col min="5" max="5" width="12" style="509" customWidth="1"/>
    <col min="6" max="6" width="10.77734375" style="509" customWidth="1"/>
    <col min="7" max="7" width="7.88671875" style="509" customWidth="1"/>
    <col min="8" max="8" width="13.88671875" style="509" customWidth="1"/>
    <col min="9" max="16384" width="25.6640625" style="509"/>
  </cols>
  <sheetData>
    <row r="1" spans="1:8" ht="15" customHeight="1" x14ac:dyDescent="0.3">
      <c r="A1" s="507"/>
      <c r="B1" s="507"/>
      <c r="C1" s="507"/>
      <c r="D1" s="507"/>
      <c r="E1" s="507"/>
      <c r="F1" s="507"/>
      <c r="G1" s="507"/>
      <c r="H1" s="507"/>
    </row>
    <row r="2" spans="1:8" ht="15.75" customHeight="1" x14ac:dyDescent="0.2"/>
    <row r="3" spans="1:8" ht="15.75" customHeight="1" x14ac:dyDescent="0.2">
      <c r="A3" s="508"/>
      <c r="D3" s="508"/>
      <c r="E3" s="508"/>
      <c r="F3" s="508"/>
      <c r="G3" s="508"/>
      <c r="H3" s="508"/>
    </row>
    <row r="4" spans="1:8" ht="15.75" customHeight="1" x14ac:dyDescent="0.2">
      <c r="A4" s="508"/>
      <c r="D4" s="508"/>
      <c r="E4" s="508"/>
      <c r="F4" s="508"/>
      <c r="G4" s="508"/>
      <c r="H4" s="508"/>
    </row>
    <row r="5" spans="1:8" ht="15.75" customHeight="1" x14ac:dyDescent="0.2">
      <c r="A5" s="508"/>
      <c r="B5" s="508"/>
      <c r="D5" s="508"/>
      <c r="E5" s="508"/>
      <c r="F5" s="508"/>
      <c r="G5" s="508"/>
      <c r="H5" s="508"/>
    </row>
    <row r="6" spans="1:8" ht="15.75" customHeight="1" x14ac:dyDescent="0.2">
      <c r="A6" s="508"/>
      <c r="B6" s="508"/>
      <c r="D6" s="508"/>
      <c r="E6" s="508"/>
      <c r="F6" s="508"/>
      <c r="G6" s="508"/>
      <c r="H6" s="508"/>
    </row>
    <row r="7" spans="1:8" ht="15.75" customHeight="1" x14ac:dyDescent="0.2">
      <c r="A7" s="508"/>
      <c r="B7" s="508"/>
      <c r="D7" s="508"/>
      <c r="E7" s="508"/>
      <c r="F7" s="508"/>
      <c r="G7" s="508"/>
      <c r="H7" s="508"/>
    </row>
    <row r="8" spans="1:8" ht="15.75" customHeight="1" x14ac:dyDescent="0.2">
      <c r="A8" s="508"/>
      <c r="B8" s="508"/>
      <c r="D8" s="508"/>
      <c r="E8" s="508"/>
      <c r="F8" s="508"/>
      <c r="G8" s="508"/>
      <c r="H8" s="508"/>
    </row>
    <row r="9" spans="1:8" ht="15.75" customHeight="1" x14ac:dyDescent="0.2">
      <c r="A9" s="508"/>
      <c r="B9" s="508"/>
      <c r="D9" s="508"/>
      <c r="E9" s="508"/>
      <c r="F9" s="508"/>
      <c r="G9" s="508"/>
      <c r="H9" s="508"/>
    </row>
    <row r="10" spans="1:8" ht="15.75" customHeight="1" x14ac:dyDescent="0.2">
      <c r="A10" s="508"/>
      <c r="B10" s="508"/>
      <c r="D10" s="508"/>
      <c r="E10" s="508"/>
      <c r="F10" s="508"/>
      <c r="G10" s="508"/>
      <c r="H10" s="508"/>
    </row>
    <row r="11" spans="1:8" ht="15.75" customHeight="1" x14ac:dyDescent="0.2">
      <c r="A11" s="508"/>
      <c r="B11" s="508"/>
      <c r="D11" s="508"/>
      <c r="E11" s="508"/>
      <c r="F11" s="508"/>
      <c r="G11" s="508"/>
      <c r="H11" s="508"/>
    </row>
    <row r="12" spans="1:8" ht="15.75" customHeight="1" x14ac:dyDescent="0.2">
      <c r="A12" s="508"/>
      <c r="D12" s="508"/>
      <c r="E12" s="508"/>
      <c r="F12" s="508"/>
      <c r="G12" s="508"/>
      <c r="H12" s="508"/>
    </row>
    <row r="13" spans="1:8" ht="15.75" customHeight="1" x14ac:dyDescent="0.2">
      <c r="A13" s="508"/>
      <c r="B13" s="508"/>
      <c r="D13" s="508"/>
      <c r="E13" s="508"/>
      <c r="F13" s="508"/>
      <c r="G13" s="508"/>
      <c r="H13" s="508"/>
    </row>
    <row r="14" spans="1:8" ht="15.75" customHeight="1" x14ac:dyDescent="0.2">
      <c r="A14" s="508"/>
      <c r="B14" s="508"/>
      <c r="D14" s="508"/>
      <c r="E14" s="508"/>
      <c r="F14" s="508"/>
      <c r="G14" s="508"/>
      <c r="H14" s="508"/>
    </row>
    <row r="15" spans="1:8" ht="15.75" customHeight="1" x14ac:dyDescent="0.2">
      <c r="A15" s="508"/>
      <c r="B15" s="508"/>
      <c r="D15" s="508"/>
      <c r="E15" s="508"/>
      <c r="F15" s="508"/>
      <c r="G15" s="508"/>
      <c r="H15" s="508"/>
    </row>
    <row r="16" spans="1:8" ht="15.75" customHeight="1" x14ac:dyDescent="0.2">
      <c r="A16" s="508"/>
      <c r="B16" s="508"/>
      <c r="D16" s="508"/>
      <c r="E16" s="508"/>
      <c r="F16" s="508"/>
      <c r="G16" s="508"/>
      <c r="H16" s="508"/>
    </row>
    <row r="17" spans="1:8" ht="15.75" customHeight="1" x14ac:dyDescent="0.2">
      <c r="A17" s="508"/>
      <c r="B17" s="508"/>
      <c r="D17" s="508"/>
      <c r="E17" s="508"/>
      <c r="F17" s="508"/>
      <c r="G17" s="508"/>
      <c r="H17" s="508"/>
    </row>
    <row r="18" spans="1:8" ht="15.75" customHeight="1" x14ac:dyDescent="0.2">
      <c r="A18" s="508"/>
      <c r="B18" s="508"/>
      <c r="D18" s="508"/>
      <c r="E18" s="508"/>
      <c r="F18" s="508"/>
      <c r="G18" s="508"/>
      <c r="H18" s="508"/>
    </row>
    <row r="19" spans="1:8" ht="15.75" customHeight="1" x14ac:dyDescent="0.2">
      <c r="A19" s="508"/>
      <c r="B19" s="508"/>
      <c r="D19" s="508"/>
      <c r="E19" s="508"/>
      <c r="F19" s="508"/>
      <c r="G19" s="508"/>
      <c r="H19" s="508"/>
    </row>
    <row r="20" spans="1:8" ht="15.75" customHeight="1" x14ac:dyDescent="0.2">
      <c r="A20" s="508"/>
      <c r="D20" s="508"/>
      <c r="E20" s="508"/>
      <c r="F20" s="508"/>
      <c r="G20" s="508"/>
      <c r="H20" s="508"/>
    </row>
    <row r="21" spans="1:8" ht="15.75" customHeight="1" x14ac:dyDescent="0.2">
      <c r="A21" s="508"/>
      <c r="B21" s="508"/>
      <c r="D21" s="508"/>
      <c r="E21" s="508"/>
      <c r="F21" s="508"/>
      <c r="G21" s="508"/>
      <c r="H21" s="508"/>
    </row>
    <row r="22" spans="1:8" ht="15.75" customHeight="1" x14ac:dyDescent="0.2">
      <c r="A22" s="508"/>
      <c r="B22" s="508"/>
      <c r="D22" s="508"/>
      <c r="E22" s="508"/>
      <c r="F22" s="508"/>
      <c r="G22" s="508"/>
      <c r="H22" s="508"/>
    </row>
    <row r="23" spans="1:8" ht="15.75" customHeight="1" x14ac:dyDescent="0.2">
      <c r="A23" s="508"/>
      <c r="B23" s="508"/>
      <c r="D23" s="508"/>
      <c r="E23" s="508"/>
      <c r="F23" s="508"/>
      <c r="G23" s="508"/>
      <c r="H23" s="508"/>
    </row>
    <row r="24" spans="1:8" ht="15.75" customHeight="1" x14ac:dyDescent="0.2">
      <c r="A24" s="508"/>
      <c r="B24" s="508"/>
      <c r="D24" s="508"/>
      <c r="E24" s="508"/>
      <c r="F24" s="508"/>
      <c r="G24" s="508"/>
      <c r="H24" s="508"/>
    </row>
    <row r="25" spans="1:8" ht="15.75" customHeight="1" x14ac:dyDescent="0.2">
      <c r="A25" s="508"/>
      <c r="B25" s="508"/>
      <c r="D25" s="508"/>
      <c r="E25" s="508"/>
      <c r="F25" s="508"/>
      <c r="G25" s="508"/>
      <c r="H25" s="508"/>
    </row>
    <row r="26" spans="1:8" ht="15.75" customHeight="1" x14ac:dyDescent="0.2">
      <c r="A26" s="508"/>
      <c r="B26" s="508"/>
      <c r="D26" s="508"/>
      <c r="E26" s="508"/>
      <c r="F26" s="508"/>
      <c r="G26" s="508"/>
      <c r="H26" s="508"/>
    </row>
    <row r="27" spans="1:8" ht="15.75" customHeight="1" x14ac:dyDescent="0.2">
      <c r="A27" s="508"/>
      <c r="B27" s="508"/>
      <c r="D27" s="508"/>
      <c r="E27" s="508"/>
      <c r="F27" s="508"/>
      <c r="G27" s="508"/>
      <c r="H27" s="508"/>
    </row>
    <row r="28" spans="1:8" ht="15.75" customHeight="1" x14ac:dyDescent="0.2">
      <c r="A28" s="508"/>
      <c r="B28" s="508"/>
      <c r="D28" s="508"/>
      <c r="E28" s="508"/>
      <c r="F28" s="508"/>
      <c r="G28" s="508"/>
      <c r="H28" s="508"/>
    </row>
    <row r="29" spans="1:8" ht="15.75" customHeight="1" x14ac:dyDescent="0.2">
      <c r="A29" s="508"/>
      <c r="B29" s="508"/>
      <c r="D29" s="508"/>
      <c r="E29" s="508"/>
      <c r="F29" s="508"/>
      <c r="G29" s="508"/>
      <c r="H29" s="508"/>
    </row>
    <row r="30" spans="1:8" ht="15.75" customHeight="1" x14ac:dyDescent="0.2">
      <c r="A30" s="508"/>
      <c r="B30" s="508"/>
      <c r="D30" s="508"/>
      <c r="E30" s="508"/>
      <c r="F30" s="508"/>
      <c r="G30" s="508"/>
      <c r="H30" s="508"/>
    </row>
    <row r="31" spans="1:8" ht="15.75" customHeight="1" x14ac:dyDescent="0.2">
      <c r="A31" s="508"/>
      <c r="D31" s="508"/>
      <c r="E31" s="508"/>
      <c r="F31" s="508"/>
      <c r="G31" s="508"/>
      <c r="H31" s="508"/>
    </row>
    <row r="32" spans="1:8" ht="15.75" customHeight="1" x14ac:dyDescent="0.2">
      <c r="A32" s="508"/>
      <c r="D32" s="508"/>
      <c r="E32" s="508"/>
      <c r="F32" s="508"/>
      <c r="G32" s="508"/>
      <c r="H32" s="508"/>
    </row>
    <row r="33" spans="1:8" ht="15.75" customHeight="1" x14ac:dyDescent="0.2">
      <c r="A33" s="508"/>
      <c r="B33" s="508"/>
      <c r="D33" s="508"/>
      <c r="E33" s="508"/>
      <c r="F33" s="508"/>
      <c r="G33" s="508"/>
      <c r="H33" s="508"/>
    </row>
    <row r="34" spans="1:8" ht="15.75" customHeight="1" x14ac:dyDescent="0.2">
      <c r="A34" s="508"/>
      <c r="B34" s="508"/>
      <c r="D34" s="508"/>
      <c r="E34" s="508"/>
      <c r="F34" s="508"/>
      <c r="G34" s="508"/>
      <c r="H34" s="508"/>
    </row>
    <row r="35" spans="1:8" ht="15.75" customHeight="1" x14ac:dyDescent="0.2">
      <c r="A35" s="508"/>
      <c r="B35" s="508"/>
      <c r="D35" s="508"/>
      <c r="E35" s="508"/>
      <c r="F35" s="508"/>
      <c r="G35" s="508"/>
      <c r="H35" s="508"/>
    </row>
    <row r="36" spans="1:8" ht="15.75" customHeight="1" x14ac:dyDescent="0.2">
      <c r="A36" s="508"/>
      <c r="B36" s="508"/>
      <c r="D36" s="508"/>
      <c r="E36" s="508"/>
      <c r="F36" s="508"/>
      <c r="G36" s="508"/>
      <c r="H36" s="508"/>
    </row>
    <row r="37" spans="1:8" ht="15.75" customHeight="1" x14ac:dyDescent="0.2">
      <c r="A37" s="508"/>
      <c r="B37" s="508"/>
      <c r="D37" s="508"/>
      <c r="E37" s="508"/>
      <c r="F37" s="508"/>
      <c r="G37" s="508"/>
      <c r="H37" s="508"/>
    </row>
    <row r="38" spans="1:8" ht="15.75" customHeight="1" x14ac:dyDescent="0.2">
      <c r="A38" s="508"/>
      <c r="B38" s="508"/>
      <c r="D38" s="508"/>
      <c r="E38" s="508"/>
      <c r="F38" s="508"/>
      <c r="G38" s="508"/>
      <c r="H38" s="508"/>
    </row>
    <row r="39" spans="1:8" ht="15.75" customHeight="1" x14ac:dyDescent="0.2">
      <c r="A39" s="508"/>
      <c r="D39" s="508"/>
      <c r="E39" s="508"/>
      <c r="F39" s="508"/>
      <c r="G39" s="508"/>
      <c r="H39" s="508"/>
    </row>
    <row r="40" spans="1:8" ht="15.75" customHeight="1" x14ac:dyDescent="0.2">
      <c r="A40" s="508"/>
      <c r="B40" s="508"/>
      <c r="D40" s="508"/>
      <c r="E40" s="508"/>
      <c r="F40" s="508"/>
      <c r="G40" s="508"/>
      <c r="H40" s="508"/>
    </row>
    <row r="41" spans="1:8" ht="15.75" customHeight="1" x14ac:dyDescent="0.2">
      <c r="A41" s="508"/>
      <c r="B41" s="508"/>
      <c r="D41" s="508"/>
      <c r="E41" s="508"/>
      <c r="F41" s="508"/>
      <c r="G41" s="508"/>
      <c r="H41" s="508"/>
    </row>
    <row r="42" spans="1:8" ht="15.75" customHeight="1" x14ac:dyDescent="0.2">
      <c r="A42" s="508"/>
      <c r="B42" s="508"/>
      <c r="D42" s="508"/>
      <c r="E42" s="508"/>
      <c r="F42" s="508"/>
      <c r="G42" s="508"/>
      <c r="H42" s="508"/>
    </row>
    <row r="43" spans="1:8" ht="15.75" customHeight="1" x14ac:dyDescent="0.2">
      <c r="A43" s="508"/>
      <c r="B43" s="508"/>
      <c r="D43" s="508"/>
      <c r="E43" s="508"/>
      <c r="F43" s="508"/>
      <c r="G43" s="508"/>
      <c r="H43" s="508"/>
    </row>
    <row r="44" spans="1:8" ht="15.75" customHeight="1" x14ac:dyDescent="0.2">
      <c r="A44" s="508"/>
      <c r="B44" s="508"/>
      <c r="D44" s="508"/>
      <c r="E44" s="508"/>
      <c r="F44" s="508"/>
      <c r="G44" s="508"/>
      <c r="H44" s="508"/>
    </row>
    <row r="45" spans="1:8" ht="15.75" customHeight="1" x14ac:dyDescent="0.2">
      <c r="A45" s="508"/>
      <c r="B45" s="508"/>
      <c r="D45" s="508"/>
      <c r="E45" s="508"/>
      <c r="F45" s="508"/>
      <c r="G45" s="508"/>
      <c r="H45" s="508"/>
    </row>
    <row r="46" spans="1:8" ht="15.75" customHeight="1" x14ac:dyDescent="0.2">
      <c r="A46" s="508"/>
      <c r="B46" s="508"/>
      <c r="D46" s="508"/>
      <c r="E46" s="508"/>
      <c r="F46" s="508"/>
      <c r="G46" s="508"/>
      <c r="H46" s="508"/>
    </row>
    <row r="47" spans="1:8" ht="15.75" customHeight="1" x14ac:dyDescent="0.2">
      <c r="A47" s="508"/>
      <c r="B47" s="508"/>
      <c r="D47" s="508"/>
      <c r="E47" s="508"/>
      <c r="F47" s="508"/>
      <c r="G47" s="508"/>
      <c r="H47" s="508"/>
    </row>
    <row r="48" spans="1:8" ht="15.75" customHeight="1" x14ac:dyDescent="0.2">
      <c r="A48" s="508"/>
      <c r="D48" s="508"/>
      <c r="E48" s="508"/>
      <c r="F48" s="508"/>
      <c r="G48" s="508"/>
      <c r="H48" s="508"/>
    </row>
    <row r="49" spans="1:8" ht="15.75" customHeight="1" x14ac:dyDescent="0.2">
      <c r="A49" s="508"/>
      <c r="B49" s="508"/>
      <c r="D49" s="508"/>
      <c r="E49" s="508"/>
      <c r="F49" s="508"/>
      <c r="G49" s="508"/>
      <c r="H49" s="508"/>
    </row>
    <row r="50" spans="1:8" ht="15.75" customHeight="1" x14ac:dyDescent="0.2">
      <c r="A50" s="508"/>
      <c r="B50" s="508"/>
      <c r="D50" s="508"/>
      <c r="E50" s="508"/>
      <c r="F50" s="508"/>
      <c r="G50" s="508"/>
      <c r="H50" s="508"/>
    </row>
    <row r="51" spans="1:8" ht="15.75" customHeight="1" x14ac:dyDescent="0.2">
      <c r="A51" s="508"/>
      <c r="B51" s="508"/>
      <c r="D51" s="508"/>
      <c r="E51" s="508"/>
      <c r="F51" s="508"/>
      <c r="G51" s="508"/>
      <c r="H51" s="508"/>
    </row>
    <row r="52" spans="1:8" ht="15.75" customHeight="1" x14ac:dyDescent="0.2">
      <c r="A52" s="508"/>
      <c r="B52" s="508"/>
      <c r="D52" s="508"/>
      <c r="E52" s="508"/>
      <c r="F52" s="508"/>
      <c r="G52" s="508"/>
      <c r="H52" s="508"/>
    </row>
    <row r="53" spans="1:8" ht="15.75" customHeight="1" x14ac:dyDescent="0.2">
      <c r="A53" s="508"/>
      <c r="B53" s="508"/>
      <c r="D53" s="508"/>
      <c r="E53" s="508"/>
      <c r="F53" s="508"/>
      <c r="G53" s="508"/>
      <c r="H53" s="508"/>
    </row>
    <row r="54" spans="1:8" ht="15.75" customHeight="1" x14ac:dyDescent="0.2">
      <c r="A54" s="508"/>
      <c r="B54" s="508"/>
      <c r="D54" s="508"/>
      <c r="E54" s="508"/>
      <c r="F54" s="508"/>
      <c r="G54" s="508"/>
      <c r="H54" s="508"/>
    </row>
    <row r="55" spans="1:8" ht="15.75" customHeight="1" x14ac:dyDescent="0.2">
      <c r="A55" s="508"/>
      <c r="D55" s="508"/>
      <c r="E55" s="508"/>
      <c r="F55" s="508"/>
      <c r="G55" s="508"/>
      <c r="H55" s="508"/>
    </row>
    <row r="56" spans="1:8" ht="15.75" customHeight="1" x14ac:dyDescent="0.2">
      <c r="A56" s="508"/>
      <c r="B56" s="508"/>
      <c r="D56" s="508"/>
      <c r="E56" s="508"/>
      <c r="F56" s="508"/>
      <c r="G56" s="508"/>
      <c r="H56" s="508"/>
    </row>
    <row r="57" spans="1:8" ht="15.75" customHeight="1" x14ac:dyDescent="0.2">
      <c r="A57" s="508"/>
      <c r="B57" s="508"/>
      <c r="D57" s="508"/>
      <c r="E57" s="508"/>
      <c r="F57" s="508"/>
      <c r="G57" s="508"/>
      <c r="H57" s="508"/>
    </row>
    <row r="58" spans="1:8" ht="15.75" customHeight="1" x14ac:dyDescent="0.2">
      <c r="A58" s="508"/>
      <c r="D58" s="508"/>
      <c r="E58" s="508"/>
      <c r="F58" s="508"/>
      <c r="G58" s="508"/>
      <c r="H58" s="508"/>
    </row>
    <row r="59" spans="1:8" ht="15.75" customHeight="1" x14ac:dyDescent="0.2">
      <c r="A59" s="508"/>
      <c r="B59" s="508"/>
      <c r="D59" s="508"/>
      <c r="E59" s="508"/>
      <c r="F59" s="508"/>
      <c r="G59" s="508"/>
      <c r="H59" s="508"/>
    </row>
    <row r="60" spans="1:8" ht="15.75" customHeight="1" x14ac:dyDescent="0.2">
      <c r="A60" s="508"/>
      <c r="B60" s="508"/>
      <c r="D60" s="508"/>
      <c r="E60" s="508"/>
      <c r="F60" s="508"/>
      <c r="G60" s="508"/>
      <c r="H60" s="508"/>
    </row>
    <row r="61" spans="1:8" ht="15.75" customHeight="1" x14ac:dyDescent="0.2">
      <c r="A61" s="508"/>
      <c r="B61" s="508"/>
      <c r="D61" s="508"/>
      <c r="E61" s="508"/>
      <c r="F61" s="508"/>
      <c r="G61" s="508"/>
      <c r="H61" s="508"/>
    </row>
    <row r="62" spans="1:8" ht="15.75" customHeight="1" x14ac:dyDescent="0.2">
      <c r="A62" s="508"/>
      <c r="D62" s="508"/>
      <c r="E62" s="508"/>
      <c r="F62" s="508"/>
      <c r="G62" s="508"/>
      <c r="H62" s="508"/>
    </row>
    <row r="63" spans="1:8" ht="15.75" customHeight="1" x14ac:dyDescent="0.2">
      <c r="A63" s="508"/>
      <c r="D63" s="508"/>
      <c r="E63" s="508"/>
      <c r="F63" s="508"/>
      <c r="G63" s="508"/>
      <c r="H63" s="508"/>
    </row>
    <row r="64" spans="1:8" ht="15.75" customHeight="1" x14ac:dyDescent="0.2">
      <c r="A64" s="508"/>
      <c r="D64" s="508"/>
      <c r="E64" s="508"/>
      <c r="F64" s="508"/>
      <c r="G64" s="508"/>
      <c r="H64" s="508"/>
    </row>
    <row r="65" spans="1:8" ht="15.75" customHeight="1" x14ac:dyDescent="0.2">
      <c r="A65" s="508"/>
      <c r="D65" s="508"/>
      <c r="E65" s="508"/>
      <c r="F65" s="508"/>
      <c r="G65" s="508"/>
      <c r="H65" s="508"/>
    </row>
    <row r="66" spans="1:8" ht="15.75" customHeight="1" x14ac:dyDescent="0.2">
      <c r="A66" s="508"/>
      <c r="D66" s="508"/>
      <c r="E66" s="508"/>
      <c r="F66" s="508"/>
      <c r="G66" s="508"/>
      <c r="H66" s="508"/>
    </row>
    <row r="67" spans="1:8" ht="15.75" customHeight="1" x14ac:dyDescent="0.2">
      <c r="A67" s="508"/>
      <c r="D67" s="508"/>
      <c r="E67" s="508"/>
      <c r="F67" s="508"/>
      <c r="G67" s="508"/>
      <c r="H67" s="508"/>
    </row>
    <row r="68" spans="1:8" ht="15.75" customHeight="1" x14ac:dyDescent="0.2">
      <c r="A68" s="508"/>
      <c r="D68" s="508"/>
      <c r="E68" s="508"/>
      <c r="F68" s="508"/>
      <c r="G68" s="508"/>
      <c r="H68" s="508"/>
    </row>
    <row r="69" spans="1:8" ht="15.75" customHeight="1" x14ac:dyDescent="0.2">
      <c r="A69" s="508"/>
      <c r="D69" s="508"/>
      <c r="E69" s="508"/>
      <c r="F69" s="508"/>
      <c r="G69" s="508"/>
      <c r="H69" s="508"/>
    </row>
    <row r="70" spans="1:8" ht="15.75" customHeight="1" x14ac:dyDescent="0.2">
      <c r="A70" s="508"/>
      <c r="D70" s="508"/>
      <c r="E70" s="508"/>
      <c r="F70" s="508"/>
      <c r="G70" s="508"/>
      <c r="H70" s="508"/>
    </row>
    <row r="71" spans="1:8" ht="15.75" customHeight="1" x14ac:dyDescent="0.2">
      <c r="A71" s="508"/>
      <c r="B71" s="508"/>
      <c r="D71" s="508"/>
      <c r="E71" s="508"/>
      <c r="F71" s="508"/>
      <c r="G71" s="508"/>
      <c r="H71" s="508"/>
    </row>
    <row r="72" spans="1:8" ht="15.75" customHeight="1" x14ac:dyDescent="0.2">
      <c r="A72" s="508"/>
      <c r="B72" s="508"/>
      <c r="D72" s="508"/>
      <c r="E72" s="508"/>
      <c r="F72" s="508"/>
      <c r="G72" s="508"/>
      <c r="H72" s="508"/>
    </row>
    <row r="73" spans="1:8" ht="15.75" customHeight="1" x14ac:dyDescent="0.2">
      <c r="A73" s="508"/>
      <c r="D73" s="508"/>
      <c r="E73" s="508"/>
      <c r="F73" s="508"/>
      <c r="G73" s="508"/>
      <c r="H73" s="508"/>
    </row>
    <row r="74" spans="1:8" ht="15.75" customHeight="1" x14ac:dyDescent="0.2">
      <c r="A74" s="508"/>
      <c r="D74" s="508"/>
      <c r="E74" s="508"/>
      <c r="F74" s="508"/>
      <c r="G74" s="508"/>
      <c r="H74" s="508"/>
    </row>
    <row r="75" spans="1:8" ht="15.75" customHeight="1" x14ac:dyDescent="0.2">
      <c r="A75" s="508"/>
      <c r="B75" s="508"/>
      <c r="D75" s="508"/>
      <c r="E75" s="508"/>
      <c r="F75" s="508"/>
      <c r="G75" s="508"/>
      <c r="H75" s="508"/>
    </row>
    <row r="76" spans="1:8" ht="15.75" customHeight="1" x14ac:dyDescent="0.2">
      <c r="A76" s="508"/>
      <c r="B76" s="508"/>
      <c r="D76" s="508"/>
      <c r="E76" s="508"/>
      <c r="F76" s="508"/>
      <c r="G76" s="508"/>
      <c r="H76" s="508"/>
    </row>
    <row r="77" spans="1:8" ht="15.75" customHeight="1" x14ac:dyDescent="0.2">
      <c r="A77" s="508"/>
      <c r="B77" s="508"/>
      <c r="D77" s="508"/>
      <c r="E77" s="508"/>
      <c r="F77" s="508"/>
      <c r="G77" s="508"/>
      <c r="H77" s="508"/>
    </row>
    <row r="78" spans="1:8" ht="15.75" customHeight="1" x14ac:dyDescent="0.2">
      <c r="A78" s="508"/>
      <c r="D78" s="508"/>
      <c r="E78" s="508"/>
      <c r="F78" s="508"/>
      <c r="G78" s="508"/>
      <c r="H78" s="508"/>
    </row>
    <row r="79" spans="1:8" ht="15.75" customHeight="1" x14ac:dyDescent="0.2">
      <c r="A79" s="508"/>
      <c r="D79" s="508"/>
      <c r="E79" s="508"/>
      <c r="F79" s="508"/>
      <c r="G79" s="508"/>
      <c r="H79" s="508"/>
    </row>
    <row r="80" spans="1:8" ht="15.75" customHeight="1" x14ac:dyDescent="0.2">
      <c r="A80" s="508"/>
      <c r="B80" s="508"/>
      <c r="D80" s="508"/>
      <c r="E80" s="508"/>
      <c r="F80" s="508"/>
      <c r="G80" s="508"/>
      <c r="H80" s="508"/>
    </row>
    <row r="81" spans="1:8" ht="15.75" customHeight="1" x14ac:dyDescent="0.2">
      <c r="A81" s="508"/>
      <c r="B81" s="508"/>
      <c r="D81" s="508"/>
      <c r="E81" s="508"/>
      <c r="F81" s="508"/>
      <c r="G81" s="508"/>
      <c r="H81" s="508"/>
    </row>
    <row r="82" spans="1:8" ht="15.75" customHeight="1" x14ac:dyDescent="0.2">
      <c r="A82" s="508"/>
      <c r="B82" s="508"/>
      <c r="D82" s="508"/>
      <c r="E82" s="508"/>
      <c r="F82" s="508"/>
      <c r="G82" s="508"/>
      <c r="H82" s="508"/>
    </row>
    <row r="83" spans="1:8" ht="15.75" customHeight="1" x14ac:dyDescent="0.2">
      <c r="A83" s="508"/>
      <c r="B83" s="508"/>
      <c r="D83" s="508"/>
      <c r="E83" s="508"/>
      <c r="F83" s="508"/>
      <c r="G83" s="508"/>
      <c r="H83" s="508"/>
    </row>
    <row r="84" spans="1:8" ht="15.75" customHeight="1" x14ac:dyDescent="0.2">
      <c r="A84" s="508"/>
      <c r="D84" s="508"/>
      <c r="E84" s="508"/>
      <c r="F84" s="508"/>
      <c r="G84" s="508"/>
      <c r="H84" s="508"/>
    </row>
    <row r="85" spans="1:8" ht="15.75" customHeight="1" x14ac:dyDescent="0.2">
      <c r="A85" s="508"/>
      <c r="B85" s="508"/>
      <c r="D85" s="508"/>
      <c r="E85" s="508"/>
      <c r="F85" s="508"/>
      <c r="G85" s="508"/>
      <c r="H85" s="508"/>
    </row>
    <row r="86" spans="1:8" ht="15.75" customHeight="1" x14ac:dyDescent="0.2">
      <c r="A86" s="508"/>
      <c r="B86" s="508"/>
      <c r="D86" s="508"/>
      <c r="E86" s="508"/>
      <c r="F86" s="508"/>
      <c r="G86" s="508"/>
      <c r="H86" s="508"/>
    </row>
    <row r="87" spans="1:8" ht="15.75" customHeight="1" x14ac:dyDescent="0.2">
      <c r="A87" s="508"/>
      <c r="B87" s="508"/>
      <c r="D87" s="508"/>
      <c r="E87" s="508"/>
      <c r="F87" s="508"/>
      <c r="G87" s="508"/>
      <c r="H87" s="508"/>
    </row>
    <row r="88" spans="1:8" ht="15.75" customHeight="1" x14ac:dyDescent="0.2">
      <c r="A88" s="508"/>
      <c r="B88" s="508"/>
      <c r="D88" s="508"/>
      <c r="E88" s="508"/>
      <c r="F88" s="508"/>
      <c r="G88" s="508"/>
      <c r="H88" s="508"/>
    </row>
    <row r="89" spans="1:8" ht="15.75" customHeight="1" x14ac:dyDescent="0.2">
      <c r="A89" s="508"/>
      <c r="B89" s="508"/>
      <c r="D89" s="508"/>
      <c r="E89" s="508"/>
      <c r="F89" s="508"/>
      <c r="G89" s="508"/>
      <c r="H89" s="508"/>
    </row>
    <row r="90" spans="1:8" ht="15.75" customHeight="1" x14ac:dyDescent="0.2">
      <c r="A90" s="508"/>
      <c r="B90" s="508"/>
      <c r="D90" s="508"/>
      <c r="E90" s="508"/>
      <c r="F90" s="508"/>
      <c r="G90" s="508"/>
      <c r="H90" s="508"/>
    </row>
    <row r="91" spans="1:8" ht="15.75" customHeight="1" x14ac:dyDescent="0.2">
      <c r="A91" s="508"/>
      <c r="B91" s="508"/>
      <c r="D91" s="508"/>
      <c r="E91" s="508"/>
      <c r="F91" s="508"/>
      <c r="G91" s="508"/>
      <c r="H91" s="508"/>
    </row>
    <row r="92" spans="1:8" ht="15.75" customHeight="1" x14ac:dyDescent="0.2">
      <c r="A92" s="508"/>
      <c r="B92" s="508"/>
      <c r="D92" s="508"/>
      <c r="E92" s="508"/>
      <c r="F92" s="508"/>
      <c r="G92" s="508"/>
      <c r="H92" s="508"/>
    </row>
    <row r="93" spans="1:8" ht="15.75" customHeight="1" x14ac:dyDescent="0.2">
      <c r="A93" s="508"/>
      <c r="B93" s="508"/>
      <c r="D93" s="508"/>
      <c r="E93" s="508"/>
      <c r="F93" s="508"/>
      <c r="G93" s="508"/>
      <c r="H93" s="508"/>
    </row>
    <row r="94" spans="1:8" ht="15.75" customHeight="1" x14ac:dyDescent="0.2">
      <c r="A94" s="508"/>
      <c r="D94" s="508"/>
      <c r="E94" s="508"/>
      <c r="F94" s="508"/>
      <c r="G94" s="508"/>
      <c r="H94" s="508"/>
    </row>
    <row r="95" spans="1:8" ht="15.75" customHeight="1" x14ac:dyDescent="0.2">
      <c r="A95" s="508"/>
      <c r="B95" s="508"/>
      <c r="D95" s="508"/>
      <c r="E95" s="508"/>
      <c r="F95" s="508"/>
      <c r="G95" s="508"/>
      <c r="H95" s="508"/>
    </row>
    <row r="96" spans="1:8" ht="15.75" customHeight="1" x14ac:dyDescent="0.2">
      <c r="A96" s="508"/>
      <c r="D96" s="508"/>
      <c r="E96" s="508"/>
      <c r="F96" s="508"/>
      <c r="G96" s="508"/>
      <c r="H96" s="508"/>
    </row>
    <row r="97" spans="1:8" ht="15.75" customHeight="1" x14ac:dyDescent="0.2">
      <c r="A97" s="508"/>
      <c r="B97" s="508"/>
      <c r="D97" s="508"/>
      <c r="E97" s="508"/>
      <c r="F97" s="508"/>
      <c r="G97" s="508"/>
      <c r="H97" s="508"/>
    </row>
    <row r="98" spans="1:8" ht="15.75" customHeight="1" x14ac:dyDescent="0.2">
      <c r="A98" s="508"/>
      <c r="B98" s="508"/>
      <c r="D98" s="508"/>
      <c r="E98" s="508"/>
      <c r="F98" s="508"/>
      <c r="G98" s="508"/>
      <c r="H98" s="508"/>
    </row>
    <row r="99" spans="1:8" ht="15.75" customHeight="1" x14ac:dyDescent="0.2">
      <c r="A99" s="508"/>
      <c r="B99" s="508"/>
      <c r="D99" s="508"/>
      <c r="E99" s="508"/>
      <c r="F99" s="508"/>
      <c r="G99" s="508"/>
      <c r="H99" s="508"/>
    </row>
    <row r="100" spans="1:8" ht="15.75" customHeight="1" x14ac:dyDescent="0.2">
      <c r="A100" s="508"/>
      <c r="B100" s="508"/>
      <c r="D100" s="508"/>
      <c r="E100" s="508"/>
      <c r="F100" s="508"/>
      <c r="G100" s="508"/>
      <c r="H100" s="508"/>
    </row>
    <row r="101" spans="1:8" ht="15.75" customHeight="1" x14ac:dyDescent="0.2">
      <c r="A101" s="508"/>
      <c r="B101" s="508"/>
      <c r="D101" s="508"/>
      <c r="E101" s="508"/>
      <c r="F101" s="508"/>
      <c r="G101" s="508"/>
      <c r="H101" s="508"/>
    </row>
    <row r="102" spans="1:8" ht="15.75" customHeight="1" x14ac:dyDescent="0.2">
      <c r="A102" s="508"/>
      <c r="B102" s="508"/>
      <c r="D102" s="508"/>
      <c r="E102" s="508"/>
      <c r="F102" s="508"/>
      <c r="G102" s="508"/>
      <c r="H102" s="508"/>
    </row>
    <row r="103" spans="1:8" ht="15.75" customHeight="1" x14ac:dyDescent="0.2">
      <c r="A103" s="508"/>
      <c r="B103" s="508"/>
      <c r="D103" s="508"/>
      <c r="E103" s="508"/>
      <c r="F103" s="508"/>
      <c r="G103" s="508"/>
      <c r="H103" s="508"/>
    </row>
    <row r="104" spans="1:8" ht="15.75" customHeight="1" x14ac:dyDescent="0.2">
      <c r="A104" s="508"/>
      <c r="B104" s="508"/>
      <c r="D104" s="508"/>
      <c r="E104" s="508"/>
      <c r="F104" s="508"/>
      <c r="G104" s="508"/>
      <c r="H104" s="508"/>
    </row>
    <row r="105" spans="1:8" ht="15.75" customHeight="1" x14ac:dyDescent="0.2">
      <c r="A105" s="508"/>
      <c r="B105" s="508"/>
      <c r="D105" s="508"/>
      <c r="E105" s="508"/>
      <c r="F105" s="508"/>
      <c r="G105" s="508"/>
      <c r="H105" s="508"/>
    </row>
    <row r="106" spans="1:8" ht="15.75" customHeight="1" x14ac:dyDescent="0.2">
      <c r="A106" s="508"/>
      <c r="B106" s="508"/>
      <c r="D106" s="508"/>
      <c r="E106" s="508"/>
      <c r="F106" s="508"/>
      <c r="G106" s="508"/>
      <c r="H106" s="508"/>
    </row>
    <row r="107" spans="1:8" ht="15.75" customHeight="1" x14ac:dyDescent="0.2">
      <c r="A107" s="508"/>
      <c r="D107" s="508"/>
      <c r="E107" s="508"/>
      <c r="F107" s="508"/>
      <c r="G107" s="508"/>
      <c r="H107" s="508"/>
    </row>
    <row r="108" spans="1:8" ht="15.75" customHeight="1" x14ac:dyDescent="0.2">
      <c r="A108" s="508"/>
      <c r="B108" s="508"/>
      <c r="D108" s="508"/>
      <c r="E108" s="508"/>
      <c r="F108" s="508"/>
      <c r="G108" s="508"/>
      <c r="H108" s="508"/>
    </row>
    <row r="109" spans="1:8" ht="15.75" customHeight="1" x14ac:dyDescent="0.2">
      <c r="A109" s="508"/>
      <c r="B109" s="508"/>
      <c r="D109" s="508"/>
      <c r="E109" s="508"/>
      <c r="F109" s="508"/>
      <c r="G109" s="508"/>
      <c r="H109" s="508"/>
    </row>
    <row r="110" spans="1:8" ht="15.75" customHeight="1" x14ac:dyDescent="0.2">
      <c r="A110" s="508"/>
      <c r="B110" s="508"/>
      <c r="D110" s="508"/>
      <c r="E110" s="508"/>
      <c r="F110" s="508"/>
      <c r="G110" s="508"/>
      <c r="H110" s="508"/>
    </row>
    <row r="111" spans="1:8" ht="15.75" customHeight="1" x14ac:dyDescent="0.2">
      <c r="A111" s="508"/>
      <c r="D111" s="508"/>
      <c r="E111" s="508"/>
      <c r="F111" s="508"/>
      <c r="G111" s="508"/>
      <c r="H111" s="508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509" customWidth="1"/>
    <col min="2" max="2" width="8.44140625" style="509" customWidth="1"/>
    <col min="3" max="3" width="30.6640625" style="509" customWidth="1"/>
    <col min="4" max="4" width="10.77734375" style="509" customWidth="1"/>
    <col min="5" max="5" width="12" style="509" customWidth="1"/>
    <col min="6" max="6" width="10.77734375" style="509" customWidth="1"/>
    <col min="7" max="7" width="7.88671875" style="509" customWidth="1"/>
    <col min="8" max="8" width="13.88671875" style="509" customWidth="1"/>
    <col min="9" max="16384" width="7.109375" style="509"/>
  </cols>
  <sheetData>
    <row r="1" spans="1:8" ht="15" customHeight="1" x14ac:dyDescent="0.3">
      <c r="A1" s="507"/>
      <c r="B1" s="507"/>
      <c r="C1" s="507"/>
      <c r="D1" s="507"/>
      <c r="E1" s="507"/>
      <c r="F1" s="507"/>
      <c r="G1" s="507"/>
      <c r="H1" s="507"/>
    </row>
    <row r="2" spans="1:8" ht="15.75" customHeight="1" x14ac:dyDescent="0.2"/>
    <row r="3" spans="1:8" ht="15.75" customHeight="1" x14ac:dyDescent="0.2">
      <c r="A3" s="508"/>
      <c r="B3" s="508"/>
      <c r="D3" s="508"/>
      <c r="E3" s="508"/>
      <c r="F3" s="508"/>
      <c r="G3" s="508"/>
      <c r="H3" s="508"/>
    </row>
    <row r="4" spans="1:8" ht="15.75" customHeight="1" x14ac:dyDescent="0.2">
      <c r="A4" s="508"/>
      <c r="B4" s="508"/>
      <c r="D4" s="508"/>
      <c r="E4" s="508"/>
      <c r="F4" s="508"/>
      <c r="G4" s="508"/>
      <c r="H4" s="508"/>
    </row>
    <row r="5" spans="1:8" ht="15.75" customHeight="1" x14ac:dyDescent="0.2">
      <c r="A5" s="508"/>
      <c r="D5" s="508"/>
      <c r="E5" s="508"/>
      <c r="F5" s="508"/>
      <c r="G5" s="508"/>
      <c r="H5" s="508"/>
    </row>
    <row r="6" spans="1:8" ht="15.75" customHeight="1" x14ac:dyDescent="0.2">
      <c r="A6" s="508"/>
      <c r="B6" s="508"/>
      <c r="D6" s="508"/>
      <c r="E6" s="508"/>
      <c r="F6" s="508"/>
      <c r="G6" s="508"/>
      <c r="H6" s="508"/>
    </row>
    <row r="7" spans="1:8" ht="15.75" customHeight="1" x14ac:dyDescent="0.2">
      <c r="A7" s="508"/>
      <c r="B7" s="508"/>
      <c r="D7" s="508"/>
      <c r="E7" s="508"/>
      <c r="F7" s="508"/>
      <c r="G7" s="508"/>
      <c r="H7" s="508"/>
    </row>
    <row r="8" spans="1:8" ht="15.75" customHeight="1" x14ac:dyDescent="0.2">
      <c r="A8" s="508"/>
      <c r="D8" s="508"/>
      <c r="E8" s="508"/>
      <c r="F8" s="508"/>
      <c r="G8" s="508"/>
      <c r="H8" s="508"/>
    </row>
    <row r="9" spans="1:8" ht="15.75" customHeight="1" x14ac:dyDescent="0.2">
      <c r="A9" s="508"/>
      <c r="D9" s="508"/>
      <c r="E9" s="508"/>
      <c r="F9" s="508"/>
      <c r="G9" s="508"/>
      <c r="H9" s="508"/>
    </row>
    <row r="10" spans="1:8" ht="15.75" customHeight="1" x14ac:dyDescent="0.2">
      <c r="A10" s="508"/>
      <c r="D10" s="508"/>
      <c r="E10" s="508"/>
      <c r="F10" s="508"/>
      <c r="G10" s="508"/>
      <c r="H10" s="508"/>
    </row>
    <row r="11" spans="1:8" ht="15.75" customHeight="1" x14ac:dyDescent="0.2">
      <c r="A11" s="508"/>
      <c r="B11" s="508"/>
      <c r="D11" s="508"/>
      <c r="E11" s="508"/>
      <c r="F11" s="508"/>
      <c r="G11" s="508"/>
      <c r="H11" s="508"/>
    </row>
    <row r="12" spans="1:8" ht="15.75" customHeight="1" x14ac:dyDescent="0.2">
      <c r="A12" s="508"/>
      <c r="B12" s="508"/>
      <c r="D12" s="508"/>
      <c r="E12" s="508"/>
      <c r="F12" s="508"/>
      <c r="G12" s="508"/>
      <c r="H12" s="508"/>
    </row>
    <row r="13" spans="1:8" ht="15.75" customHeight="1" x14ac:dyDescent="0.2">
      <c r="A13" s="508"/>
      <c r="B13" s="508"/>
      <c r="D13" s="508"/>
      <c r="E13" s="508"/>
      <c r="F13" s="508"/>
      <c r="G13" s="508"/>
      <c r="H13" s="508"/>
    </row>
    <row r="14" spans="1:8" ht="15.75" customHeight="1" x14ac:dyDescent="0.2">
      <c r="A14" s="508"/>
      <c r="B14" s="508"/>
      <c r="D14" s="508"/>
      <c r="E14" s="508"/>
      <c r="F14" s="508"/>
      <c r="G14" s="508"/>
      <c r="H14" s="508"/>
    </row>
    <row r="15" spans="1:8" ht="15.75" customHeight="1" x14ac:dyDescent="0.2">
      <c r="A15" s="508"/>
      <c r="B15" s="508"/>
      <c r="D15" s="508"/>
      <c r="E15" s="508"/>
      <c r="F15" s="508"/>
      <c r="G15" s="508"/>
      <c r="H15" s="508"/>
    </row>
    <row r="16" spans="1:8" ht="15.75" customHeight="1" x14ac:dyDescent="0.2">
      <c r="A16" s="508"/>
      <c r="D16" s="508"/>
      <c r="E16" s="508"/>
      <c r="F16" s="508"/>
      <c r="G16" s="508"/>
      <c r="H16" s="508"/>
    </row>
    <row r="17" spans="1:8" ht="15.75" customHeight="1" x14ac:dyDescent="0.2">
      <c r="A17" s="508"/>
      <c r="B17" s="508"/>
      <c r="D17" s="508"/>
      <c r="E17" s="508"/>
      <c r="F17" s="508"/>
      <c r="G17" s="508"/>
      <c r="H17" s="508"/>
    </row>
    <row r="18" spans="1:8" ht="15.75" customHeight="1" x14ac:dyDescent="0.2">
      <c r="A18" s="508"/>
      <c r="B18" s="508"/>
      <c r="D18" s="508"/>
      <c r="E18" s="508"/>
      <c r="F18" s="508"/>
      <c r="G18" s="508"/>
      <c r="H18" s="508"/>
    </row>
    <row r="19" spans="1:8" ht="15.75" customHeight="1" x14ac:dyDescent="0.2">
      <c r="A19" s="508"/>
      <c r="B19" s="508"/>
      <c r="D19" s="508"/>
      <c r="E19" s="508"/>
      <c r="F19" s="508"/>
      <c r="G19" s="508"/>
      <c r="H19" s="508"/>
    </row>
    <row r="20" spans="1:8" ht="15.75" customHeight="1" x14ac:dyDescent="0.2">
      <c r="A20" s="508"/>
      <c r="D20" s="508"/>
      <c r="E20" s="508"/>
      <c r="F20" s="508"/>
      <c r="G20" s="508"/>
      <c r="H20" s="508"/>
    </row>
    <row r="21" spans="1:8" ht="15.75" customHeight="1" x14ac:dyDescent="0.2">
      <c r="A21" s="508"/>
      <c r="D21" s="508"/>
      <c r="E21" s="508"/>
      <c r="F21" s="508"/>
      <c r="G21" s="508"/>
      <c r="H21" s="508"/>
    </row>
    <row r="22" spans="1:8" ht="15.75" customHeight="1" x14ac:dyDescent="0.2">
      <c r="A22" s="508"/>
      <c r="D22" s="508"/>
      <c r="E22" s="508"/>
      <c r="F22" s="508"/>
      <c r="G22" s="508"/>
      <c r="H22" s="508"/>
    </row>
    <row r="23" spans="1:8" ht="15.75" customHeight="1" x14ac:dyDescent="0.2">
      <c r="A23" s="508"/>
      <c r="D23" s="508"/>
      <c r="E23" s="508"/>
      <c r="F23" s="508"/>
      <c r="G23" s="508"/>
      <c r="H23" s="508"/>
    </row>
    <row r="24" spans="1:8" ht="15.75" customHeight="1" x14ac:dyDescent="0.2">
      <c r="A24" s="508"/>
      <c r="D24" s="508"/>
      <c r="E24" s="508"/>
      <c r="F24" s="508"/>
      <c r="G24" s="508"/>
      <c r="H24" s="508"/>
    </row>
    <row r="25" spans="1:8" ht="15.75" customHeight="1" x14ac:dyDescent="0.2">
      <c r="A25" s="508"/>
      <c r="B25" s="508"/>
      <c r="D25" s="508"/>
      <c r="E25" s="508"/>
      <c r="F25" s="508"/>
      <c r="G25" s="508"/>
      <c r="H25" s="508"/>
    </row>
    <row r="26" spans="1:8" ht="15.75" customHeight="1" x14ac:dyDescent="0.2">
      <c r="A26" s="508"/>
      <c r="D26" s="508"/>
      <c r="E26" s="508"/>
      <c r="F26" s="508"/>
      <c r="G26" s="508"/>
      <c r="H26" s="508"/>
    </row>
    <row r="27" spans="1:8" ht="15.75" customHeight="1" x14ac:dyDescent="0.2">
      <c r="A27" s="508"/>
      <c r="B27" s="508"/>
      <c r="D27" s="508"/>
      <c r="E27" s="508"/>
      <c r="F27" s="508"/>
      <c r="G27" s="508"/>
      <c r="H27" s="508"/>
    </row>
    <row r="28" spans="1:8" ht="15.75" customHeight="1" x14ac:dyDescent="0.2">
      <c r="A28" s="508"/>
      <c r="D28" s="508"/>
      <c r="E28" s="508"/>
      <c r="F28" s="508"/>
      <c r="G28" s="508"/>
      <c r="H28" s="508"/>
    </row>
    <row r="29" spans="1:8" ht="15.75" customHeight="1" x14ac:dyDescent="0.2">
      <c r="A29" s="508"/>
      <c r="B29" s="508"/>
      <c r="D29" s="508"/>
      <c r="E29" s="508"/>
      <c r="F29" s="508"/>
      <c r="G29" s="508"/>
      <c r="H29" s="508"/>
    </row>
    <row r="30" spans="1:8" ht="15.75" customHeight="1" x14ac:dyDescent="0.2">
      <c r="A30" s="508"/>
      <c r="D30" s="508"/>
      <c r="E30" s="508"/>
      <c r="F30" s="508"/>
      <c r="G30" s="508"/>
      <c r="H30" s="508"/>
    </row>
    <row r="31" spans="1:8" ht="15.75" customHeight="1" x14ac:dyDescent="0.2">
      <c r="A31" s="508"/>
      <c r="B31" s="508"/>
      <c r="D31" s="508"/>
      <c r="E31" s="508"/>
      <c r="F31" s="508"/>
      <c r="G31" s="508"/>
      <c r="H31" s="508"/>
    </row>
    <row r="32" spans="1:8" ht="15.75" customHeight="1" x14ac:dyDescent="0.2">
      <c r="A32" s="508"/>
      <c r="D32" s="508"/>
      <c r="E32" s="508"/>
      <c r="F32" s="508"/>
      <c r="G32" s="508"/>
      <c r="H32" s="508"/>
    </row>
    <row r="33" spans="1:8" ht="15.75" customHeight="1" x14ac:dyDescent="0.2">
      <c r="A33" s="508"/>
      <c r="B33" s="508"/>
      <c r="D33" s="508"/>
      <c r="E33" s="508"/>
      <c r="F33" s="508"/>
      <c r="G33" s="508"/>
      <c r="H33" s="508"/>
    </row>
    <row r="34" spans="1:8" ht="15.75" customHeight="1" x14ac:dyDescent="0.2">
      <c r="A34" s="508"/>
      <c r="D34" s="508"/>
      <c r="E34" s="508"/>
      <c r="F34" s="508"/>
      <c r="G34" s="508"/>
      <c r="H34" s="508"/>
    </row>
    <row r="35" spans="1:8" ht="15.75" customHeight="1" x14ac:dyDescent="0.2">
      <c r="A35" s="508"/>
      <c r="D35" s="508"/>
      <c r="E35" s="508"/>
      <c r="F35" s="508"/>
      <c r="G35" s="508"/>
      <c r="H35" s="508"/>
    </row>
    <row r="36" spans="1:8" ht="15.75" customHeight="1" x14ac:dyDescent="0.2">
      <c r="A36" s="508"/>
      <c r="B36" s="508"/>
      <c r="D36" s="508"/>
      <c r="E36" s="508"/>
      <c r="F36" s="508"/>
      <c r="G36" s="508"/>
      <c r="H36" s="508"/>
    </row>
    <row r="37" spans="1:8" ht="15.75" customHeight="1" x14ac:dyDescent="0.2">
      <c r="A37" s="508"/>
      <c r="D37" s="508"/>
      <c r="E37" s="508"/>
      <c r="F37" s="508"/>
      <c r="G37" s="508"/>
      <c r="H37" s="508"/>
    </row>
    <row r="38" spans="1:8" ht="15.75" customHeight="1" x14ac:dyDescent="0.2">
      <c r="A38" s="508"/>
      <c r="B38" s="508"/>
      <c r="D38" s="508"/>
      <c r="E38" s="508"/>
      <c r="F38" s="508"/>
      <c r="G38" s="508"/>
      <c r="H38" s="508"/>
    </row>
    <row r="39" spans="1:8" ht="15.75" customHeight="1" x14ac:dyDescent="0.2">
      <c r="A39" s="508"/>
      <c r="D39" s="508"/>
      <c r="E39" s="508"/>
      <c r="F39" s="508"/>
      <c r="G39" s="508"/>
      <c r="H39" s="508"/>
    </row>
    <row r="40" spans="1:8" ht="15.75" customHeight="1" x14ac:dyDescent="0.2">
      <c r="A40" s="508"/>
      <c r="B40" s="508"/>
      <c r="D40" s="508"/>
      <c r="E40" s="508"/>
      <c r="F40" s="508"/>
      <c r="G40" s="508"/>
      <c r="H40" s="508"/>
    </row>
    <row r="41" spans="1:8" ht="15.75" customHeight="1" x14ac:dyDescent="0.2">
      <c r="A41" s="508"/>
      <c r="D41" s="508"/>
      <c r="E41" s="508"/>
      <c r="F41" s="508"/>
      <c r="G41" s="508"/>
      <c r="H41" s="508"/>
    </row>
    <row r="42" spans="1:8" ht="15.75" customHeight="1" x14ac:dyDescent="0.2">
      <c r="A42" s="508"/>
      <c r="B42" s="508"/>
      <c r="D42" s="508"/>
      <c r="E42" s="508"/>
      <c r="F42" s="508"/>
      <c r="G42" s="508"/>
      <c r="H42" s="508"/>
    </row>
    <row r="43" spans="1:8" ht="15.75" customHeight="1" x14ac:dyDescent="0.2">
      <c r="A43" s="508"/>
      <c r="B43" s="508"/>
      <c r="D43" s="508"/>
      <c r="E43" s="508"/>
      <c r="F43" s="508"/>
      <c r="G43" s="508"/>
      <c r="H43" s="508"/>
    </row>
    <row r="44" spans="1:8" ht="15.75" customHeight="1" x14ac:dyDescent="0.2">
      <c r="A44" s="508"/>
      <c r="D44" s="508"/>
      <c r="E44" s="508"/>
      <c r="F44" s="508"/>
      <c r="G44" s="508"/>
      <c r="H44" s="508"/>
    </row>
    <row r="45" spans="1:8" ht="15.75" customHeight="1" x14ac:dyDescent="0.2">
      <c r="A45" s="508"/>
      <c r="D45" s="508"/>
      <c r="E45" s="508"/>
      <c r="F45" s="508"/>
      <c r="G45" s="508"/>
      <c r="H45" s="508"/>
    </row>
    <row r="46" spans="1:8" ht="15.75" customHeight="1" x14ac:dyDescent="0.2">
      <c r="A46" s="508"/>
      <c r="D46" s="508"/>
      <c r="E46" s="508"/>
      <c r="F46" s="508"/>
      <c r="G46" s="508"/>
      <c r="H46" s="508"/>
    </row>
    <row r="47" spans="1:8" ht="15.75" customHeight="1" x14ac:dyDescent="0.2">
      <c r="A47" s="508"/>
      <c r="D47" s="508"/>
      <c r="E47" s="508"/>
      <c r="F47" s="508"/>
      <c r="G47" s="508"/>
      <c r="H47" s="508"/>
    </row>
    <row r="48" spans="1:8" ht="15.75" customHeight="1" x14ac:dyDescent="0.2">
      <c r="A48" s="508"/>
      <c r="D48" s="508"/>
      <c r="E48" s="508"/>
      <c r="F48" s="508"/>
      <c r="G48" s="508"/>
      <c r="H48" s="508"/>
    </row>
    <row r="49" spans="1:8" ht="15.75" customHeight="1" x14ac:dyDescent="0.2">
      <c r="A49" s="508"/>
      <c r="D49" s="508"/>
      <c r="E49" s="508"/>
      <c r="F49" s="508"/>
      <c r="G49" s="508"/>
      <c r="H49" s="508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H44"/>
  <sheetViews>
    <sheetView workbookViewId="0">
      <selection activeCell="C30" sqref="C30"/>
    </sheetView>
  </sheetViews>
  <sheetFormatPr defaultColWidth="7.109375" defaultRowHeight="15" customHeight="1" x14ac:dyDescent="0.2"/>
  <cols>
    <col min="1" max="1" width="4.77734375" style="509" customWidth="1"/>
    <col min="2" max="2" width="8.44140625" style="509" customWidth="1"/>
    <col min="3" max="3" width="40.109375" style="509" customWidth="1"/>
    <col min="4" max="4" width="10.77734375" style="509" customWidth="1"/>
    <col min="5" max="5" width="12" style="509" customWidth="1"/>
    <col min="6" max="6" width="10.77734375" style="509" customWidth="1"/>
    <col min="7" max="7" width="7.88671875" style="509" customWidth="1"/>
    <col min="8" max="8" width="13.88671875" style="509" customWidth="1"/>
    <col min="9" max="10" width="7.109375" style="509" customWidth="1"/>
    <col min="11" max="11" width="59.21875" style="509" customWidth="1"/>
    <col min="12" max="12" width="10.33203125" style="509" customWidth="1"/>
    <col min="13" max="13" width="2.44140625" style="509" customWidth="1"/>
    <col min="14" max="14" width="10.33203125" style="509" customWidth="1"/>
    <col min="15" max="16384" width="7.109375" style="509"/>
  </cols>
  <sheetData>
    <row r="1" spans="1:8" ht="15" customHeight="1" x14ac:dyDescent="0.3">
      <c r="A1" s="507"/>
      <c r="B1" s="507"/>
      <c r="C1" s="507"/>
      <c r="D1" s="507"/>
      <c r="E1" s="507"/>
      <c r="F1" s="507"/>
      <c r="G1" s="507"/>
      <c r="H1" s="507"/>
    </row>
    <row r="2" spans="1:8" ht="15.75" customHeight="1" x14ac:dyDescent="0.2"/>
    <row r="3" spans="1:8" ht="15" customHeight="1" x14ac:dyDescent="0.2">
      <c r="A3" s="508"/>
      <c r="B3" s="508"/>
      <c r="D3" s="508"/>
      <c r="E3" s="508"/>
      <c r="F3" s="508"/>
      <c r="G3" s="508"/>
      <c r="H3" s="508"/>
    </row>
    <row r="4" spans="1:8" ht="15" customHeight="1" x14ac:dyDescent="0.2">
      <c r="A4" s="508"/>
      <c r="B4" s="508"/>
      <c r="D4" s="508"/>
      <c r="E4" s="508"/>
      <c r="F4" s="508"/>
      <c r="G4" s="508"/>
      <c r="H4" s="508"/>
    </row>
    <row r="5" spans="1:8" ht="15" customHeight="1" x14ac:dyDescent="0.2">
      <c r="A5" s="508"/>
      <c r="D5" s="508"/>
      <c r="E5" s="508"/>
      <c r="F5" s="508"/>
      <c r="G5" s="508"/>
      <c r="H5" s="508"/>
    </row>
    <row r="6" spans="1:8" ht="15" customHeight="1" x14ac:dyDescent="0.2">
      <c r="A6" s="508"/>
      <c r="B6" s="508"/>
      <c r="D6" s="508"/>
      <c r="E6" s="508"/>
      <c r="F6" s="508"/>
      <c r="G6" s="508"/>
      <c r="H6" s="508"/>
    </row>
    <row r="7" spans="1:8" ht="15" customHeight="1" x14ac:dyDescent="0.2">
      <c r="A7" s="508"/>
      <c r="B7" s="508"/>
      <c r="D7" s="508"/>
      <c r="E7" s="508"/>
      <c r="F7" s="508"/>
      <c r="G7" s="508"/>
      <c r="H7" s="508"/>
    </row>
    <row r="8" spans="1:8" ht="15" customHeight="1" x14ac:dyDescent="0.2">
      <c r="A8" s="508"/>
      <c r="B8" s="508"/>
      <c r="D8" s="508"/>
      <c r="E8" s="508"/>
      <c r="F8" s="508"/>
      <c r="G8" s="508"/>
      <c r="H8" s="508"/>
    </row>
    <row r="9" spans="1:8" ht="15" customHeight="1" x14ac:dyDescent="0.2">
      <c r="A9" s="508"/>
      <c r="D9" s="508"/>
      <c r="E9" s="508"/>
      <c r="F9" s="508"/>
      <c r="G9" s="508"/>
      <c r="H9" s="508"/>
    </row>
    <row r="10" spans="1:8" ht="15" customHeight="1" x14ac:dyDescent="0.2">
      <c r="A10" s="508"/>
      <c r="D10" s="508"/>
      <c r="E10" s="508"/>
      <c r="F10" s="508"/>
      <c r="G10" s="508"/>
      <c r="H10" s="508"/>
    </row>
    <row r="11" spans="1:8" ht="15" customHeight="1" x14ac:dyDescent="0.2">
      <c r="A11" s="508"/>
      <c r="B11" s="508"/>
      <c r="D11" s="508"/>
      <c r="E11" s="508"/>
      <c r="F11" s="508"/>
      <c r="G11" s="508"/>
      <c r="H11" s="508"/>
    </row>
    <row r="12" spans="1:8" ht="15" customHeight="1" x14ac:dyDescent="0.2">
      <c r="A12" s="508"/>
      <c r="B12" s="508"/>
      <c r="D12" s="508"/>
      <c r="E12" s="508"/>
      <c r="F12" s="508"/>
      <c r="G12" s="508"/>
      <c r="H12" s="508"/>
    </row>
    <row r="13" spans="1:8" ht="15" customHeight="1" x14ac:dyDescent="0.2">
      <c r="A13" s="508"/>
      <c r="B13" s="508"/>
      <c r="D13" s="508"/>
      <c r="E13" s="508"/>
      <c r="F13" s="508"/>
      <c r="G13" s="508"/>
      <c r="H13" s="508"/>
    </row>
    <row r="14" spans="1:8" ht="15" customHeight="1" x14ac:dyDescent="0.2">
      <c r="A14" s="508"/>
      <c r="D14" s="508"/>
      <c r="E14" s="508"/>
      <c r="F14" s="508"/>
      <c r="G14" s="508"/>
      <c r="H14" s="508"/>
    </row>
    <row r="15" spans="1:8" ht="15" customHeight="1" x14ac:dyDescent="0.2">
      <c r="A15" s="508"/>
      <c r="D15" s="508"/>
      <c r="E15" s="508"/>
      <c r="F15" s="508"/>
      <c r="G15" s="508"/>
      <c r="H15" s="508"/>
    </row>
    <row r="16" spans="1:8" ht="15" customHeight="1" x14ac:dyDescent="0.2">
      <c r="A16" s="508"/>
      <c r="D16" s="508"/>
      <c r="E16" s="508"/>
      <c r="F16" s="508"/>
      <c r="G16" s="508"/>
      <c r="H16" s="508"/>
    </row>
    <row r="17" spans="1:8" ht="15" customHeight="1" x14ac:dyDescent="0.2">
      <c r="A17" s="508"/>
      <c r="D17" s="508"/>
      <c r="E17" s="508"/>
      <c r="F17" s="508"/>
      <c r="G17" s="508"/>
      <c r="H17" s="508"/>
    </row>
    <row r="18" spans="1:8" ht="15" customHeight="1" x14ac:dyDescent="0.2">
      <c r="A18" s="508"/>
      <c r="D18" s="508"/>
      <c r="E18" s="508"/>
      <c r="F18" s="508"/>
      <c r="G18" s="508"/>
      <c r="H18" s="508"/>
    </row>
    <row r="19" spans="1:8" ht="15" customHeight="1" x14ac:dyDescent="0.2">
      <c r="A19" s="508"/>
      <c r="D19" s="508"/>
      <c r="E19" s="508"/>
      <c r="F19" s="508"/>
      <c r="G19" s="508"/>
      <c r="H19" s="508"/>
    </row>
    <row r="20" spans="1:8" ht="15" customHeight="1" x14ac:dyDescent="0.2">
      <c r="A20" s="508"/>
      <c r="B20" s="508"/>
      <c r="D20" s="508"/>
      <c r="E20" s="508"/>
      <c r="F20" s="508"/>
      <c r="G20" s="508"/>
      <c r="H20" s="508"/>
    </row>
    <row r="21" spans="1:8" ht="15" customHeight="1" x14ac:dyDescent="0.2">
      <c r="A21" s="508"/>
      <c r="D21" s="508"/>
      <c r="E21" s="508"/>
      <c r="F21" s="508"/>
      <c r="G21" s="508"/>
      <c r="H21" s="508"/>
    </row>
    <row r="22" spans="1:8" ht="15" customHeight="1" x14ac:dyDescent="0.2">
      <c r="A22" s="508"/>
      <c r="B22" s="508"/>
      <c r="D22" s="508"/>
      <c r="E22" s="508"/>
      <c r="F22" s="508"/>
      <c r="G22" s="508"/>
      <c r="H22" s="508"/>
    </row>
    <row r="23" spans="1:8" ht="15" customHeight="1" x14ac:dyDescent="0.2">
      <c r="A23" s="508"/>
      <c r="D23" s="508"/>
      <c r="E23" s="508"/>
      <c r="F23" s="508"/>
      <c r="G23" s="508"/>
      <c r="H23" s="508"/>
    </row>
    <row r="24" spans="1:8" ht="15" customHeight="1" x14ac:dyDescent="0.2">
      <c r="A24" s="508"/>
      <c r="B24" s="508"/>
      <c r="D24" s="508"/>
      <c r="E24" s="508"/>
      <c r="F24" s="508"/>
      <c r="G24" s="508"/>
      <c r="H24" s="508"/>
    </row>
    <row r="25" spans="1:8" ht="15" customHeight="1" x14ac:dyDescent="0.2">
      <c r="A25" s="508"/>
      <c r="D25" s="508"/>
      <c r="E25" s="508"/>
      <c r="F25" s="508"/>
      <c r="G25" s="508"/>
      <c r="H25" s="508"/>
    </row>
    <row r="26" spans="1:8" ht="15" customHeight="1" x14ac:dyDescent="0.2">
      <c r="A26" s="508"/>
      <c r="B26" s="508"/>
      <c r="D26" s="508"/>
      <c r="E26" s="508"/>
      <c r="F26" s="508"/>
      <c r="G26" s="508"/>
      <c r="H26" s="508"/>
    </row>
    <row r="27" spans="1:8" ht="15" customHeight="1" x14ac:dyDescent="0.2">
      <c r="A27" s="508"/>
      <c r="D27" s="508"/>
      <c r="E27" s="508"/>
      <c r="F27" s="508"/>
      <c r="G27" s="508"/>
      <c r="H27" s="508"/>
    </row>
    <row r="28" spans="1:8" ht="15" customHeight="1" x14ac:dyDescent="0.2">
      <c r="A28" s="508"/>
      <c r="B28" s="508"/>
      <c r="D28" s="508"/>
      <c r="E28" s="508"/>
      <c r="F28" s="508"/>
      <c r="G28" s="508"/>
      <c r="H28" s="508"/>
    </row>
    <row r="29" spans="1:8" ht="15" customHeight="1" x14ac:dyDescent="0.2">
      <c r="A29" s="508"/>
      <c r="D29" s="508"/>
      <c r="E29" s="508"/>
      <c r="F29" s="508"/>
      <c r="G29" s="508"/>
      <c r="H29" s="508"/>
    </row>
    <row r="30" spans="1:8" ht="15" customHeight="1" x14ac:dyDescent="0.2">
      <c r="A30" s="508"/>
      <c r="D30" s="508"/>
      <c r="E30" s="508"/>
      <c r="F30" s="508"/>
      <c r="G30" s="508"/>
      <c r="H30" s="508"/>
    </row>
    <row r="31" spans="1:8" ht="15" customHeight="1" x14ac:dyDescent="0.2">
      <c r="A31" s="508"/>
      <c r="B31" s="508"/>
      <c r="D31" s="508"/>
      <c r="E31" s="508"/>
      <c r="F31" s="508"/>
      <c r="G31" s="508"/>
      <c r="H31" s="508"/>
    </row>
    <row r="32" spans="1:8" ht="15" customHeight="1" x14ac:dyDescent="0.2">
      <c r="A32" s="508"/>
      <c r="D32" s="508"/>
      <c r="E32" s="508"/>
      <c r="F32" s="508"/>
      <c r="G32" s="508"/>
      <c r="H32" s="508"/>
    </row>
    <row r="33" spans="1:8" ht="15" customHeight="1" x14ac:dyDescent="0.2">
      <c r="A33" s="508"/>
      <c r="B33" s="508"/>
      <c r="D33" s="508"/>
      <c r="E33" s="508"/>
      <c r="F33" s="508"/>
      <c r="G33" s="508"/>
      <c r="H33" s="508"/>
    </row>
    <row r="34" spans="1:8" ht="15" customHeight="1" x14ac:dyDescent="0.2">
      <c r="A34" s="508"/>
      <c r="D34" s="508"/>
      <c r="E34" s="508"/>
      <c r="F34" s="508"/>
      <c r="G34" s="508"/>
      <c r="H34" s="508"/>
    </row>
    <row r="35" spans="1:8" ht="15" customHeight="1" x14ac:dyDescent="0.2">
      <c r="A35" s="508"/>
      <c r="B35" s="508"/>
      <c r="D35" s="508"/>
      <c r="E35" s="508"/>
      <c r="F35" s="508"/>
      <c r="G35" s="508"/>
      <c r="H35" s="508"/>
    </row>
    <row r="36" spans="1:8" ht="15" customHeight="1" x14ac:dyDescent="0.2">
      <c r="A36" s="508"/>
      <c r="D36" s="508"/>
      <c r="E36" s="508"/>
      <c r="F36" s="508"/>
      <c r="G36" s="508"/>
      <c r="H36" s="508"/>
    </row>
    <row r="37" spans="1:8" ht="15" customHeight="1" x14ac:dyDescent="0.2">
      <c r="A37" s="508"/>
      <c r="B37" s="508"/>
      <c r="D37" s="508"/>
      <c r="E37" s="508"/>
      <c r="F37" s="508"/>
      <c r="G37" s="508"/>
      <c r="H37" s="508"/>
    </row>
    <row r="38" spans="1:8" ht="15" customHeight="1" x14ac:dyDescent="0.2">
      <c r="A38" s="508"/>
      <c r="B38" s="508"/>
      <c r="D38" s="508"/>
      <c r="E38" s="508"/>
      <c r="F38" s="508"/>
      <c r="G38" s="508"/>
      <c r="H38" s="508"/>
    </row>
    <row r="39" spans="1:8" ht="15" customHeight="1" x14ac:dyDescent="0.2">
      <c r="A39" s="508"/>
      <c r="D39" s="508"/>
      <c r="E39" s="508"/>
      <c r="F39" s="508"/>
      <c r="G39" s="508"/>
      <c r="H39" s="508"/>
    </row>
    <row r="40" spans="1:8" ht="15" customHeight="1" x14ac:dyDescent="0.2">
      <c r="A40" s="508"/>
      <c r="D40" s="508"/>
      <c r="E40" s="508"/>
      <c r="F40" s="508"/>
      <c r="G40" s="508"/>
      <c r="H40" s="508"/>
    </row>
    <row r="41" spans="1:8" ht="15" customHeight="1" x14ac:dyDescent="0.2">
      <c r="A41" s="508"/>
      <c r="D41" s="508"/>
      <c r="E41" s="508"/>
      <c r="F41" s="508"/>
      <c r="G41" s="508"/>
      <c r="H41" s="508"/>
    </row>
    <row r="42" spans="1:8" ht="15" customHeight="1" x14ac:dyDescent="0.2">
      <c r="A42" s="508"/>
      <c r="D42" s="508"/>
      <c r="E42" s="508"/>
      <c r="F42" s="508"/>
      <c r="G42" s="508"/>
      <c r="H42" s="508"/>
    </row>
    <row r="43" spans="1:8" ht="15" customHeight="1" x14ac:dyDescent="0.2">
      <c r="A43" s="508"/>
      <c r="D43" s="508"/>
      <c r="E43" s="508"/>
      <c r="F43" s="508"/>
      <c r="G43" s="508"/>
      <c r="H43" s="508"/>
    </row>
    <row r="44" spans="1:8" ht="15" customHeight="1" x14ac:dyDescent="0.2">
      <c r="A44" s="508"/>
      <c r="D44" s="508"/>
      <c r="E44" s="508"/>
      <c r="F44" s="508"/>
      <c r="G44" s="508"/>
      <c r="H44" s="508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</sheetPr>
  <dimension ref="A1:Z430"/>
  <sheetViews>
    <sheetView workbookViewId="0">
      <selection activeCell="C31" sqref="C31:C32"/>
    </sheetView>
  </sheetViews>
  <sheetFormatPr defaultColWidth="8.88671875" defaultRowHeight="18" customHeight="1" x14ac:dyDescent="0.25"/>
  <cols>
    <col min="1" max="1" width="11.33203125" style="510" customWidth="1"/>
    <col min="2" max="2" width="34.77734375" style="509" customWidth="1"/>
    <col min="3" max="3" width="14.33203125" style="509" customWidth="1"/>
    <col min="4" max="4" width="24.88671875" style="509" customWidth="1"/>
    <col min="5" max="6" width="7.6640625" style="509" customWidth="1"/>
    <col min="7" max="10" width="8.88671875" style="509" customWidth="1"/>
    <col min="11" max="11" width="11.33203125" style="509" customWidth="1"/>
    <col min="12" max="12" width="58.44140625" style="509" customWidth="1"/>
    <col min="13" max="13" width="14.33203125" style="509" customWidth="1"/>
    <col min="14" max="14" width="27.6640625" style="509" customWidth="1"/>
    <col min="15" max="16" width="8.21875" style="509" customWidth="1"/>
    <col min="17" max="17" width="12.77734375" style="509" customWidth="1"/>
    <col min="18" max="18" width="2.44140625" style="509" customWidth="1"/>
    <col min="19" max="19" width="2.21875" style="509" customWidth="1"/>
    <col min="20" max="20" width="43" style="509" customWidth="1"/>
    <col min="21" max="21" width="11.33203125" style="509" customWidth="1"/>
    <col min="22" max="22" width="57.44140625" style="509" customWidth="1"/>
    <col min="23" max="23" width="14.33203125" style="509" customWidth="1"/>
    <col min="24" max="24" width="27.6640625" style="509" customWidth="1"/>
    <col min="25" max="26" width="8.21875" style="509" customWidth="1"/>
    <col min="27" max="29" width="8.88671875" style="509" customWidth="1"/>
    <col min="30" max="16384" width="8.88671875" style="509"/>
  </cols>
  <sheetData>
    <row r="1" spans="1:26" ht="18.75" x14ac:dyDescent="0.3">
      <c r="C1" s="483"/>
      <c r="D1" s="483"/>
      <c r="E1" s="483"/>
      <c r="F1" s="483"/>
      <c r="G1" s="483"/>
      <c r="H1" s="483"/>
      <c r="Q1" s="511"/>
      <c r="R1" s="512"/>
      <c r="S1" s="510"/>
      <c r="T1" s="513"/>
    </row>
    <row r="2" spans="1:26" ht="18.75" x14ac:dyDescent="0.3">
      <c r="C2" s="483"/>
      <c r="D2" s="483"/>
      <c r="E2" s="483"/>
      <c r="F2" s="483"/>
      <c r="G2" s="483"/>
      <c r="H2" s="483"/>
      <c r="R2" s="512"/>
      <c r="S2" s="510"/>
      <c r="T2" s="514"/>
      <c r="U2" s="513"/>
    </row>
    <row r="3" spans="1:26" ht="18.75" x14ac:dyDescent="0.3">
      <c r="B3" s="483"/>
      <c r="C3" s="483"/>
      <c r="D3" s="483"/>
      <c r="E3" s="483"/>
      <c r="F3" s="483"/>
      <c r="G3" s="483"/>
      <c r="H3" s="483"/>
      <c r="R3" s="512"/>
      <c r="U3" s="514"/>
      <c r="V3" s="513"/>
    </row>
    <row r="4" spans="1:26" ht="18.75" x14ac:dyDescent="0.3">
      <c r="B4" s="483"/>
      <c r="C4" s="483"/>
      <c r="D4" s="483"/>
      <c r="E4" s="483"/>
      <c r="F4" s="483"/>
      <c r="G4" s="483"/>
      <c r="H4" s="483"/>
      <c r="R4" s="512"/>
      <c r="V4" s="514"/>
      <c r="W4" s="513"/>
    </row>
    <row r="5" spans="1:26" ht="18.75" x14ac:dyDescent="0.3">
      <c r="B5" s="483"/>
      <c r="C5" s="483"/>
      <c r="D5" s="483"/>
      <c r="E5" s="483"/>
      <c r="F5" s="483"/>
      <c r="G5" s="483"/>
      <c r="H5" s="483"/>
      <c r="R5" s="512"/>
      <c r="W5" s="515"/>
      <c r="X5" s="513"/>
    </row>
    <row r="6" spans="1:26" ht="18.75" x14ac:dyDescent="0.3">
      <c r="A6" s="483"/>
      <c r="B6" s="483"/>
      <c r="C6" s="483"/>
      <c r="D6" s="483"/>
      <c r="E6" s="483"/>
      <c r="F6" s="483"/>
      <c r="G6" s="483"/>
      <c r="H6" s="483"/>
      <c r="R6" s="512"/>
      <c r="X6" s="514"/>
      <c r="Y6" s="513"/>
    </row>
    <row r="7" spans="1:26" ht="15.75" x14ac:dyDescent="0.25">
      <c r="A7" s="516"/>
      <c r="B7" s="516"/>
      <c r="C7" s="516"/>
      <c r="D7" s="517"/>
      <c r="E7" s="517"/>
      <c r="F7" s="517"/>
      <c r="G7" s="517"/>
      <c r="H7" s="517"/>
      <c r="I7" s="512"/>
      <c r="J7" s="512"/>
      <c r="K7" s="517"/>
      <c r="L7" s="517"/>
      <c r="M7" s="517"/>
      <c r="N7" s="517"/>
      <c r="O7" s="517"/>
      <c r="P7" s="517"/>
      <c r="Q7" s="517"/>
      <c r="R7" s="512"/>
      <c r="S7" s="512"/>
      <c r="T7" s="512"/>
      <c r="U7" s="517"/>
      <c r="V7" s="517"/>
      <c r="W7" s="517"/>
      <c r="X7" s="517"/>
      <c r="Y7" s="517"/>
      <c r="Z7" s="517"/>
    </row>
    <row r="8" spans="1:26" ht="15.75" x14ac:dyDescent="0.25">
      <c r="A8" s="516"/>
      <c r="B8" s="516"/>
      <c r="C8" s="516"/>
      <c r="D8" s="517"/>
      <c r="E8" s="517"/>
      <c r="F8" s="517"/>
      <c r="G8" s="517"/>
      <c r="H8" s="517"/>
      <c r="I8" s="512"/>
      <c r="J8" s="512"/>
      <c r="K8" s="517"/>
      <c r="L8" s="517"/>
      <c r="M8" s="517"/>
      <c r="N8" s="517"/>
      <c r="O8" s="517"/>
      <c r="P8" s="517"/>
      <c r="Q8" s="517"/>
      <c r="R8" s="512"/>
      <c r="S8" s="512"/>
      <c r="T8" s="512"/>
      <c r="U8" s="517"/>
      <c r="V8" s="517"/>
      <c r="W8" s="517"/>
      <c r="X8" s="517"/>
      <c r="Y8" s="517"/>
      <c r="Z8" s="517"/>
    </row>
    <row r="9" spans="1:26" x14ac:dyDescent="0.25">
      <c r="B9" s="483"/>
      <c r="C9" s="483"/>
      <c r="D9" s="483"/>
      <c r="E9" s="483"/>
      <c r="F9" s="483"/>
      <c r="G9" s="483"/>
      <c r="H9" s="483"/>
    </row>
    <row r="10" spans="1:26" ht="15.75" x14ac:dyDescent="0.25">
      <c r="A10" s="516"/>
      <c r="B10" s="516"/>
      <c r="C10" s="518"/>
      <c r="D10" s="516"/>
      <c r="E10" s="519"/>
      <c r="F10" s="519"/>
      <c r="G10" s="516"/>
      <c r="H10" s="516"/>
      <c r="J10" s="483"/>
      <c r="K10" s="516"/>
      <c r="L10" s="516"/>
      <c r="M10" s="518"/>
      <c r="N10" s="516"/>
      <c r="O10" s="519"/>
      <c r="P10" s="519"/>
      <c r="Q10" s="516"/>
      <c r="T10" s="483"/>
      <c r="U10" s="516"/>
      <c r="V10" s="516"/>
      <c r="W10" s="518"/>
      <c r="X10" s="516"/>
      <c r="Y10" s="519"/>
      <c r="Z10" s="519"/>
    </row>
    <row r="11" spans="1:26" ht="15.75" x14ac:dyDescent="0.25">
      <c r="A11" s="516"/>
      <c r="B11" s="516"/>
      <c r="C11" s="518"/>
      <c r="D11" s="516"/>
      <c r="E11" s="519"/>
      <c r="F11" s="519"/>
      <c r="G11" s="516"/>
      <c r="H11" s="516"/>
      <c r="J11" s="483"/>
      <c r="K11" s="516"/>
      <c r="L11" s="516"/>
      <c r="M11" s="518"/>
      <c r="N11" s="516"/>
      <c r="O11" s="519"/>
      <c r="P11" s="519"/>
      <c r="Q11" s="516"/>
      <c r="T11" s="483"/>
      <c r="U11" s="516"/>
      <c r="V11" s="516"/>
      <c r="W11" s="518"/>
      <c r="X11" s="516"/>
      <c r="Y11" s="519"/>
      <c r="Z11" s="519"/>
    </row>
    <row r="12" spans="1:26" ht="15.75" x14ac:dyDescent="0.25">
      <c r="A12" s="516"/>
      <c r="B12" s="516"/>
      <c r="C12" s="518"/>
      <c r="D12" s="516"/>
      <c r="E12" s="519"/>
      <c r="F12" s="519"/>
      <c r="G12" s="516"/>
      <c r="H12" s="516"/>
      <c r="J12" s="483"/>
      <c r="K12" s="516"/>
      <c r="L12" s="516"/>
      <c r="M12" s="518"/>
      <c r="N12" s="516"/>
      <c r="O12" s="519"/>
      <c r="P12" s="519"/>
      <c r="Q12" s="516"/>
      <c r="T12" s="483"/>
      <c r="U12" s="516"/>
      <c r="V12" s="516"/>
      <c r="W12" s="518"/>
      <c r="X12" s="516"/>
      <c r="Y12" s="519"/>
      <c r="Z12" s="519"/>
    </row>
    <row r="13" spans="1:26" ht="15.75" x14ac:dyDescent="0.25">
      <c r="A13" s="520"/>
      <c r="B13" s="520"/>
      <c r="C13" s="521"/>
      <c r="D13" s="520"/>
      <c r="E13" s="522"/>
      <c r="F13" s="522"/>
      <c r="G13" s="520"/>
      <c r="H13" s="520"/>
      <c r="J13" s="483"/>
      <c r="K13" s="520"/>
      <c r="L13" s="520"/>
      <c r="M13" s="521"/>
      <c r="N13" s="520"/>
      <c r="O13" s="522"/>
      <c r="P13" s="522"/>
      <c r="Q13" s="520"/>
      <c r="T13" s="483"/>
      <c r="U13" s="520"/>
      <c r="V13" s="520"/>
      <c r="W13" s="521"/>
      <c r="X13" s="520"/>
      <c r="Y13" s="522"/>
      <c r="Z13" s="522"/>
    </row>
    <row r="14" spans="1:26" ht="15.75" x14ac:dyDescent="0.25">
      <c r="A14" s="483"/>
      <c r="B14" s="483"/>
      <c r="C14" s="489"/>
      <c r="D14" s="483"/>
      <c r="E14" s="523"/>
      <c r="F14" s="523"/>
      <c r="G14" s="483"/>
      <c r="H14" s="483"/>
      <c r="J14" s="483"/>
      <c r="K14" s="483"/>
      <c r="L14" s="483"/>
      <c r="M14" s="489"/>
      <c r="N14" s="483"/>
      <c r="O14" s="523"/>
      <c r="P14" s="523"/>
      <c r="Q14" s="483"/>
      <c r="T14" s="483"/>
      <c r="U14" s="483"/>
      <c r="V14" s="483"/>
      <c r="W14" s="489"/>
      <c r="X14" s="483"/>
      <c r="Y14" s="523"/>
      <c r="Z14" s="523"/>
    </row>
    <row r="15" spans="1:26" ht="15.75" x14ac:dyDescent="0.25">
      <c r="A15" s="483"/>
      <c r="B15" s="483"/>
      <c r="C15" s="489"/>
      <c r="D15" s="483"/>
      <c r="E15" s="523"/>
      <c r="F15" s="523"/>
      <c r="G15" s="483"/>
      <c r="H15" s="483"/>
      <c r="J15" s="483"/>
      <c r="K15" s="483"/>
      <c r="L15" s="483"/>
      <c r="M15" s="489"/>
      <c r="N15" s="483"/>
      <c r="O15" s="523"/>
      <c r="P15" s="523"/>
      <c r="Q15" s="483"/>
      <c r="T15" s="483"/>
      <c r="U15" s="483"/>
      <c r="V15" s="483"/>
      <c r="W15" s="489"/>
      <c r="X15" s="483"/>
      <c r="Y15" s="523"/>
      <c r="Z15" s="523"/>
    </row>
    <row r="16" spans="1:26" ht="15.75" x14ac:dyDescent="0.25">
      <c r="A16" s="483"/>
      <c r="B16" s="483"/>
      <c r="C16" s="489"/>
      <c r="D16" s="483"/>
      <c r="E16" s="523"/>
      <c r="F16" s="523"/>
      <c r="G16" s="483"/>
      <c r="H16" s="483"/>
      <c r="J16" s="483"/>
      <c r="K16" s="483"/>
      <c r="L16" s="483"/>
      <c r="M16" s="489"/>
      <c r="N16" s="483"/>
      <c r="O16" s="523"/>
      <c r="P16" s="523"/>
      <c r="Q16" s="483"/>
      <c r="T16" s="483"/>
      <c r="U16" s="483"/>
      <c r="V16" s="483"/>
      <c r="W16" s="489"/>
      <c r="X16" s="483"/>
      <c r="Y16" s="523"/>
      <c r="Z16" s="523"/>
    </row>
    <row r="17" spans="1:26" ht="15.75" x14ac:dyDescent="0.25">
      <c r="A17" s="483"/>
      <c r="B17" s="483"/>
      <c r="C17" s="489"/>
      <c r="D17" s="483"/>
      <c r="E17" s="523"/>
      <c r="F17" s="523"/>
      <c r="G17" s="483"/>
      <c r="H17" s="516"/>
      <c r="J17" s="483"/>
      <c r="K17" s="483"/>
      <c r="L17" s="483"/>
      <c r="M17" s="489"/>
      <c r="N17" s="483"/>
      <c r="O17" s="523"/>
      <c r="P17" s="523"/>
      <c r="Q17" s="483"/>
      <c r="T17" s="483"/>
      <c r="U17" s="483"/>
      <c r="V17" s="483"/>
      <c r="W17" s="489"/>
      <c r="X17" s="483"/>
      <c r="Y17" s="523"/>
      <c r="Z17" s="523"/>
    </row>
    <row r="18" spans="1:26" ht="15.75" x14ac:dyDescent="0.25">
      <c r="A18" s="483"/>
      <c r="B18" s="483"/>
      <c r="C18" s="489"/>
      <c r="D18" s="483"/>
      <c r="E18" s="523"/>
      <c r="F18" s="523"/>
      <c r="G18" s="483"/>
      <c r="H18" s="516"/>
      <c r="J18" s="483"/>
      <c r="K18" s="483"/>
      <c r="L18" s="483"/>
      <c r="M18" s="489"/>
      <c r="N18" s="483"/>
      <c r="O18" s="523"/>
      <c r="P18" s="523"/>
      <c r="Q18" s="483"/>
      <c r="T18" s="483"/>
      <c r="U18" s="483"/>
      <c r="V18" s="483"/>
      <c r="W18" s="489"/>
      <c r="X18" s="483"/>
      <c r="Y18" s="523"/>
      <c r="Z18" s="523"/>
    </row>
    <row r="19" spans="1:26" ht="15.75" x14ac:dyDescent="0.25">
      <c r="A19" s="483"/>
      <c r="B19" s="483"/>
      <c r="C19" s="489"/>
      <c r="D19" s="483"/>
      <c r="E19" s="523"/>
      <c r="F19" s="523"/>
      <c r="G19" s="483"/>
      <c r="H19" s="516"/>
      <c r="J19" s="483"/>
      <c r="K19" s="483"/>
      <c r="L19" s="483"/>
      <c r="M19" s="489"/>
      <c r="N19" s="483"/>
      <c r="O19" s="523"/>
      <c r="P19" s="523"/>
      <c r="Q19" s="483"/>
      <c r="T19" s="483"/>
      <c r="U19" s="483"/>
      <c r="V19" s="483"/>
      <c r="W19" s="489"/>
      <c r="X19" s="483"/>
      <c r="Y19" s="523"/>
      <c r="Z19" s="523"/>
    </row>
    <row r="20" spans="1:26" ht="15.75" x14ac:dyDescent="0.25">
      <c r="A20" s="516"/>
      <c r="B20" s="516"/>
      <c r="C20" s="518"/>
      <c r="D20" s="516"/>
      <c r="E20" s="519"/>
      <c r="F20" s="519"/>
      <c r="G20" s="516"/>
      <c r="H20" s="516"/>
      <c r="J20" s="483"/>
      <c r="K20" s="483"/>
      <c r="L20" s="483"/>
      <c r="M20" s="489"/>
      <c r="N20" s="483"/>
      <c r="O20" s="523"/>
      <c r="P20" s="523"/>
      <c r="Q20" s="483"/>
      <c r="T20" s="483"/>
      <c r="U20" s="483"/>
      <c r="V20" s="483"/>
      <c r="W20" s="489"/>
      <c r="X20" s="483"/>
      <c r="Y20" s="523"/>
      <c r="Z20" s="523"/>
    </row>
    <row r="21" spans="1:26" ht="15.75" x14ac:dyDescent="0.25">
      <c r="A21" s="520"/>
      <c r="B21" s="520"/>
      <c r="C21" s="521"/>
      <c r="D21" s="520"/>
      <c r="E21" s="522"/>
      <c r="F21" s="522"/>
      <c r="G21" s="520"/>
      <c r="H21" s="516"/>
      <c r="J21" s="483"/>
      <c r="K21" s="483"/>
      <c r="L21" s="483"/>
      <c r="M21" s="489"/>
      <c r="N21" s="483"/>
      <c r="O21" s="523"/>
      <c r="P21" s="523"/>
      <c r="Q21" s="483"/>
      <c r="T21" s="483"/>
      <c r="U21" s="483"/>
      <c r="V21" s="483"/>
      <c r="W21" s="489"/>
      <c r="X21" s="483"/>
      <c r="Y21" s="523"/>
      <c r="Z21" s="523"/>
    </row>
    <row r="22" spans="1:26" ht="15.75" x14ac:dyDescent="0.25">
      <c r="A22" s="483"/>
      <c r="B22" s="483"/>
      <c r="C22" s="489"/>
      <c r="D22" s="483"/>
      <c r="E22" s="523"/>
      <c r="F22" s="523"/>
      <c r="G22" s="483"/>
      <c r="H22" s="516"/>
      <c r="J22" s="483"/>
      <c r="K22" s="483"/>
      <c r="L22" s="483"/>
      <c r="M22" s="489"/>
      <c r="N22" s="483"/>
      <c r="O22" s="523"/>
      <c r="P22" s="523"/>
      <c r="Q22" s="483"/>
      <c r="T22" s="483"/>
      <c r="U22" s="483"/>
      <c r="V22" s="483"/>
      <c r="W22" s="489"/>
      <c r="X22" s="483"/>
      <c r="Y22" s="523"/>
      <c r="Z22" s="523"/>
    </row>
    <row r="23" spans="1:26" ht="15.75" x14ac:dyDescent="0.25">
      <c r="A23" s="483"/>
      <c r="B23" s="483"/>
      <c r="C23" s="489"/>
      <c r="D23" s="483"/>
      <c r="E23" s="523"/>
      <c r="F23" s="523"/>
      <c r="G23" s="483"/>
      <c r="H23" s="516"/>
      <c r="J23" s="483"/>
      <c r="K23" s="483"/>
      <c r="L23" s="483"/>
      <c r="M23" s="489"/>
      <c r="N23" s="483"/>
      <c r="O23" s="523"/>
      <c r="P23" s="523"/>
      <c r="Q23" s="483"/>
      <c r="T23" s="483"/>
      <c r="U23" s="483"/>
      <c r="V23" s="483"/>
      <c r="W23" s="489"/>
      <c r="X23" s="483"/>
      <c r="Y23" s="523"/>
      <c r="Z23" s="523"/>
    </row>
    <row r="24" spans="1:26" ht="15.75" x14ac:dyDescent="0.25">
      <c r="A24" s="483"/>
      <c r="B24" s="483"/>
      <c r="C24" s="489"/>
      <c r="D24" s="483"/>
      <c r="E24" s="523"/>
      <c r="F24" s="523"/>
      <c r="G24" s="483"/>
      <c r="H24" s="516"/>
      <c r="J24" s="483"/>
      <c r="K24" s="483"/>
      <c r="L24" s="483"/>
      <c r="M24" s="489"/>
      <c r="N24" s="483"/>
      <c r="O24" s="523"/>
      <c r="P24" s="523"/>
      <c r="Q24" s="483"/>
      <c r="T24" s="483"/>
      <c r="U24" s="483"/>
      <c r="V24" s="483"/>
      <c r="W24" s="489"/>
      <c r="X24" s="483"/>
      <c r="Y24" s="523"/>
      <c r="Z24" s="523"/>
    </row>
    <row r="25" spans="1:26" ht="15.75" x14ac:dyDescent="0.25">
      <c r="A25" s="483"/>
      <c r="B25" s="483"/>
      <c r="C25" s="489"/>
      <c r="D25" s="483"/>
      <c r="E25" s="523"/>
      <c r="F25" s="523"/>
      <c r="G25" s="483"/>
      <c r="H25" s="516"/>
      <c r="J25" s="483"/>
      <c r="K25" s="483"/>
      <c r="L25" s="483"/>
      <c r="M25" s="489"/>
      <c r="N25" s="483"/>
      <c r="O25" s="523"/>
      <c r="P25" s="523"/>
      <c r="Q25" s="483"/>
      <c r="T25" s="483"/>
      <c r="U25" s="483"/>
      <c r="V25" s="483"/>
      <c r="W25" s="489"/>
      <c r="X25" s="483"/>
      <c r="Y25" s="523"/>
      <c r="Z25" s="523"/>
    </row>
    <row r="26" spans="1:26" ht="15.75" x14ac:dyDescent="0.25">
      <c r="A26" s="483"/>
      <c r="B26" s="483"/>
      <c r="C26" s="489"/>
      <c r="D26" s="483"/>
      <c r="E26" s="523"/>
      <c r="F26" s="523"/>
      <c r="G26" s="483"/>
      <c r="H26" s="516"/>
      <c r="J26" s="483"/>
      <c r="K26" s="516"/>
      <c r="L26" s="516"/>
      <c r="M26" s="518"/>
      <c r="N26" s="516"/>
      <c r="O26" s="519"/>
      <c r="P26" s="519"/>
      <c r="Q26" s="516"/>
      <c r="T26" s="483"/>
      <c r="U26" s="483"/>
      <c r="V26" s="483"/>
      <c r="W26" s="489"/>
      <c r="X26" s="483"/>
      <c r="Y26" s="523"/>
      <c r="Z26" s="523"/>
    </row>
    <row r="27" spans="1:26" ht="15.75" x14ac:dyDescent="0.25">
      <c r="A27" s="483"/>
      <c r="B27" s="483"/>
      <c r="C27" s="489"/>
      <c r="D27" s="483"/>
      <c r="E27" s="523"/>
      <c r="F27" s="523"/>
      <c r="G27" s="483"/>
      <c r="H27" s="520"/>
      <c r="J27" s="483"/>
      <c r="K27" s="520"/>
      <c r="L27" s="520"/>
      <c r="M27" s="521"/>
      <c r="N27" s="520"/>
      <c r="O27" s="522"/>
      <c r="P27" s="522"/>
      <c r="Q27" s="520"/>
      <c r="T27" s="483"/>
      <c r="U27" s="483"/>
      <c r="V27" s="483"/>
      <c r="W27" s="489"/>
      <c r="X27" s="483"/>
      <c r="Y27" s="523"/>
      <c r="Z27" s="523"/>
    </row>
    <row r="28" spans="1:26" ht="15.75" x14ac:dyDescent="0.25">
      <c r="A28" s="483"/>
      <c r="B28" s="483"/>
      <c r="C28" s="489"/>
      <c r="D28" s="483"/>
      <c r="E28" s="523"/>
      <c r="F28" s="523"/>
      <c r="G28" s="483"/>
      <c r="H28" s="483"/>
      <c r="J28" s="483"/>
      <c r="K28" s="483"/>
      <c r="L28" s="483"/>
      <c r="M28" s="489"/>
      <c r="N28" s="483"/>
      <c r="O28" s="523"/>
      <c r="P28" s="523"/>
      <c r="Q28" s="483"/>
      <c r="T28" s="483"/>
      <c r="U28" s="483"/>
      <c r="V28" s="483"/>
      <c r="W28" s="489"/>
      <c r="X28" s="483"/>
      <c r="Y28" s="523"/>
      <c r="Z28" s="523"/>
    </row>
    <row r="29" spans="1:26" ht="15.75" x14ac:dyDescent="0.25">
      <c r="A29" s="483"/>
      <c r="B29" s="483"/>
      <c r="C29" s="489"/>
      <c r="D29" s="483"/>
      <c r="E29" s="523"/>
      <c r="F29" s="523"/>
      <c r="G29" s="483"/>
      <c r="H29" s="483"/>
      <c r="J29" s="483"/>
      <c r="K29" s="483"/>
      <c r="L29" s="483"/>
      <c r="M29" s="489"/>
      <c r="N29" s="483"/>
      <c r="O29" s="523"/>
      <c r="P29" s="523"/>
      <c r="Q29" s="483"/>
      <c r="T29" s="483"/>
      <c r="U29" s="483"/>
      <c r="V29" s="483"/>
      <c r="W29" s="489"/>
      <c r="X29" s="483"/>
      <c r="Y29" s="523"/>
      <c r="Z29" s="523"/>
    </row>
    <row r="30" spans="1:26" ht="15.75" x14ac:dyDescent="0.25">
      <c r="A30" s="483"/>
      <c r="B30" s="483"/>
      <c r="C30" s="489"/>
      <c r="D30" s="483"/>
      <c r="E30" s="523"/>
      <c r="F30" s="523"/>
      <c r="G30" s="483"/>
      <c r="H30" s="483"/>
      <c r="J30" s="483"/>
      <c r="K30" s="516"/>
      <c r="L30" s="516"/>
      <c r="M30" s="518"/>
      <c r="N30" s="516"/>
      <c r="O30" s="519"/>
      <c r="P30" s="519"/>
      <c r="Q30" s="516"/>
      <c r="T30" s="483"/>
      <c r="U30" s="483"/>
      <c r="V30" s="483"/>
      <c r="W30" s="489"/>
      <c r="X30" s="483"/>
      <c r="Y30" s="523"/>
      <c r="Z30" s="523"/>
    </row>
    <row r="31" spans="1:26" ht="15.75" x14ac:dyDescent="0.25">
      <c r="A31" s="483"/>
      <c r="B31" s="483"/>
      <c r="C31" s="489"/>
      <c r="D31" s="483"/>
      <c r="E31" s="523"/>
      <c r="F31" s="523"/>
      <c r="G31" s="483"/>
      <c r="H31" s="483"/>
      <c r="J31" s="483"/>
      <c r="K31" s="520"/>
      <c r="L31" s="520"/>
      <c r="M31" s="521"/>
      <c r="N31" s="520"/>
      <c r="O31" s="522"/>
      <c r="P31" s="522"/>
      <c r="Q31" s="520"/>
      <c r="T31" s="483"/>
      <c r="U31" s="483"/>
      <c r="V31" s="483"/>
      <c r="W31" s="489"/>
      <c r="X31" s="483"/>
      <c r="Y31" s="523"/>
      <c r="Z31" s="523"/>
    </row>
    <row r="32" spans="1:26" ht="15.75" x14ac:dyDescent="0.25">
      <c r="A32" s="516"/>
      <c r="B32" s="516"/>
      <c r="C32" s="518"/>
      <c r="D32" s="516"/>
      <c r="E32" s="519"/>
      <c r="F32" s="519"/>
      <c r="G32" s="516"/>
      <c r="H32" s="483"/>
      <c r="J32" s="483"/>
      <c r="K32" s="483"/>
      <c r="L32" s="483"/>
      <c r="M32" s="489"/>
      <c r="N32" s="483"/>
      <c r="O32" s="523"/>
      <c r="P32" s="523"/>
      <c r="Q32" s="483"/>
      <c r="T32" s="483"/>
      <c r="U32" s="483"/>
      <c r="V32" s="483"/>
      <c r="W32" s="489"/>
      <c r="X32" s="483"/>
      <c r="Y32" s="523"/>
      <c r="Z32" s="523"/>
    </row>
    <row r="33" spans="1:26" ht="15.75" x14ac:dyDescent="0.25">
      <c r="A33" s="516"/>
      <c r="B33" s="516"/>
      <c r="C33" s="518"/>
      <c r="D33" s="516"/>
      <c r="E33" s="519"/>
      <c r="F33" s="519"/>
      <c r="G33" s="516"/>
      <c r="H33" s="483"/>
      <c r="J33" s="483"/>
      <c r="K33" s="483"/>
      <c r="L33" s="483"/>
      <c r="M33" s="489"/>
      <c r="N33" s="483"/>
      <c r="O33" s="523"/>
      <c r="P33" s="523"/>
      <c r="Q33" s="483"/>
      <c r="T33" s="483"/>
      <c r="U33" s="483"/>
      <c r="V33" s="483"/>
      <c r="W33" s="489"/>
      <c r="X33" s="483"/>
      <c r="Y33" s="523"/>
      <c r="Z33" s="523"/>
    </row>
    <row r="34" spans="1:26" ht="15.75" x14ac:dyDescent="0.25">
      <c r="A34" s="520"/>
      <c r="B34" s="520"/>
      <c r="C34" s="521"/>
      <c r="D34" s="520"/>
      <c r="E34" s="522"/>
      <c r="F34" s="522"/>
      <c r="G34" s="520"/>
      <c r="H34" s="483"/>
      <c r="J34" s="483"/>
      <c r="K34" s="483"/>
      <c r="L34" s="483"/>
      <c r="M34" s="489"/>
      <c r="N34" s="483"/>
      <c r="O34" s="523"/>
      <c r="P34" s="523"/>
      <c r="Q34" s="483"/>
      <c r="T34" s="483"/>
      <c r="U34" s="483"/>
      <c r="V34" s="483"/>
      <c r="W34" s="489"/>
      <c r="X34" s="483"/>
      <c r="Y34" s="523"/>
      <c r="Z34" s="523"/>
    </row>
    <row r="35" spans="1:26" ht="15.75" x14ac:dyDescent="0.25">
      <c r="A35" s="483"/>
      <c r="B35" s="483"/>
      <c r="C35" s="489"/>
      <c r="D35" s="483"/>
      <c r="E35" s="523"/>
      <c r="F35" s="523"/>
      <c r="G35" s="483"/>
      <c r="H35" s="516"/>
      <c r="J35" s="483"/>
      <c r="K35" s="483"/>
      <c r="L35" s="483"/>
      <c r="M35" s="489"/>
      <c r="N35" s="483"/>
      <c r="O35" s="523"/>
      <c r="P35" s="523"/>
      <c r="Q35" s="483"/>
      <c r="T35" s="483"/>
      <c r="U35" s="483"/>
      <c r="V35" s="483"/>
      <c r="W35" s="489"/>
      <c r="X35" s="483"/>
      <c r="Y35" s="523"/>
      <c r="Z35" s="523"/>
    </row>
    <row r="36" spans="1:26" ht="15.75" x14ac:dyDescent="0.25">
      <c r="A36" s="483"/>
      <c r="B36" s="483"/>
      <c r="C36" s="489"/>
      <c r="D36" s="483"/>
      <c r="E36" s="523"/>
      <c r="F36" s="523"/>
      <c r="G36" s="483"/>
      <c r="H36" s="520"/>
      <c r="J36" s="483"/>
      <c r="K36" s="483"/>
      <c r="L36" s="483"/>
      <c r="M36" s="489"/>
      <c r="N36" s="483"/>
      <c r="O36" s="523"/>
      <c r="P36" s="523"/>
      <c r="Q36" s="483"/>
      <c r="T36" s="483"/>
      <c r="U36" s="483"/>
      <c r="V36" s="483"/>
      <c r="W36" s="489"/>
      <c r="X36" s="483"/>
      <c r="Y36" s="523"/>
      <c r="Z36" s="523"/>
    </row>
    <row r="37" spans="1:26" ht="15.75" x14ac:dyDescent="0.25">
      <c r="A37" s="483"/>
      <c r="B37" s="483"/>
      <c r="C37" s="489"/>
      <c r="D37" s="483"/>
      <c r="E37" s="523"/>
      <c r="F37" s="523"/>
      <c r="G37" s="483"/>
      <c r="H37" s="483"/>
      <c r="J37" s="483"/>
      <c r="K37" s="483"/>
      <c r="L37" s="483"/>
      <c r="M37" s="489"/>
      <c r="N37" s="483"/>
      <c r="O37" s="523"/>
      <c r="P37" s="523"/>
      <c r="Q37" s="483"/>
      <c r="T37" s="483"/>
      <c r="U37" s="483"/>
      <c r="V37" s="483"/>
      <c r="W37" s="489"/>
      <c r="X37" s="483"/>
      <c r="Y37" s="523"/>
      <c r="Z37" s="523"/>
    </row>
    <row r="38" spans="1:26" ht="15.75" x14ac:dyDescent="0.25">
      <c r="A38" s="483"/>
      <c r="B38" s="483"/>
      <c r="C38" s="489"/>
      <c r="D38" s="483"/>
      <c r="E38" s="523"/>
      <c r="F38" s="523"/>
      <c r="G38" s="483"/>
      <c r="H38" s="483"/>
      <c r="J38" s="483"/>
      <c r="K38" s="483"/>
      <c r="L38" s="483"/>
      <c r="M38" s="489"/>
      <c r="N38" s="483"/>
      <c r="O38" s="523"/>
      <c r="P38" s="523"/>
      <c r="Q38" s="483"/>
      <c r="T38" s="483"/>
      <c r="U38" s="483"/>
      <c r="V38" s="483"/>
      <c r="W38" s="489"/>
      <c r="X38" s="483"/>
      <c r="Y38" s="523"/>
      <c r="Z38" s="523"/>
    </row>
    <row r="39" spans="1:26" ht="15.75" x14ac:dyDescent="0.25">
      <c r="A39" s="483"/>
      <c r="B39" s="483"/>
      <c r="C39" s="489"/>
      <c r="D39" s="483"/>
      <c r="E39" s="523"/>
      <c r="F39" s="523"/>
      <c r="G39" s="483"/>
      <c r="H39" s="483"/>
      <c r="J39" s="483"/>
      <c r="K39" s="483"/>
      <c r="L39" s="483"/>
      <c r="M39" s="489"/>
      <c r="N39" s="483"/>
      <c r="O39" s="523"/>
      <c r="P39" s="523"/>
      <c r="Q39" s="483"/>
      <c r="T39" s="483"/>
      <c r="U39" s="483"/>
      <c r="V39" s="483"/>
      <c r="W39" s="489"/>
      <c r="X39" s="483"/>
      <c r="Y39" s="523"/>
      <c r="Z39" s="523"/>
    </row>
    <row r="40" spans="1:26" ht="15.75" x14ac:dyDescent="0.25">
      <c r="A40" s="483"/>
      <c r="B40" s="483"/>
      <c r="C40" s="489"/>
      <c r="D40" s="483"/>
      <c r="E40" s="523"/>
      <c r="F40" s="523"/>
      <c r="G40" s="483"/>
      <c r="H40" s="483"/>
      <c r="J40" s="483"/>
      <c r="K40" s="483"/>
      <c r="L40" s="483"/>
      <c r="M40" s="489"/>
      <c r="N40" s="483"/>
      <c r="O40" s="523"/>
      <c r="P40" s="523"/>
      <c r="Q40" s="483"/>
      <c r="T40" s="483"/>
      <c r="U40" s="483"/>
      <c r="V40" s="483"/>
      <c r="W40" s="489"/>
      <c r="X40" s="483"/>
      <c r="Y40" s="523"/>
      <c r="Z40" s="523"/>
    </row>
    <row r="41" spans="1:26" ht="15.75" x14ac:dyDescent="0.25">
      <c r="A41" s="483"/>
      <c r="B41" s="483"/>
      <c r="C41" s="489"/>
      <c r="D41" s="483"/>
      <c r="E41" s="523"/>
      <c r="F41" s="523"/>
      <c r="G41" s="483"/>
      <c r="H41" s="483"/>
      <c r="J41" s="483"/>
      <c r="K41" s="483"/>
      <c r="L41" s="483"/>
      <c r="M41" s="489"/>
      <c r="N41" s="483"/>
      <c r="O41" s="523"/>
      <c r="P41" s="523"/>
      <c r="Q41" s="483"/>
      <c r="T41" s="483"/>
      <c r="U41" s="483"/>
      <c r="V41" s="483"/>
      <c r="W41" s="489"/>
      <c r="X41" s="483"/>
      <c r="Y41" s="523"/>
      <c r="Z41" s="523"/>
    </row>
    <row r="42" spans="1:26" ht="15.75" x14ac:dyDescent="0.25">
      <c r="A42" s="483"/>
      <c r="B42" s="483"/>
      <c r="C42" s="489"/>
      <c r="D42" s="483"/>
      <c r="E42" s="523"/>
      <c r="F42" s="523"/>
      <c r="G42" s="483"/>
      <c r="H42" s="483"/>
      <c r="J42" s="483"/>
      <c r="K42" s="483"/>
      <c r="L42" s="483"/>
      <c r="M42" s="489"/>
      <c r="N42" s="483"/>
      <c r="O42" s="523"/>
      <c r="P42" s="523"/>
      <c r="Q42" s="483"/>
      <c r="T42" s="483"/>
      <c r="U42" s="483"/>
      <c r="V42" s="483"/>
      <c r="W42" s="489"/>
      <c r="X42" s="483"/>
      <c r="Y42" s="523"/>
      <c r="Z42" s="523"/>
    </row>
    <row r="43" spans="1:26" ht="15.75" x14ac:dyDescent="0.25">
      <c r="A43" s="483"/>
      <c r="B43" s="483"/>
      <c r="C43" s="489"/>
      <c r="D43" s="483"/>
      <c r="E43" s="523"/>
      <c r="F43" s="523"/>
      <c r="G43" s="483"/>
      <c r="H43" s="483"/>
      <c r="J43" s="483"/>
      <c r="K43" s="483"/>
      <c r="L43" s="483"/>
      <c r="M43" s="489"/>
      <c r="N43" s="483"/>
      <c r="O43" s="523"/>
      <c r="P43" s="523"/>
      <c r="Q43" s="483"/>
      <c r="T43" s="483"/>
      <c r="U43" s="483"/>
      <c r="V43" s="483"/>
      <c r="W43" s="489"/>
      <c r="X43" s="483"/>
      <c r="Y43" s="523"/>
      <c r="Z43" s="523"/>
    </row>
    <row r="44" spans="1:26" ht="15.75" x14ac:dyDescent="0.25">
      <c r="A44" s="516"/>
      <c r="B44" s="516"/>
      <c r="C44" s="518"/>
      <c r="D44" s="516"/>
      <c r="E44" s="519"/>
      <c r="F44" s="519"/>
      <c r="G44" s="516"/>
      <c r="H44" s="483"/>
      <c r="J44" s="483"/>
      <c r="K44" s="483"/>
      <c r="L44" s="483"/>
      <c r="M44" s="489"/>
      <c r="N44" s="483"/>
      <c r="O44" s="523"/>
      <c r="P44" s="523"/>
      <c r="Q44" s="483"/>
      <c r="T44" s="483"/>
      <c r="U44" s="483"/>
      <c r="V44" s="483"/>
      <c r="W44" s="489"/>
      <c r="X44" s="483"/>
      <c r="Y44" s="523"/>
      <c r="Z44" s="523"/>
    </row>
    <row r="45" spans="1:26" ht="15.75" x14ac:dyDescent="0.25">
      <c r="A45" s="520"/>
      <c r="B45" s="520"/>
      <c r="C45" s="521"/>
      <c r="D45" s="520"/>
      <c r="E45" s="522"/>
      <c r="F45" s="522"/>
      <c r="G45" s="520"/>
      <c r="H45" s="483"/>
      <c r="J45" s="483"/>
      <c r="K45" s="483"/>
      <c r="L45" s="483"/>
      <c r="M45" s="489"/>
      <c r="N45" s="483"/>
      <c r="O45" s="523"/>
      <c r="P45" s="523"/>
      <c r="Q45" s="483"/>
      <c r="T45" s="483"/>
      <c r="U45" s="483"/>
      <c r="V45" s="483"/>
      <c r="W45" s="489"/>
      <c r="X45" s="483"/>
      <c r="Y45" s="523"/>
      <c r="Z45" s="523"/>
    </row>
    <row r="46" spans="1:26" ht="15.75" x14ac:dyDescent="0.25">
      <c r="A46" s="483"/>
      <c r="B46" s="483"/>
      <c r="C46" s="489"/>
      <c r="D46" s="483"/>
      <c r="E46" s="523"/>
      <c r="F46" s="523"/>
      <c r="G46" s="483"/>
      <c r="H46" s="483"/>
      <c r="J46" s="483"/>
      <c r="K46" s="483"/>
      <c r="L46" s="483"/>
      <c r="M46" s="489"/>
      <c r="N46" s="483"/>
      <c r="O46" s="523"/>
      <c r="P46" s="523"/>
      <c r="Q46" s="483"/>
      <c r="T46" s="483"/>
      <c r="U46" s="483"/>
      <c r="V46" s="483"/>
      <c r="W46" s="489"/>
      <c r="X46" s="483"/>
      <c r="Y46" s="523"/>
      <c r="Z46" s="523"/>
    </row>
    <row r="47" spans="1:26" ht="15.75" x14ac:dyDescent="0.25">
      <c r="A47" s="483"/>
      <c r="B47" s="483"/>
      <c r="C47" s="489"/>
      <c r="D47" s="483"/>
      <c r="E47" s="523"/>
      <c r="F47" s="523"/>
      <c r="G47" s="483"/>
      <c r="H47" s="483"/>
      <c r="J47" s="483"/>
      <c r="K47" s="483"/>
      <c r="L47" s="483"/>
      <c r="M47" s="489"/>
      <c r="N47" s="483"/>
      <c r="O47" s="523"/>
      <c r="P47" s="523"/>
      <c r="Q47" s="483"/>
      <c r="T47" s="483"/>
      <c r="U47" s="516"/>
      <c r="V47" s="516"/>
      <c r="W47" s="518"/>
      <c r="X47" s="516"/>
      <c r="Y47" s="519"/>
      <c r="Z47" s="519"/>
    </row>
    <row r="48" spans="1:26" ht="15.75" x14ac:dyDescent="0.25">
      <c r="A48" s="483"/>
      <c r="B48" s="483"/>
      <c r="C48" s="489"/>
      <c r="D48" s="483"/>
      <c r="E48" s="523"/>
      <c r="F48" s="523"/>
      <c r="G48" s="483"/>
      <c r="H48" s="516"/>
      <c r="J48" s="483"/>
      <c r="K48" s="483"/>
      <c r="L48" s="483"/>
      <c r="M48" s="489"/>
      <c r="N48" s="483"/>
      <c r="O48" s="523"/>
      <c r="P48" s="523"/>
      <c r="Q48" s="483"/>
      <c r="T48" s="483"/>
      <c r="U48" s="520"/>
      <c r="V48" s="520"/>
      <c r="W48" s="521"/>
      <c r="X48" s="520"/>
      <c r="Y48" s="522"/>
      <c r="Z48" s="522"/>
    </row>
    <row r="49" spans="1:26" ht="15.75" x14ac:dyDescent="0.25">
      <c r="A49" s="483"/>
      <c r="B49" s="483"/>
      <c r="C49" s="489"/>
      <c r="D49" s="483"/>
      <c r="E49" s="523"/>
      <c r="F49" s="523"/>
      <c r="G49" s="483"/>
      <c r="H49" s="520"/>
      <c r="J49" s="483"/>
      <c r="K49" s="483"/>
      <c r="L49" s="483"/>
      <c r="M49" s="489"/>
      <c r="N49" s="483"/>
      <c r="O49" s="523"/>
      <c r="P49" s="523"/>
      <c r="Q49" s="483"/>
      <c r="T49" s="483"/>
      <c r="U49" s="483"/>
      <c r="V49" s="483"/>
      <c r="W49" s="489"/>
      <c r="X49" s="483"/>
      <c r="Y49" s="523"/>
      <c r="Z49" s="523"/>
    </row>
    <row r="50" spans="1:26" ht="15.75" x14ac:dyDescent="0.25">
      <c r="A50" s="483"/>
      <c r="B50" s="483"/>
      <c r="C50" s="489"/>
      <c r="D50" s="483"/>
      <c r="E50" s="523"/>
      <c r="F50" s="523"/>
      <c r="G50" s="483"/>
      <c r="H50" s="483"/>
      <c r="J50" s="483"/>
      <c r="K50" s="483"/>
      <c r="L50" s="483"/>
      <c r="M50" s="489"/>
      <c r="N50" s="483"/>
      <c r="O50" s="523"/>
      <c r="P50" s="523"/>
      <c r="Q50" s="483"/>
      <c r="T50" s="483"/>
      <c r="U50" s="483"/>
      <c r="V50" s="483"/>
      <c r="W50" s="489"/>
      <c r="X50" s="483"/>
      <c r="Y50" s="523"/>
      <c r="Z50" s="523"/>
    </row>
    <row r="51" spans="1:26" ht="15.75" x14ac:dyDescent="0.25">
      <c r="A51" s="483"/>
      <c r="B51" s="483"/>
      <c r="C51" s="489"/>
      <c r="D51" s="483"/>
      <c r="E51" s="523"/>
      <c r="F51" s="523"/>
      <c r="G51" s="483"/>
      <c r="H51" s="483"/>
      <c r="J51" s="483"/>
      <c r="K51" s="483"/>
      <c r="L51" s="483"/>
      <c r="M51" s="489"/>
      <c r="N51" s="483"/>
      <c r="O51" s="523"/>
      <c r="P51" s="523"/>
      <c r="Q51" s="483"/>
      <c r="T51" s="483"/>
      <c r="U51" s="483"/>
      <c r="V51" s="483"/>
      <c r="W51" s="489"/>
      <c r="X51" s="483"/>
      <c r="Y51" s="523"/>
      <c r="Z51" s="523"/>
    </row>
    <row r="52" spans="1:26" ht="15.75" x14ac:dyDescent="0.25">
      <c r="A52" s="483"/>
      <c r="B52" s="483"/>
      <c r="C52" s="489"/>
      <c r="D52" s="483"/>
      <c r="E52" s="523"/>
      <c r="F52" s="523"/>
      <c r="G52" s="483"/>
      <c r="H52" s="516"/>
      <c r="J52" s="483"/>
      <c r="K52" s="483"/>
      <c r="L52" s="483"/>
      <c r="M52" s="489"/>
      <c r="N52" s="483"/>
      <c r="O52" s="523"/>
      <c r="P52" s="523"/>
      <c r="Q52" s="483"/>
      <c r="T52" s="483"/>
      <c r="U52" s="483"/>
      <c r="V52" s="483"/>
      <c r="W52" s="489"/>
      <c r="X52" s="483"/>
      <c r="Y52" s="523"/>
      <c r="Z52" s="523"/>
    </row>
    <row r="53" spans="1:26" ht="15.75" x14ac:dyDescent="0.25">
      <c r="A53" s="483"/>
      <c r="B53" s="483"/>
      <c r="C53" s="489"/>
      <c r="D53" s="483"/>
      <c r="E53" s="523"/>
      <c r="F53" s="523"/>
      <c r="G53" s="483"/>
      <c r="H53" s="516"/>
      <c r="J53" s="483"/>
      <c r="K53" s="483"/>
      <c r="L53" s="483"/>
      <c r="M53" s="489"/>
      <c r="N53" s="483"/>
      <c r="O53" s="523"/>
      <c r="P53" s="523"/>
      <c r="Q53" s="483"/>
      <c r="T53" s="483"/>
      <c r="U53" s="483"/>
      <c r="V53" s="483"/>
      <c r="W53" s="489"/>
      <c r="X53" s="483"/>
      <c r="Y53" s="523"/>
      <c r="Z53" s="523"/>
    </row>
    <row r="54" spans="1:26" ht="15.75" x14ac:dyDescent="0.25">
      <c r="A54" s="483"/>
      <c r="B54" s="483"/>
      <c r="C54" s="489"/>
      <c r="D54" s="483"/>
      <c r="E54" s="523"/>
      <c r="F54" s="523"/>
      <c r="G54" s="483"/>
      <c r="H54" s="520"/>
      <c r="J54" s="483"/>
      <c r="K54" s="516"/>
      <c r="L54" s="516"/>
      <c r="M54" s="518"/>
      <c r="N54" s="516"/>
      <c r="O54" s="519"/>
      <c r="P54" s="519"/>
      <c r="Q54" s="516"/>
      <c r="T54" s="483"/>
      <c r="U54" s="483"/>
      <c r="V54" s="483"/>
      <c r="W54" s="489"/>
      <c r="X54" s="483"/>
      <c r="Y54" s="523"/>
      <c r="Z54" s="523"/>
    </row>
    <row r="55" spans="1:26" ht="15.75" x14ac:dyDescent="0.25">
      <c r="A55" s="483"/>
      <c r="B55" s="483"/>
      <c r="C55" s="489"/>
      <c r="D55" s="483"/>
      <c r="E55" s="523"/>
      <c r="F55" s="523"/>
      <c r="G55" s="483"/>
      <c r="H55" s="483"/>
      <c r="J55" s="483"/>
      <c r="K55" s="520"/>
      <c r="L55" s="520"/>
      <c r="M55" s="521"/>
      <c r="N55" s="520"/>
      <c r="O55" s="522"/>
      <c r="P55" s="522"/>
      <c r="Q55" s="520"/>
      <c r="T55" s="483"/>
      <c r="U55" s="483"/>
      <c r="V55" s="483"/>
      <c r="W55" s="489"/>
      <c r="X55" s="483"/>
      <c r="Y55" s="523"/>
      <c r="Z55" s="523"/>
    </row>
    <row r="56" spans="1:26" ht="15.75" x14ac:dyDescent="0.25">
      <c r="A56" s="483"/>
      <c r="B56" s="483"/>
      <c r="C56" s="489"/>
      <c r="D56" s="483"/>
      <c r="E56" s="523"/>
      <c r="F56" s="523"/>
      <c r="G56" s="483"/>
      <c r="H56" s="483"/>
      <c r="J56" s="483"/>
      <c r="K56" s="483"/>
      <c r="L56" s="483"/>
      <c r="M56" s="489"/>
      <c r="N56" s="483"/>
      <c r="O56" s="523"/>
      <c r="P56" s="523"/>
      <c r="Q56" s="483"/>
      <c r="T56" s="483"/>
      <c r="U56" s="483"/>
      <c r="V56" s="483"/>
      <c r="W56" s="489"/>
      <c r="X56" s="483"/>
      <c r="Y56" s="523"/>
      <c r="Z56" s="523"/>
    </row>
    <row r="57" spans="1:26" ht="15.75" x14ac:dyDescent="0.25">
      <c r="A57" s="483"/>
      <c r="B57" s="483"/>
      <c r="C57" s="489"/>
      <c r="D57" s="483"/>
      <c r="E57" s="523"/>
      <c r="F57" s="523"/>
      <c r="G57" s="483"/>
      <c r="H57" s="516"/>
      <c r="J57" s="483"/>
      <c r="K57" s="483"/>
      <c r="L57" s="483"/>
      <c r="M57" s="489"/>
      <c r="N57" s="483"/>
      <c r="O57" s="523"/>
      <c r="P57" s="523"/>
      <c r="Q57" s="483"/>
      <c r="T57" s="483"/>
      <c r="U57" s="516"/>
      <c r="V57" s="516"/>
      <c r="W57" s="518"/>
      <c r="X57" s="516"/>
      <c r="Y57" s="519"/>
      <c r="Z57" s="519"/>
    </row>
    <row r="58" spans="1:26" ht="15.75" x14ac:dyDescent="0.25">
      <c r="A58" s="483"/>
      <c r="B58" s="483"/>
      <c r="C58" s="489"/>
      <c r="D58" s="483"/>
      <c r="E58" s="523"/>
      <c r="F58" s="523"/>
      <c r="G58" s="483"/>
      <c r="H58" s="516"/>
      <c r="J58" s="483"/>
      <c r="K58" s="483"/>
      <c r="L58" s="483"/>
      <c r="M58" s="489"/>
      <c r="N58" s="483"/>
      <c r="O58" s="523"/>
      <c r="P58" s="523"/>
      <c r="Q58" s="483"/>
      <c r="T58" s="483"/>
      <c r="U58" s="516"/>
      <c r="V58" s="516"/>
      <c r="W58" s="518"/>
      <c r="X58" s="516"/>
      <c r="Y58" s="519"/>
      <c r="Z58" s="519"/>
    </row>
    <row r="59" spans="1:26" ht="15.75" x14ac:dyDescent="0.25">
      <c r="A59" s="483"/>
      <c r="B59" s="483"/>
      <c r="C59" s="489"/>
      <c r="D59" s="483"/>
      <c r="E59" s="523"/>
      <c r="F59" s="523"/>
      <c r="G59" s="483"/>
      <c r="H59" s="516"/>
      <c r="J59" s="483"/>
      <c r="K59" s="483"/>
      <c r="L59" s="483"/>
      <c r="M59" s="489"/>
      <c r="N59" s="483"/>
      <c r="O59" s="523"/>
      <c r="P59" s="523"/>
      <c r="Q59" s="483"/>
      <c r="T59" s="483"/>
      <c r="U59" s="520"/>
      <c r="V59" s="520"/>
      <c r="W59" s="521"/>
      <c r="X59" s="520"/>
      <c r="Y59" s="522"/>
      <c r="Z59" s="522"/>
    </row>
    <row r="60" spans="1:26" ht="15.75" x14ac:dyDescent="0.25">
      <c r="A60" s="483"/>
      <c r="B60" s="483"/>
      <c r="C60" s="489"/>
      <c r="D60" s="483"/>
      <c r="E60" s="523"/>
      <c r="F60" s="523"/>
      <c r="G60" s="483"/>
      <c r="H60" s="520"/>
      <c r="J60" s="483"/>
      <c r="K60" s="483"/>
      <c r="L60" s="483"/>
      <c r="M60" s="489"/>
      <c r="N60" s="483"/>
      <c r="O60" s="523"/>
      <c r="P60" s="523"/>
      <c r="Q60" s="483"/>
      <c r="T60" s="483"/>
      <c r="U60" s="483"/>
      <c r="V60" s="483"/>
      <c r="W60" s="489"/>
      <c r="X60" s="483"/>
      <c r="Y60" s="523"/>
      <c r="Z60" s="523"/>
    </row>
    <row r="61" spans="1:26" ht="15.75" x14ac:dyDescent="0.25">
      <c r="A61" s="516"/>
      <c r="B61" s="516"/>
      <c r="C61" s="518"/>
      <c r="D61" s="516"/>
      <c r="E61" s="519"/>
      <c r="F61" s="519"/>
      <c r="G61" s="516"/>
      <c r="H61" s="483"/>
      <c r="J61" s="483"/>
      <c r="K61" s="483"/>
      <c r="L61" s="483"/>
      <c r="M61" s="489"/>
      <c r="N61" s="483"/>
      <c r="O61" s="523"/>
      <c r="P61" s="523"/>
      <c r="Q61" s="483"/>
      <c r="T61" s="483"/>
      <c r="U61" s="483"/>
      <c r="V61" s="483"/>
      <c r="W61" s="489"/>
      <c r="X61" s="483"/>
      <c r="Y61" s="523"/>
      <c r="Z61" s="523"/>
    </row>
    <row r="62" spans="1:26" ht="15.75" x14ac:dyDescent="0.25">
      <c r="A62" s="520"/>
      <c r="B62" s="520"/>
      <c r="C62" s="521"/>
      <c r="D62" s="520"/>
      <c r="E62" s="522"/>
      <c r="F62" s="522"/>
      <c r="G62" s="520"/>
      <c r="H62" s="483"/>
      <c r="J62" s="483"/>
      <c r="K62" s="483"/>
      <c r="L62" s="483"/>
      <c r="M62" s="489"/>
      <c r="N62" s="483"/>
      <c r="O62" s="523"/>
      <c r="P62" s="523"/>
      <c r="Q62" s="483"/>
      <c r="T62" s="483"/>
      <c r="U62" s="483"/>
      <c r="V62" s="483"/>
      <c r="W62" s="489"/>
      <c r="X62" s="483"/>
      <c r="Y62" s="523"/>
      <c r="Z62" s="523"/>
    </row>
    <row r="63" spans="1:26" ht="15.75" x14ac:dyDescent="0.25">
      <c r="A63" s="483"/>
      <c r="B63" s="483"/>
      <c r="C63" s="489"/>
      <c r="D63" s="483"/>
      <c r="E63" s="523"/>
      <c r="F63" s="523"/>
      <c r="G63" s="483"/>
      <c r="H63" s="483"/>
      <c r="J63" s="483"/>
      <c r="K63" s="516"/>
      <c r="L63" s="516"/>
      <c r="M63" s="518"/>
      <c r="N63" s="516"/>
      <c r="O63" s="519"/>
      <c r="P63" s="519"/>
      <c r="Q63" s="516"/>
      <c r="T63" s="483"/>
      <c r="U63" s="483"/>
      <c r="V63" s="483"/>
      <c r="W63" s="489"/>
      <c r="X63" s="483"/>
      <c r="Y63" s="523"/>
      <c r="Z63" s="523"/>
    </row>
    <row r="64" spans="1:26" ht="15.75" x14ac:dyDescent="0.25">
      <c r="A64" s="483"/>
      <c r="B64" s="483"/>
      <c r="C64" s="489"/>
      <c r="D64" s="483"/>
      <c r="E64" s="523"/>
      <c r="F64" s="523"/>
      <c r="G64" s="483"/>
      <c r="H64" s="516"/>
      <c r="J64" s="483"/>
      <c r="K64" s="520"/>
      <c r="L64" s="520"/>
      <c r="M64" s="521"/>
      <c r="N64" s="520"/>
      <c r="O64" s="522"/>
      <c r="P64" s="522"/>
      <c r="Q64" s="520"/>
      <c r="T64" s="483"/>
      <c r="U64" s="483"/>
      <c r="V64" s="483"/>
      <c r="W64" s="489"/>
      <c r="X64" s="483"/>
      <c r="Y64" s="523"/>
      <c r="Z64" s="523"/>
    </row>
    <row r="65" spans="1:26" ht="15.75" x14ac:dyDescent="0.25">
      <c r="A65" s="483"/>
      <c r="B65" s="483"/>
      <c r="C65" s="489"/>
      <c r="D65" s="483"/>
      <c r="E65" s="523"/>
      <c r="F65" s="523"/>
      <c r="G65" s="483"/>
      <c r="H65" s="520"/>
      <c r="J65" s="483"/>
      <c r="K65" s="483"/>
      <c r="L65" s="483"/>
      <c r="M65" s="489"/>
      <c r="N65" s="483"/>
      <c r="O65" s="523"/>
      <c r="P65" s="523"/>
      <c r="Q65" s="483"/>
      <c r="T65" s="483"/>
      <c r="U65" s="483"/>
      <c r="V65" s="483"/>
      <c r="W65" s="489"/>
      <c r="X65" s="483"/>
      <c r="Y65" s="523"/>
      <c r="Z65" s="523"/>
    </row>
    <row r="66" spans="1:26" ht="15.75" x14ac:dyDescent="0.25">
      <c r="A66" s="483"/>
      <c r="B66" s="483"/>
      <c r="C66" s="489"/>
      <c r="D66" s="483"/>
      <c r="E66" s="523"/>
      <c r="F66" s="523"/>
      <c r="G66" s="483"/>
      <c r="H66" s="483"/>
      <c r="J66" s="483"/>
      <c r="K66" s="483"/>
      <c r="L66" s="483"/>
      <c r="M66" s="489"/>
      <c r="N66" s="483"/>
      <c r="O66" s="523"/>
      <c r="P66" s="523"/>
      <c r="Q66" s="483"/>
      <c r="T66" s="483"/>
      <c r="U66" s="483"/>
      <c r="V66" s="483"/>
      <c r="W66" s="489"/>
      <c r="X66" s="483"/>
      <c r="Y66" s="523"/>
      <c r="Z66" s="523"/>
    </row>
    <row r="67" spans="1:26" ht="15.75" x14ac:dyDescent="0.25">
      <c r="A67" s="483"/>
      <c r="B67" s="483"/>
      <c r="C67" s="489"/>
      <c r="D67" s="483"/>
      <c r="E67" s="523"/>
      <c r="F67" s="523"/>
      <c r="G67" s="483"/>
      <c r="H67" s="483"/>
      <c r="J67" s="483"/>
      <c r="K67" s="516"/>
      <c r="L67" s="516"/>
      <c r="M67" s="518"/>
      <c r="N67" s="516"/>
      <c r="O67" s="519"/>
      <c r="P67" s="519"/>
      <c r="Q67" s="516"/>
      <c r="T67" s="483"/>
      <c r="U67" s="483"/>
      <c r="V67" s="483"/>
      <c r="W67" s="489"/>
      <c r="X67" s="483"/>
      <c r="Y67" s="523"/>
      <c r="Z67" s="523"/>
    </row>
    <row r="68" spans="1:26" ht="15.75" x14ac:dyDescent="0.25">
      <c r="A68" s="483"/>
      <c r="B68" s="483"/>
      <c r="C68" s="489"/>
      <c r="D68" s="483"/>
      <c r="E68" s="523"/>
      <c r="F68" s="523"/>
      <c r="G68" s="483"/>
      <c r="H68" s="483"/>
      <c r="J68" s="483"/>
      <c r="K68" s="520"/>
      <c r="L68" s="520"/>
      <c r="M68" s="521"/>
      <c r="N68" s="520"/>
      <c r="O68" s="522"/>
      <c r="P68" s="522"/>
      <c r="Q68" s="520"/>
      <c r="T68" s="483"/>
      <c r="U68" s="516"/>
      <c r="V68" s="516"/>
      <c r="W68" s="518"/>
      <c r="X68" s="516"/>
      <c r="Y68" s="519"/>
      <c r="Z68" s="519"/>
    </row>
    <row r="69" spans="1:26" ht="15.75" x14ac:dyDescent="0.25">
      <c r="A69" s="483"/>
      <c r="B69" s="483"/>
      <c r="C69" s="489"/>
      <c r="D69" s="483"/>
      <c r="E69" s="523"/>
      <c r="F69" s="523"/>
      <c r="G69" s="483"/>
      <c r="H69" s="483"/>
      <c r="J69" s="483"/>
      <c r="K69" s="483"/>
      <c r="L69" s="483"/>
      <c r="M69" s="489"/>
      <c r="N69" s="483"/>
      <c r="O69" s="523"/>
      <c r="P69" s="523"/>
      <c r="Q69" s="483"/>
      <c r="T69" s="483"/>
      <c r="U69" s="516"/>
      <c r="V69" s="516"/>
      <c r="W69" s="518"/>
      <c r="X69" s="516"/>
      <c r="Y69" s="519"/>
      <c r="Z69" s="519"/>
    </row>
    <row r="70" spans="1:26" ht="15.75" x14ac:dyDescent="0.25">
      <c r="A70" s="483"/>
      <c r="B70" s="483"/>
      <c r="C70" s="489"/>
      <c r="D70" s="483"/>
      <c r="E70" s="523"/>
      <c r="F70" s="523"/>
      <c r="G70" s="483"/>
      <c r="H70" s="483"/>
      <c r="J70" s="483"/>
      <c r="K70" s="483"/>
      <c r="L70" s="483"/>
      <c r="M70" s="489"/>
      <c r="N70" s="483"/>
      <c r="O70" s="523"/>
      <c r="P70" s="523"/>
      <c r="Q70" s="483"/>
      <c r="T70" s="483"/>
      <c r="U70" s="520"/>
      <c r="V70" s="520"/>
      <c r="W70" s="521"/>
      <c r="X70" s="520"/>
      <c r="Y70" s="522"/>
      <c r="Z70" s="522"/>
    </row>
    <row r="71" spans="1:26" ht="15.75" x14ac:dyDescent="0.25">
      <c r="A71" s="483"/>
      <c r="B71" s="483"/>
      <c r="C71" s="489"/>
      <c r="D71" s="483"/>
      <c r="E71" s="523"/>
      <c r="F71" s="523"/>
      <c r="G71" s="483"/>
      <c r="H71" s="516"/>
      <c r="J71" s="483"/>
      <c r="K71" s="516"/>
      <c r="L71" s="516"/>
      <c r="M71" s="518"/>
      <c r="N71" s="516"/>
      <c r="O71" s="519"/>
      <c r="P71" s="519"/>
      <c r="Q71" s="516"/>
      <c r="T71" s="483"/>
      <c r="U71" s="483"/>
      <c r="V71" s="483"/>
      <c r="W71" s="489"/>
      <c r="X71" s="483"/>
      <c r="Y71" s="523"/>
      <c r="Z71" s="523"/>
    </row>
    <row r="72" spans="1:26" ht="15.75" x14ac:dyDescent="0.25">
      <c r="A72" s="483"/>
      <c r="B72" s="483"/>
      <c r="C72" s="489"/>
      <c r="D72" s="483"/>
      <c r="E72" s="523"/>
      <c r="F72" s="523"/>
      <c r="G72" s="483"/>
      <c r="H72" s="520"/>
      <c r="J72" s="483"/>
      <c r="K72" s="516"/>
      <c r="L72" s="516"/>
      <c r="M72" s="518"/>
      <c r="N72" s="516"/>
      <c r="O72" s="519"/>
      <c r="P72" s="519"/>
      <c r="Q72" s="516"/>
      <c r="T72" s="483"/>
      <c r="U72" s="483"/>
      <c r="V72" s="483"/>
      <c r="W72" s="489"/>
      <c r="X72" s="483"/>
      <c r="Y72" s="523"/>
      <c r="Z72" s="523"/>
    </row>
    <row r="73" spans="1:26" ht="15.75" x14ac:dyDescent="0.25">
      <c r="A73" s="483"/>
      <c r="B73" s="483"/>
      <c r="C73" s="489"/>
      <c r="D73" s="483"/>
      <c r="E73" s="523"/>
      <c r="F73" s="523"/>
      <c r="G73" s="483"/>
      <c r="H73" s="483"/>
      <c r="J73" s="483"/>
      <c r="K73" s="520"/>
      <c r="L73" s="520"/>
      <c r="M73" s="521"/>
      <c r="N73" s="520"/>
      <c r="O73" s="522"/>
      <c r="P73" s="522"/>
      <c r="Q73" s="520"/>
      <c r="T73" s="483"/>
      <c r="U73" s="516"/>
      <c r="V73" s="516"/>
      <c r="W73" s="518"/>
      <c r="X73" s="516"/>
      <c r="Y73" s="519"/>
      <c r="Z73" s="519"/>
    </row>
    <row r="74" spans="1:26" ht="15.75" x14ac:dyDescent="0.25">
      <c r="A74" s="483"/>
      <c r="B74" s="483"/>
      <c r="C74" s="489"/>
      <c r="D74" s="483"/>
      <c r="E74" s="523"/>
      <c r="F74" s="523"/>
      <c r="G74" s="483"/>
      <c r="H74" s="483"/>
      <c r="J74" s="483"/>
      <c r="K74" s="483"/>
      <c r="L74" s="483"/>
      <c r="M74" s="489"/>
      <c r="N74" s="483"/>
      <c r="O74" s="523"/>
      <c r="P74" s="523"/>
      <c r="Q74" s="483"/>
      <c r="T74" s="483"/>
      <c r="U74" s="516"/>
      <c r="V74" s="516"/>
      <c r="W74" s="518"/>
      <c r="X74" s="516"/>
      <c r="Y74" s="519"/>
      <c r="Z74" s="519"/>
    </row>
    <row r="75" spans="1:26" ht="15.75" x14ac:dyDescent="0.25">
      <c r="A75" s="483"/>
      <c r="B75" s="483"/>
      <c r="C75" s="489"/>
      <c r="D75" s="483"/>
      <c r="E75" s="523"/>
      <c r="F75" s="523"/>
      <c r="G75" s="483"/>
      <c r="H75" s="516"/>
      <c r="J75" s="483"/>
      <c r="K75" s="483"/>
      <c r="L75" s="483"/>
      <c r="M75" s="489"/>
      <c r="N75" s="483"/>
      <c r="O75" s="523"/>
      <c r="P75" s="523"/>
      <c r="Q75" s="483"/>
      <c r="T75" s="483"/>
      <c r="U75" s="520"/>
      <c r="V75" s="520"/>
      <c r="W75" s="521"/>
      <c r="X75" s="520"/>
      <c r="Y75" s="522"/>
      <c r="Z75" s="522"/>
    </row>
    <row r="76" spans="1:26" ht="15.75" x14ac:dyDescent="0.25">
      <c r="A76" s="483"/>
      <c r="B76" s="483"/>
      <c r="C76" s="489"/>
      <c r="D76" s="483"/>
      <c r="E76" s="523"/>
      <c r="F76" s="523"/>
      <c r="G76" s="483"/>
      <c r="H76" s="516"/>
      <c r="J76" s="483"/>
      <c r="K76" s="483"/>
      <c r="L76" s="483"/>
      <c r="M76" s="489"/>
      <c r="N76" s="483"/>
      <c r="O76" s="523"/>
      <c r="P76" s="523"/>
      <c r="Q76" s="483"/>
      <c r="T76" s="483"/>
      <c r="U76" s="483"/>
      <c r="V76" s="483"/>
      <c r="W76" s="489"/>
      <c r="X76" s="483"/>
      <c r="Y76" s="523"/>
      <c r="Z76" s="523"/>
    </row>
    <row r="77" spans="1:26" ht="15.75" x14ac:dyDescent="0.25">
      <c r="A77" s="483"/>
      <c r="B77" s="483"/>
      <c r="C77" s="489"/>
      <c r="D77" s="483"/>
      <c r="E77" s="523"/>
      <c r="F77" s="523"/>
      <c r="G77" s="483"/>
      <c r="H77" s="520"/>
      <c r="J77" s="483"/>
      <c r="K77" s="483"/>
      <c r="L77" s="483"/>
      <c r="M77" s="489"/>
      <c r="N77" s="483"/>
      <c r="O77" s="523"/>
      <c r="P77" s="523"/>
      <c r="Q77" s="483"/>
      <c r="T77" s="483"/>
      <c r="U77" s="483"/>
      <c r="V77" s="483"/>
      <c r="W77" s="489"/>
      <c r="X77" s="483"/>
      <c r="Y77" s="523"/>
      <c r="Z77" s="523"/>
    </row>
    <row r="78" spans="1:26" ht="15.75" x14ac:dyDescent="0.25">
      <c r="A78" s="483"/>
      <c r="B78" s="483"/>
      <c r="C78" s="489"/>
      <c r="D78" s="483"/>
      <c r="E78" s="523"/>
      <c r="F78" s="523"/>
      <c r="G78" s="483"/>
      <c r="H78" s="483"/>
      <c r="J78" s="483"/>
      <c r="K78" s="483"/>
      <c r="L78" s="483"/>
      <c r="M78" s="489"/>
      <c r="N78" s="483"/>
      <c r="O78" s="523"/>
      <c r="P78" s="523"/>
      <c r="Q78" s="483"/>
      <c r="T78" s="483"/>
      <c r="U78" s="483"/>
      <c r="V78" s="483"/>
      <c r="W78" s="489"/>
      <c r="X78" s="483"/>
      <c r="Y78" s="523"/>
      <c r="Z78" s="523"/>
    </row>
    <row r="79" spans="1:26" ht="15.75" x14ac:dyDescent="0.25">
      <c r="A79" s="483"/>
      <c r="B79" s="483"/>
      <c r="C79" s="489"/>
      <c r="D79" s="483"/>
      <c r="E79" s="523"/>
      <c r="F79" s="523"/>
      <c r="G79" s="483"/>
      <c r="H79" s="483"/>
      <c r="J79" s="483"/>
      <c r="K79" s="483"/>
      <c r="L79" s="483"/>
      <c r="M79" s="489"/>
      <c r="N79" s="483"/>
      <c r="O79" s="523"/>
      <c r="P79" s="523"/>
      <c r="Q79" s="483"/>
      <c r="T79" s="483"/>
      <c r="U79" s="483"/>
      <c r="V79" s="483"/>
      <c r="W79" s="489"/>
      <c r="X79" s="483"/>
      <c r="Y79" s="523"/>
      <c r="Z79" s="523"/>
    </row>
    <row r="80" spans="1:26" ht="15.75" x14ac:dyDescent="0.25">
      <c r="A80" s="516"/>
      <c r="B80" s="516"/>
      <c r="C80" s="518"/>
      <c r="D80" s="516"/>
      <c r="E80" s="519"/>
      <c r="F80" s="519"/>
      <c r="G80" s="516"/>
      <c r="H80" s="483"/>
      <c r="J80" s="483"/>
      <c r="K80" s="483"/>
      <c r="L80" s="483"/>
      <c r="M80" s="489"/>
      <c r="N80" s="483"/>
      <c r="O80" s="523"/>
      <c r="P80" s="523"/>
      <c r="Q80" s="483"/>
      <c r="T80" s="483"/>
      <c r="U80" s="483"/>
      <c r="V80" s="483"/>
      <c r="W80" s="489"/>
      <c r="X80" s="483"/>
      <c r="Y80" s="523"/>
      <c r="Z80" s="523"/>
    </row>
    <row r="81" spans="1:26" ht="15.75" x14ac:dyDescent="0.25">
      <c r="A81" s="520"/>
      <c r="B81" s="520"/>
      <c r="C81" s="521"/>
      <c r="D81" s="520"/>
      <c r="E81" s="522"/>
      <c r="F81" s="522"/>
      <c r="G81" s="520"/>
      <c r="H81" s="483"/>
      <c r="J81" s="483"/>
      <c r="K81" s="483"/>
      <c r="L81" s="483"/>
      <c r="M81" s="489"/>
      <c r="N81" s="483"/>
      <c r="O81" s="523"/>
      <c r="P81" s="523"/>
      <c r="Q81" s="483"/>
      <c r="T81" s="483"/>
      <c r="U81" s="516"/>
      <c r="V81" s="516"/>
      <c r="W81" s="518"/>
      <c r="X81" s="516"/>
      <c r="Y81" s="519"/>
      <c r="Z81" s="519"/>
    </row>
    <row r="82" spans="1:26" ht="15.75" x14ac:dyDescent="0.25">
      <c r="A82" s="483"/>
      <c r="B82" s="483"/>
      <c r="C82" s="489"/>
      <c r="D82" s="483"/>
      <c r="E82" s="523"/>
      <c r="F82" s="523"/>
      <c r="G82" s="483"/>
      <c r="H82" s="483"/>
      <c r="J82" s="483"/>
      <c r="K82" s="483"/>
      <c r="L82" s="483"/>
      <c r="M82" s="489"/>
      <c r="N82" s="483"/>
      <c r="O82" s="523"/>
      <c r="P82" s="523"/>
      <c r="Q82" s="483"/>
      <c r="T82" s="483"/>
      <c r="U82" s="516"/>
      <c r="V82" s="516"/>
      <c r="W82" s="518"/>
      <c r="X82" s="516"/>
      <c r="Y82" s="519"/>
      <c r="Z82" s="519"/>
    </row>
    <row r="83" spans="1:26" ht="15.75" x14ac:dyDescent="0.25">
      <c r="A83" s="483"/>
      <c r="B83" s="483"/>
      <c r="C83" s="489"/>
      <c r="D83" s="483"/>
      <c r="E83" s="523"/>
      <c r="F83" s="523"/>
      <c r="G83" s="483"/>
      <c r="H83" s="516"/>
      <c r="J83" s="483"/>
      <c r="K83" s="483"/>
      <c r="L83" s="483"/>
      <c r="M83" s="489"/>
      <c r="N83" s="483"/>
      <c r="O83" s="523"/>
      <c r="P83" s="523"/>
      <c r="Q83" s="483"/>
      <c r="T83" s="483"/>
      <c r="U83" s="520"/>
      <c r="V83" s="520"/>
      <c r="W83" s="521"/>
      <c r="X83" s="520"/>
      <c r="Y83" s="522"/>
      <c r="Z83" s="522"/>
    </row>
    <row r="84" spans="1:26" ht="15.75" x14ac:dyDescent="0.25">
      <c r="A84" s="483"/>
      <c r="B84" s="483"/>
      <c r="C84" s="489"/>
      <c r="D84" s="483"/>
      <c r="E84" s="523"/>
      <c r="F84" s="523"/>
      <c r="G84" s="483"/>
      <c r="H84" s="520"/>
      <c r="J84" s="483"/>
      <c r="K84" s="483"/>
      <c r="L84" s="483"/>
      <c r="M84" s="489"/>
      <c r="N84" s="483"/>
      <c r="O84" s="523"/>
      <c r="P84" s="523"/>
      <c r="Q84" s="483"/>
      <c r="T84" s="483"/>
      <c r="U84" s="483"/>
      <c r="V84" s="483"/>
      <c r="W84" s="489"/>
      <c r="X84" s="483"/>
      <c r="Y84" s="523"/>
      <c r="Z84" s="523"/>
    </row>
    <row r="85" spans="1:26" ht="15.75" x14ac:dyDescent="0.25">
      <c r="A85" s="483"/>
      <c r="B85" s="483"/>
      <c r="C85" s="489"/>
      <c r="D85" s="483"/>
      <c r="E85" s="523"/>
      <c r="F85" s="523"/>
      <c r="G85" s="483"/>
      <c r="H85" s="483"/>
      <c r="J85" s="483"/>
      <c r="K85" s="483"/>
      <c r="L85" s="483"/>
      <c r="M85" s="489"/>
      <c r="N85" s="483"/>
      <c r="O85" s="523"/>
      <c r="P85" s="523"/>
      <c r="Q85" s="483"/>
      <c r="T85" s="483"/>
      <c r="U85" s="483"/>
      <c r="V85" s="483"/>
      <c r="W85" s="489"/>
      <c r="X85" s="483"/>
      <c r="Y85" s="523"/>
      <c r="Z85" s="523"/>
    </row>
    <row r="86" spans="1:26" ht="15.75" x14ac:dyDescent="0.25">
      <c r="A86" s="516"/>
      <c r="B86" s="516"/>
      <c r="C86" s="518"/>
      <c r="D86" s="516"/>
      <c r="E86" s="519"/>
      <c r="F86" s="519"/>
      <c r="G86" s="516"/>
      <c r="H86" s="483"/>
      <c r="J86" s="483"/>
      <c r="K86" s="483"/>
      <c r="L86" s="483"/>
      <c r="M86" s="489"/>
      <c r="N86" s="483"/>
      <c r="O86" s="523"/>
      <c r="P86" s="523"/>
      <c r="Q86" s="483"/>
      <c r="T86" s="483"/>
      <c r="U86" s="516"/>
      <c r="V86" s="516"/>
      <c r="W86" s="518"/>
      <c r="X86" s="516"/>
      <c r="Y86" s="519"/>
      <c r="Z86" s="519"/>
    </row>
    <row r="87" spans="1:26" ht="15.75" x14ac:dyDescent="0.25">
      <c r="A87" s="520"/>
      <c r="B87" s="520"/>
      <c r="C87" s="521"/>
      <c r="D87" s="520"/>
      <c r="E87" s="522"/>
      <c r="F87" s="522"/>
      <c r="G87" s="520"/>
      <c r="H87" s="483"/>
      <c r="J87" s="483"/>
      <c r="K87" s="483"/>
      <c r="L87" s="483"/>
      <c r="M87" s="489"/>
      <c r="N87" s="483"/>
      <c r="O87" s="523"/>
      <c r="P87" s="523"/>
      <c r="Q87" s="483"/>
      <c r="T87" s="483"/>
      <c r="U87" s="520"/>
      <c r="V87" s="520"/>
      <c r="W87" s="521"/>
      <c r="X87" s="520"/>
      <c r="Y87" s="522"/>
      <c r="Z87" s="522"/>
    </row>
    <row r="88" spans="1:26" ht="15.75" x14ac:dyDescent="0.25">
      <c r="A88" s="483"/>
      <c r="B88" s="483"/>
      <c r="C88" s="489"/>
      <c r="D88" s="483"/>
      <c r="E88" s="523"/>
      <c r="F88" s="523"/>
      <c r="G88" s="483"/>
      <c r="H88" s="516"/>
      <c r="J88" s="483"/>
      <c r="K88" s="483"/>
      <c r="L88" s="483"/>
      <c r="M88" s="489"/>
      <c r="N88" s="483"/>
      <c r="O88" s="523"/>
      <c r="P88" s="523"/>
      <c r="Q88" s="483"/>
      <c r="T88" s="483"/>
      <c r="U88" s="483"/>
      <c r="V88" s="483"/>
      <c r="W88" s="489"/>
      <c r="X88" s="483"/>
      <c r="Y88" s="523"/>
      <c r="Z88" s="523"/>
    </row>
    <row r="89" spans="1:26" ht="15.75" x14ac:dyDescent="0.25">
      <c r="A89" s="483"/>
      <c r="B89" s="483"/>
      <c r="C89" s="489"/>
      <c r="D89" s="483"/>
      <c r="E89" s="523"/>
      <c r="F89" s="523"/>
      <c r="G89" s="483"/>
      <c r="H89" s="520"/>
      <c r="J89" s="483"/>
      <c r="K89" s="483"/>
      <c r="L89" s="483"/>
      <c r="M89" s="489"/>
      <c r="N89" s="483"/>
      <c r="O89" s="523"/>
      <c r="P89" s="523"/>
      <c r="Q89" s="483"/>
      <c r="T89" s="483"/>
      <c r="U89" s="483"/>
      <c r="V89" s="483"/>
      <c r="W89" s="489"/>
      <c r="X89" s="483"/>
      <c r="Y89" s="523"/>
      <c r="Z89" s="523"/>
    </row>
    <row r="90" spans="1:26" ht="15.75" x14ac:dyDescent="0.25">
      <c r="A90" s="516"/>
      <c r="B90" s="516"/>
      <c r="C90" s="518"/>
      <c r="D90" s="516"/>
      <c r="E90" s="519"/>
      <c r="F90" s="519"/>
      <c r="G90" s="516"/>
      <c r="H90" s="483"/>
      <c r="J90" s="483"/>
      <c r="K90" s="483"/>
      <c r="L90" s="483"/>
      <c r="M90" s="489"/>
      <c r="N90" s="483"/>
      <c r="O90" s="523"/>
      <c r="P90" s="523"/>
      <c r="Q90" s="483"/>
      <c r="T90" s="483"/>
      <c r="U90" s="483"/>
      <c r="V90" s="483"/>
      <c r="W90" s="489"/>
      <c r="X90" s="483"/>
      <c r="Y90" s="523"/>
      <c r="Z90" s="523"/>
    </row>
    <row r="91" spans="1:26" ht="15.75" x14ac:dyDescent="0.25">
      <c r="A91" s="516"/>
      <c r="B91" s="516"/>
      <c r="C91" s="518"/>
      <c r="D91" s="516"/>
      <c r="E91" s="519"/>
      <c r="F91" s="519"/>
      <c r="G91" s="516"/>
      <c r="H91" s="483"/>
      <c r="J91" s="483"/>
      <c r="K91" s="483"/>
      <c r="L91" s="483"/>
      <c r="M91" s="489"/>
      <c r="N91" s="483"/>
      <c r="O91" s="523"/>
      <c r="P91" s="523"/>
      <c r="Q91" s="483"/>
      <c r="T91" s="483"/>
      <c r="U91" s="483"/>
      <c r="V91" s="483"/>
      <c r="W91" s="489"/>
      <c r="X91" s="483"/>
      <c r="Y91" s="523"/>
      <c r="Z91" s="523"/>
    </row>
    <row r="92" spans="1:26" ht="15.75" x14ac:dyDescent="0.25">
      <c r="A92" s="520"/>
      <c r="B92" s="520"/>
      <c r="C92" s="521"/>
      <c r="D92" s="520"/>
      <c r="E92" s="522"/>
      <c r="F92" s="522"/>
      <c r="G92" s="520"/>
      <c r="H92" s="483"/>
      <c r="J92" s="483"/>
      <c r="K92" s="483"/>
      <c r="L92" s="483"/>
      <c r="M92" s="489"/>
      <c r="N92" s="483"/>
      <c r="O92" s="523"/>
      <c r="P92" s="523"/>
      <c r="Q92" s="483"/>
      <c r="T92" s="483"/>
      <c r="U92" s="483"/>
      <c r="V92" s="483"/>
      <c r="W92" s="489"/>
      <c r="X92" s="483"/>
      <c r="Y92" s="523"/>
      <c r="Z92" s="523"/>
    </row>
    <row r="93" spans="1:26" ht="15.75" x14ac:dyDescent="0.25">
      <c r="A93" s="483"/>
      <c r="B93" s="483"/>
      <c r="C93" s="489"/>
      <c r="D93" s="483"/>
      <c r="E93" s="523"/>
      <c r="F93" s="523"/>
      <c r="G93" s="483"/>
      <c r="H93" s="483"/>
      <c r="J93" s="483"/>
      <c r="K93" s="483"/>
      <c r="L93" s="483"/>
      <c r="M93" s="489"/>
      <c r="N93" s="483"/>
      <c r="O93" s="523"/>
      <c r="P93" s="523"/>
      <c r="Q93" s="483"/>
      <c r="T93" s="483"/>
      <c r="U93" s="483"/>
      <c r="V93" s="483"/>
      <c r="W93" s="489"/>
      <c r="X93" s="483"/>
      <c r="Y93" s="523"/>
      <c r="Z93" s="523"/>
    </row>
    <row r="94" spans="1:26" ht="15.75" x14ac:dyDescent="0.25">
      <c r="A94" s="483"/>
      <c r="B94" s="483"/>
      <c r="C94" s="489"/>
      <c r="D94" s="483"/>
      <c r="E94" s="523"/>
      <c r="F94" s="523"/>
      <c r="G94" s="483"/>
      <c r="H94" s="483"/>
      <c r="J94" s="483"/>
      <c r="K94" s="483"/>
      <c r="L94" s="483"/>
      <c r="M94" s="489"/>
      <c r="N94" s="483"/>
      <c r="O94" s="523"/>
      <c r="P94" s="523"/>
      <c r="Q94" s="483"/>
      <c r="T94" s="483"/>
      <c r="U94" s="483"/>
      <c r="V94" s="483"/>
      <c r="W94" s="489"/>
      <c r="X94" s="483"/>
      <c r="Y94" s="523"/>
      <c r="Z94" s="523"/>
    </row>
    <row r="95" spans="1:26" ht="15.75" x14ac:dyDescent="0.25">
      <c r="A95" s="516"/>
      <c r="B95" s="516"/>
      <c r="C95" s="518"/>
      <c r="D95" s="516"/>
      <c r="E95" s="519"/>
      <c r="F95" s="519"/>
      <c r="G95" s="516"/>
      <c r="H95" s="483"/>
      <c r="J95" s="483"/>
      <c r="K95" s="483"/>
      <c r="L95" s="483"/>
      <c r="M95" s="489"/>
      <c r="N95" s="483"/>
      <c r="O95" s="523"/>
      <c r="P95" s="523"/>
      <c r="Q95" s="483"/>
      <c r="T95" s="483"/>
      <c r="U95" s="483"/>
      <c r="V95" s="483"/>
      <c r="W95" s="489"/>
      <c r="X95" s="483"/>
      <c r="Y95" s="523"/>
      <c r="Z95" s="523"/>
    </row>
    <row r="96" spans="1:26" ht="15.75" x14ac:dyDescent="0.25">
      <c r="A96" s="520"/>
      <c r="B96" s="520"/>
      <c r="C96" s="521"/>
      <c r="D96" s="520"/>
      <c r="E96" s="522"/>
      <c r="F96" s="522"/>
      <c r="G96" s="520"/>
      <c r="H96" s="483"/>
      <c r="J96" s="483"/>
      <c r="K96" s="483"/>
      <c r="L96" s="483"/>
      <c r="M96" s="489"/>
      <c r="N96" s="483"/>
      <c r="O96" s="523"/>
      <c r="P96" s="523"/>
      <c r="Q96" s="483"/>
      <c r="T96" s="483"/>
      <c r="U96" s="483"/>
      <c r="V96" s="483"/>
      <c r="W96" s="489"/>
      <c r="X96" s="483"/>
      <c r="Y96" s="523"/>
      <c r="Z96" s="523"/>
    </row>
    <row r="97" spans="1:26" ht="15.75" x14ac:dyDescent="0.25">
      <c r="A97" s="483"/>
      <c r="B97" s="483"/>
      <c r="C97" s="489"/>
      <c r="D97" s="483"/>
      <c r="E97" s="523"/>
      <c r="F97" s="523"/>
      <c r="G97" s="483"/>
      <c r="H97" s="483"/>
      <c r="J97" s="483"/>
      <c r="K97" s="483"/>
      <c r="L97" s="483"/>
      <c r="M97" s="489"/>
      <c r="N97" s="483"/>
      <c r="O97" s="523"/>
      <c r="P97" s="523"/>
      <c r="Q97" s="483"/>
      <c r="T97" s="483"/>
      <c r="U97" s="483"/>
      <c r="V97" s="483"/>
      <c r="W97" s="489"/>
      <c r="X97" s="483"/>
      <c r="Y97" s="523"/>
      <c r="Z97" s="523"/>
    </row>
    <row r="98" spans="1:26" ht="15.75" x14ac:dyDescent="0.25">
      <c r="A98" s="483"/>
      <c r="B98" s="483"/>
      <c r="C98" s="489"/>
      <c r="D98" s="483"/>
      <c r="E98" s="523"/>
      <c r="F98" s="523"/>
      <c r="G98" s="483"/>
      <c r="H98" s="483"/>
      <c r="J98" s="483"/>
      <c r="K98" s="483"/>
      <c r="L98" s="483"/>
      <c r="M98" s="489"/>
      <c r="N98" s="483"/>
      <c r="O98" s="523"/>
      <c r="P98" s="523"/>
      <c r="Q98" s="483"/>
      <c r="T98" s="483"/>
      <c r="U98" s="483"/>
      <c r="V98" s="483"/>
      <c r="W98" s="489"/>
      <c r="X98" s="483"/>
      <c r="Y98" s="523"/>
      <c r="Z98" s="523"/>
    </row>
    <row r="99" spans="1:26" ht="15.75" x14ac:dyDescent="0.25">
      <c r="A99" s="483"/>
      <c r="B99" s="483"/>
      <c r="C99" s="489"/>
      <c r="D99" s="483"/>
      <c r="E99" s="523"/>
      <c r="F99" s="523"/>
      <c r="G99" s="483"/>
      <c r="H99" s="483"/>
      <c r="J99" s="483"/>
      <c r="K99" s="483"/>
      <c r="L99" s="483"/>
      <c r="M99" s="489"/>
      <c r="N99" s="483"/>
      <c r="O99" s="523"/>
      <c r="P99" s="523"/>
      <c r="Q99" s="483"/>
      <c r="T99" s="483"/>
      <c r="U99" s="483"/>
      <c r="V99" s="483"/>
      <c r="W99" s="489"/>
      <c r="X99" s="483"/>
      <c r="Y99" s="523"/>
      <c r="Z99" s="523"/>
    </row>
    <row r="100" spans="1:26" ht="15.75" x14ac:dyDescent="0.25">
      <c r="A100" s="483"/>
      <c r="B100" s="483"/>
      <c r="C100" s="489"/>
      <c r="D100" s="483"/>
      <c r="E100" s="523"/>
      <c r="F100" s="523"/>
      <c r="G100" s="483"/>
      <c r="H100" s="483"/>
      <c r="J100" s="483"/>
      <c r="K100" s="483"/>
      <c r="L100" s="483"/>
      <c r="M100" s="489"/>
      <c r="N100" s="483"/>
      <c r="O100" s="523"/>
      <c r="P100" s="523"/>
      <c r="Q100" s="483"/>
      <c r="T100" s="483"/>
      <c r="U100" s="483"/>
      <c r="V100" s="483"/>
      <c r="W100" s="489"/>
      <c r="X100" s="483"/>
      <c r="Y100" s="523"/>
      <c r="Z100" s="523"/>
    </row>
    <row r="101" spans="1:26" ht="15.75" x14ac:dyDescent="0.25">
      <c r="A101" s="483"/>
      <c r="B101" s="483"/>
      <c r="C101" s="489"/>
      <c r="D101" s="483"/>
      <c r="E101" s="523"/>
      <c r="F101" s="523"/>
      <c r="G101" s="483"/>
      <c r="H101" s="483"/>
      <c r="J101" s="483"/>
      <c r="K101" s="483"/>
      <c r="L101" s="483"/>
      <c r="M101" s="489"/>
      <c r="N101" s="483"/>
      <c r="O101" s="523"/>
      <c r="P101" s="523"/>
      <c r="Q101" s="483"/>
      <c r="T101" s="483"/>
      <c r="U101" s="483"/>
      <c r="V101" s="483"/>
      <c r="W101" s="489"/>
      <c r="X101" s="483"/>
      <c r="Y101" s="523"/>
      <c r="Z101" s="523"/>
    </row>
    <row r="102" spans="1:26" ht="15.75" x14ac:dyDescent="0.25">
      <c r="A102" s="483"/>
      <c r="B102" s="483"/>
      <c r="C102" s="489"/>
      <c r="D102" s="483"/>
      <c r="E102" s="523"/>
      <c r="F102" s="523"/>
      <c r="G102" s="483"/>
      <c r="H102" s="483"/>
      <c r="J102" s="483"/>
      <c r="K102" s="483"/>
      <c r="L102" s="483"/>
      <c r="M102" s="489"/>
      <c r="N102" s="483"/>
      <c r="O102" s="523"/>
      <c r="P102" s="523"/>
      <c r="Q102" s="483"/>
      <c r="T102" s="483"/>
      <c r="U102" s="483"/>
      <c r="V102" s="483"/>
      <c r="W102" s="489"/>
      <c r="X102" s="483"/>
      <c r="Y102" s="523"/>
      <c r="Z102" s="523"/>
    </row>
    <row r="103" spans="1:26" ht="15.75" x14ac:dyDescent="0.25">
      <c r="A103" s="516"/>
      <c r="B103" s="516"/>
      <c r="C103" s="518"/>
      <c r="D103" s="516"/>
      <c r="E103" s="519"/>
      <c r="F103" s="519"/>
      <c r="G103" s="516"/>
      <c r="H103" s="483"/>
      <c r="J103" s="483"/>
      <c r="K103" s="483"/>
      <c r="L103" s="483"/>
      <c r="M103" s="489"/>
      <c r="N103" s="483"/>
      <c r="O103" s="523"/>
      <c r="P103" s="523"/>
      <c r="Q103" s="483"/>
      <c r="T103" s="483"/>
      <c r="U103" s="516"/>
      <c r="V103" s="516"/>
      <c r="W103" s="518"/>
      <c r="X103" s="516"/>
      <c r="Y103" s="519"/>
      <c r="Z103" s="519"/>
    </row>
    <row r="104" spans="1:26" ht="15.75" x14ac:dyDescent="0.25">
      <c r="A104" s="516"/>
      <c r="B104" s="516"/>
      <c r="C104" s="518"/>
      <c r="D104" s="516"/>
      <c r="E104" s="519"/>
      <c r="F104" s="519"/>
      <c r="G104" s="516"/>
      <c r="H104" s="483"/>
      <c r="J104" s="483"/>
      <c r="K104" s="483"/>
      <c r="L104" s="483"/>
      <c r="M104" s="489"/>
      <c r="N104" s="483"/>
      <c r="O104" s="523"/>
      <c r="P104" s="523"/>
      <c r="Q104" s="483"/>
      <c r="T104" s="483"/>
      <c r="U104" s="520"/>
      <c r="V104" s="520"/>
      <c r="W104" s="521"/>
      <c r="X104" s="520"/>
      <c r="Y104" s="522"/>
      <c r="Z104" s="522"/>
    </row>
    <row r="105" spans="1:26" ht="15.75" x14ac:dyDescent="0.25">
      <c r="A105" s="516"/>
      <c r="B105" s="516"/>
      <c r="C105" s="518"/>
      <c r="D105" s="516"/>
      <c r="E105" s="519"/>
      <c r="F105" s="519"/>
      <c r="G105" s="516"/>
      <c r="H105" s="483"/>
      <c r="J105" s="483"/>
      <c r="K105" s="483"/>
      <c r="L105" s="483"/>
      <c r="M105" s="489"/>
      <c r="N105" s="483"/>
      <c r="O105" s="523"/>
      <c r="P105" s="523"/>
      <c r="Q105" s="483"/>
      <c r="T105" s="483"/>
      <c r="U105" s="483"/>
      <c r="V105" s="483"/>
      <c r="W105" s="489"/>
      <c r="X105" s="483"/>
      <c r="Y105" s="523"/>
      <c r="Z105" s="523"/>
    </row>
    <row r="106" spans="1:26" ht="15.75" x14ac:dyDescent="0.25">
      <c r="A106" s="520"/>
      <c r="B106" s="520"/>
      <c r="C106" s="521"/>
      <c r="D106" s="520"/>
      <c r="E106" s="522"/>
      <c r="F106" s="522"/>
      <c r="G106" s="520"/>
      <c r="H106" s="483"/>
      <c r="J106" s="483"/>
      <c r="K106" s="516"/>
      <c r="L106" s="516"/>
      <c r="M106" s="518"/>
      <c r="N106" s="516"/>
      <c r="O106" s="519"/>
      <c r="P106" s="519"/>
      <c r="Q106" s="516"/>
      <c r="T106" s="483"/>
      <c r="U106" s="483"/>
      <c r="V106" s="483"/>
      <c r="W106" s="489"/>
      <c r="X106" s="483"/>
      <c r="Y106" s="523"/>
      <c r="Z106" s="523"/>
    </row>
    <row r="107" spans="1:26" ht="15.75" x14ac:dyDescent="0.25">
      <c r="A107" s="483"/>
      <c r="B107" s="483"/>
      <c r="C107" s="489"/>
      <c r="D107" s="483"/>
      <c r="E107" s="523"/>
      <c r="F107" s="523"/>
      <c r="G107" s="483"/>
      <c r="H107" s="483"/>
      <c r="J107" s="483"/>
      <c r="K107" s="520"/>
      <c r="L107" s="520"/>
      <c r="M107" s="521"/>
      <c r="N107" s="520"/>
      <c r="O107" s="522"/>
      <c r="P107" s="522"/>
      <c r="Q107" s="520"/>
      <c r="T107" s="483"/>
      <c r="U107" s="483"/>
      <c r="V107" s="483"/>
      <c r="W107" s="489"/>
      <c r="X107" s="483"/>
      <c r="Y107" s="523"/>
      <c r="Z107" s="523"/>
    </row>
    <row r="108" spans="1:26" ht="15.75" x14ac:dyDescent="0.25">
      <c r="A108" s="483"/>
      <c r="B108" s="483"/>
      <c r="C108" s="489"/>
      <c r="D108" s="483"/>
      <c r="E108" s="523"/>
      <c r="F108" s="523"/>
      <c r="G108" s="483"/>
      <c r="H108" s="483"/>
      <c r="J108" s="483"/>
      <c r="K108" s="483"/>
      <c r="L108" s="483"/>
      <c r="M108" s="489"/>
      <c r="N108" s="483"/>
      <c r="O108" s="523"/>
      <c r="P108" s="523"/>
      <c r="Q108" s="483"/>
      <c r="T108" s="483"/>
      <c r="U108" s="483"/>
      <c r="V108" s="483"/>
      <c r="W108" s="489"/>
      <c r="X108" s="483"/>
      <c r="Y108" s="523"/>
      <c r="Z108" s="523"/>
    </row>
    <row r="109" spans="1:26" ht="15.75" x14ac:dyDescent="0.25">
      <c r="A109" s="483"/>
      <c r="B109" s="483"/>
      <c r="C109" s="489"/>
      <c r="D109" s="483"/>
      <c r="E109" s="523"/>
      <c r="F109" s="523"/>
      <c r="G109" s="483"/>
      <c r="H109" s="483"/>
      <c r="J109" s="483"/>
      <c r="K109" s="483"/>
      <c r="L109" s="483"/>
      <c r="M109" s="489"/>
      <c r="N109" s="483"/>
      <c r="O109" s="523"/>
      <c r="P109" s="523"/>
      <c r="Q109" s="483"/>
      <c r="T109" s="483"/>
      <c r="U109" s="483"/>
      <c r="V109" s="483"/>
      <c r="W109" s="489"/>
      <c r="X109" s="483"/>
      <c r="Y109" s="523"/>
      <c r="Z109" s="523"/>
    </row>
    <row r="110" spans="1:26" ht="15.75" x14ac:dyDescent="0.25">
      <c r="A110" s="483"/>
      <c r="B110" s="483"/>
      <c r="C110" s="489"/>
      <c r="D110" s="483"/>
      <c r="E110" s="523"/>
      <c r="F110" s="523"/>
      <c r="G110" s="483"/>
      <c r="H110" s="483"/>
      <c r="J110" s="483"/>
      <c r="K110" s="483"/>
      <c r="L110" s="483"/>
      <c r="M110" s="489"/>
      <c r="N110" s="483"/>
      <c r="O110" s="523"/>
      <c r="P110" s="523"/>
      <c r="Q110" s="483"/>
      <c r="T110" s="483"/>
      <c r="U110" s="483"/>
      <c r="V110" s="483"/>
      <c r="W110" s="489"/>
      <c r="X110" s="483"/>
      <c r="Y110" s="523"/>
      <c r="Z110" s="523"/>
    </row>
    <row r="111" spans="1:26" ht="15.75" x14ac:dyDescent="0.25">
      <c r="A111" s="483"/>
      <c r="B111" s="483"/>
      <c r="C111" s="489"/>
      <c r="D111" s="483"/>
      <c r="E111" s="523"/>
      <c r="F111" s="523"/>
      <c r="G111" s="483"/>
      <c r="H111" s="483"/>
      <c r="J111" s="483"/>
      <c r="K111" s="483"/>
      <c r="L111" s="483"/>
      <c r="M111" s="489"/>
      <c r="N111" s="483"/>
      <c r="O111" s="523"/>
      <c r="P111" s="523"/>
      <c r="Q111" s="483"/>
      <c r="T111" s="483"/>
      <c r="U111" s="483"/>
      <c r="V111" s="483"/>
      <c r="W111" s="489"/>
      <c r="X111" s="483"/>
      <c r="Y111" s="523"/>
      <c r="Z111" s="523"/>
    </row>
    <row r="112" spans="1:26" ht="15.75" x14ac:dyDescent="0.25">
      <c r="A112" s="483"/>
      <c r="B112" s="483"/>
      <c r="C112" s="489"/>
      <c r="D112" s="483"/>
      <c r="E112" s="523"/>
      <c r="F112" s="523"/>
      <c r="G112" s="483"/>
      <c r="H112" s="483"/>
      <c r="J112" s="483"/>
      <c r="K112" s="483"/>
      <c r="L112" s="483"/>
      <c r="M112" s="489"/>
      <c r="N112" s="483"/>
      <c r="O112" s="523"/>
      <c r="P112" s="523"/>
      <c r="Q112" s="483"/>
      <c r="T112" s="483"/>
      <c r="U112" s="483"/>
      <c r="V112" s="483"/>
      <c r="W112" s="489"/>
      <c r="X112" s="483"/>
      <c r="Y112" s="523"/>
      <c r="Z112" s="523"/>
    </row>
    <row r="113" spans="1:26" ht="15.75" x14ac:dyDescent="0.25">
      <c r="A113" s="483"/>
      <c r="B113" s="483"/>
      <c r="C113" s="489"/>
      <c r="D113" s="483"/>
      <c r="E113" s="523"/>
      <c r="F113" s="523"/>
      <c r="G113" s="483"/>
      <c r="H113" s="483"/>
      <c r="J113" s="483"/>
      <c r="K113" s="483"/>
      <c r="L113" s="483"/>
      <c r="M113" s="489"/>
      <c r="N113" s="483"/>
      <c r="O113" s="523"/>
      <c r="P113" s="523"/>
      <c r="Q113" s="483"/>
      <c r="T113" s="483"/>
      <c r="U113" s="483"/>
      <c r="V113" s="483"/>
      <c r="W113" s="489"/>
      <c r="X113" s="483"/>
      <c r="Y113" s="523"/>
      <c r="Z113" s="523"/>
    </row>
    <row r="114" spans="1:26" ht="15.75" x14ac:dyDescent="0.25">
      <c r="A114" s="483"/>
      <c r="B114" s="483"/>
      <c r="C114" s="489"/>
      <c r="D114" s="483"/>
      <c r="E114" s="523"/>
      <c r="F114" s="523"/>
      <c r="G114" s="483"/>
      <c r="H114" s="483"/>
      <c r="J114" s="483"/>
      <c r="K114" s="516"/>
      <c r="L114" s="516"/>
      <c r="M114" s="518"/>
      <c r="N114" s="516"/>
      <c r="O114" s="519"/>
      <c r="P114" s="519"/>
      <c r="Q114" s="516"/>
      <c r="T114" s="483"/>
      <c r="U114" s="483"/>
      <c r="V114" s="483"/>
      <c r="W114" s="489"/>
      <c r="X114" s="483"/>
      <c r="Y114" s="523"/>
      <c r="Z114" s="523"/>
    </row>
    <row r="115" spans="1:26" ht="15.75" x14ac:dyDescent="0.25">
      <c r="A115" s="483"/>
      <c r="B115" s="483"/>
      <c r="C115" s="489"/>
      <c r="D115" s="483"/>
      <c r="E115" s="523"/>
      <c r="F115" s="523"/>
      <c r="G115" s="483"/>
      <c r="H115" s="516"/>
      <c r="J115" s="483"/>
      <c r="K115" s="520"/>
      <c r="L115" s="520"/>
      <c r="M115" s="521"/>
      <c r="N115" s="520"/>
      <c r="O115" s="522"/>
      <c r="P115" s="522"/>
      <c r="Q115" s="520"/>
      <c r="T115" s="483"/>
      <c r="U115" s="483"/>
      <c r="V115" s="483"/>
      <c r="W115" s="489"/>
      <c r="X115" s="483"/>
      <c r="Y115" s="523"/>
      <c r="Z115" s="523"/>
    </row>
    <row r="116" spans="1:26" ht="15.75" x14ac:dyDescent="0.25">
      <c r="A116" s="483"/>
      <c r="B116" s="483"/>
      <c r="C116" s="489"/>
      <c r="D116" s="483"/>
      <c r="E116" s="523"/>
      <c r="F116" s="523"/>
      <c r="G116" s="483"/>
      <c r="H116" s="516"/>
      <c r="J116" s="483"/>
      <c r="K116" s="483"/>
      <c r="L116" s="483"/>
      <c r="M116" s="489"/>
      <c r="N116" s="483"/>
      <c r="O116" s="523"/>
      <c r="P116" s="523"/>
      <c r="Q116" s="483"/>
      <c r="T116" s="483"/>
      <c r="U116" s="483"/>
      <c r="V116" s="483"/>
      <c r="W116" s="489"/>
      <c r="X116" s="483"/>
      <c r="Y116" s="523"/>
      <c r="Z116" s="523"/>
    </row>
    <row r="117" spans="1:26" ht="15.75" x14ac:dyDescent="0.25">
      <c r="A117" s="483"/>
      <c r="B117" s="483"/>
      <c r="C117" s="489"/>
      <c r="D117" s="483"/>
      <c r="E117" s="523"/>
      <c r="F117" s="523"/>
      <c r="G117" s="483"/>
      <c r="H117" s="520"/>
      <c r="J117" s="483"/>
      <c r="K117" s="483"/>
      <c r="L117" s="483"/>
      <c r="M117" s="489"/>
      <c r="N117" s="483"/>
      <c r="O117" s="523"/>
      <c r="P117" s="523"/>
      <c r="Q117" s="483"/>
      <c r="T117" s="483"/>
      <c r="U117" s="483"/>
      <c r="V117" s="483"/>
      <c r="W117" s="489"/>
      <c r="X117" s="483"/>
      <c r="Y117" s="523"/>
      <c r="Z117" s="523"/>
    </row>
    <row r="118" spans="1:26" ht="15.75" x14ac:dyDescent="0.25">
      <c r="A118" s="483"/>
      <c r="B118" s="483"/>
      <c r="C118" s="489"/>
      <c r="D118" s="483"/>
      <c r="E118" s="523"/>
      <c r="F118" s="523"/>
      <c r="G118" s="483"/>
      <c r="H118" s="483"/>
      <c r="J118" s="483"/>
      <c r="K118" s="483"/>
      <c r="L118" s="483"/>
      <c r="M118" s="489"/>
      <c r="N118" s="483"/>
      <c r="O118" s="523"/>
      <c r="P118" s="523"/>
      <c r="Q118" s="483"/>
      <c r="T118" s="483"/>
      <c r="U118" s="483"/>
      <c r="V118" s="483"/>
      <c r="W118" s="489"/>
      <c r="X118" s="483"/>
      <c r="Y118" s="523"/>
      <c r="Z118" s="523"/>
    </row>
    <row r="119" spans="1:26" ht="15.75" x14ac:dyDescent="0.25">
      <c r="A119" s="483"/>
      <c r="B119" s="483"/>
      <c r="C119" s="489"/>
      <c r="D119" s="483"/>
      <c r="E119" s="523"/>
      <c r="F119" s="523"/>
      <c r="G119" s="483"/>
      <c r="H119" s="483"/>
      <c r="J119" s="483"/>
      <c r="K119" s="483"/>
      <c r="L119" s="483"/>
      <c r="M119" s="489"/>
      <c r="N119" s="483"/>
      <c r="O119" s="523"/>
      <c r="P119" s="523"/>
      <c r="Q119" s="483"/>
      <c r="T119" s="483"/>
      <c r="U119" s="483"/>
      <c r="V119" s="483"/>
      <c r="W119" s="489"/>
      <c r="X119" s="483"/>
      <c r="Y119" s="523"/>
      <c r="Z119" s="523"/>
    </row>
    <row r="120" spans="1:26" ht="15.75" x14ac:dyDescent="0.25">
      <c r="A120" s="483"/>
      <c r="B120" s="483"/>
      <c r="C120" s="489"/>
      <c r="D120" s="483"/>
      <c r="E120" s="523"/>
      <c r="F120" s="523"/>
      <c r="G120" s="483"/>
      <c r="H120" s="483"/>
      <c r="J120" s="483"/>
      <c r="K120" s="483"/>
      <c r="L120" s="483"/>
      <c r="M120" s="489"/>
      <c r="N120" s="483"/>
      <c r="O120" s="523"/>
      <c r="P120" s="523"/>
      <c r="Q120" s="483"/>
      <c r="T120" s="483"/>
      <c r="U120" s="483"/>
      <c r="V120" s="483"/>
      <c r="W120" s="489"/>
      <c r="X120" s="483"/>
      <c r="Y120" s="523"/>
      <c r="Z120" s="523"/>
    </row>
    <row r="121" spans="1:26" ht="15.75" x14ac:dyDescent="0.25">
      <c r="A121" s="483"/>
      <c r="B121" s="483"/>
      <c r="C121" s="489"/>
      <c r="D121" s="483"/>
      <c r="E121" s="523"/>
      <c r="F121" s="523"/>
      <c r="G121" s="483"/>
      <c r="H121" s="483"/>
      <c r="J121" s="483"/>
      <c r="K121" s="483"/>
      <c r="L121" s="483"/>
      <c r="M121" s="489"/>
      <c r="N121" s="483"/>
      <c r="O121" s="523"/>
      <c r="P121" s="523"/>
      <c r="Q121" s="483"/>
      <c r="T121" s="483"/>
      <c r="U121" s="483"/>
      <c r="V121" s="483"/>
      <c r="W121" s="489"/>
      <c r="X121" s="483"/>
      <c r="Y121" s="523"/>
      <c r="Z121" s="523"/>
    </row>
    <row r="122" spans="1:26" ht="15.75" x14ac:dyDescent="0.25">
      <c r="A122" s="483"/>
      <c r="B122" s="483"/>
      <c r="C122" s="489"/>
      <c r="D122" s="483"/>
      <c r="E122" s="523"/>
      <c r="F122" s="523"/>
      <c r="G122" s="483"/>
      <c r="H122" s="483"/>
      <c r="J122" s="483"/>
      <c r="K122" s="483"/>
      <c r="L122" s="483"/>
      <c r="M122" s="489"/>
      <c r="N122" s="483"/>
      <c r="O122" s="523"/>
      <c r="P122" s="523"/>
      <c r="Q122" s="483"/>
      <c r="T122" s="483"/>
      <c r="U122" s="483"/>
      <c r="V122" s="483"/>
      <c r="W122" s="489"/>
      <c r="X122" s="483"/>
      <c r="Y122" s="523"/>
      <c r="Z122" s="523"/>
    </row>
    <row r="123" spans="1:26" ht="15.75" x14ac:dyDescent="0.25">
      <c r="A123" s="483"/>
      <c r="B123" s="483"/>
      <c r="C123" s="489"/>
      <c r="D123" s="483"/>
      <c r="E123" s="523"/>
      <c r="F123" s="523"/>
      <c r="G123" s="483"/>
      <c r="H123" s="483"/>
      <c r="J123" s="483"/>
      <c r="K123" s="483"/>
      <c r="L123" s="483"/>
      <c r="M123" s="489"/>
      <c r="N123" s="483"/>
      <c r="O123" s="523"/>
      <c r="P123" s="523"/>
      <c r="Q123" s="483"/>
      <c r="T123" s="483"/>
      <c r="U123" s="483"/>
      <c r="V123" s="483"/>
      <c r="W123" s="489"/>
      <c r="X123" s="483"/>
      <c r="Y123" s="523"/>
      <c r="Z123" s="523"/>
    </row>
    <row r="124" spans="1:26" ht="15.75" x14ac:dyDescent="0.25">
      <c r="A124" s="483"/>
      <c r="B124" s="483"/>
      <c r="C124" s="489"/>
      <c r="D124" s="483"/>
      <c r="E124" s="523"/>
      <c r="F124" s="523"/>
      <c r="G124" s="483"/>
      <c r="H124" s="483"/>
      <c r="J124" s="483"/>
      <c r="K124" s="483"/>
      <c r="L124" s="483"/>
      <c r="M124" s="489"/>
      <c r="N124" s="483"/>
      <c r="O124" s="523"/>
      <c r="P124" s="523"/>
      <c r="Q124" s="483"/>
      <c r="T124" s="483"/>
      <c r="U124" s="483"/>
      <c r="V124" s="483"/>
      <c r="W124" s="489"/>
      <c r="X124" s="483"/>
      <c r="Y124" s="523"/>
      <c r="Z124" s="523"/>
    </row>
    <row r="125" spans="1:26" ht="15.75" x14ac:dyDescent="0.25">
      <c r="A125" s="483"/>
      <c r="B125" s="483"/>
      <c r="C125" s="489"/>
      <c r="D125" s="483"/>
      <c r="E125" s="523"/>
      <c r="F125" s="523"/>
      <c r="G125" s="483"/>
      <c r="H125" s="483"/>
      <c r="J125" s="483"/>
      <c r="K125" s="483"/>
      <c r="L125" s="483"/>
      <c r="M125" s="489"/>
      <c r="N125" s="483"/>
      <c r="O125" s="523"/>
      <c r="P125" s="523"/>
      <c r="Q125" s="483"/>
      <c r="T125" s="483"/>
      <c r="U125" s="483"/>
      <c r="V125" s="483"/>
      <c r="W125" s="489"/>
      <c r="X125" s="483"/>
      <c r="Y125" s="523"/>
      <c r="Z125" s="523"/>
    </row>
    <row r="126" spans="1:26" ht="15.75" x14ac:dyDescent="0.25">
      <c r="A126" s="483"/>
      <c r="B126" s="483"/>
      <c r="C126" s="489"/>
      <c r="D126" s="483"/>
      <c r="E126" s="523"/>
      <c r="F126" s="523"/>
      <c r="G126" s="483"/>
      <c r="H126" s="516"/>
      <c r="J126" s="483"/>
      <c r="K126" s="483"/>
      <c r="L126" s="483"/>
      <c r="M126" s="489"/>
      <c r="N126" s="483"/>
      <c r="O126" s="523"/>
      <c r="P126" s="523"/>
      <c r="Q126" s="483"/>
      <c r="T126" s="483"/>
      <c r="U126" s="483"/>
      <c r="V126" s="483"/>
      <c r="W126" s="489"/>
      <c r="X126" s="483"/>
      <c r="Y126" s="523"/>
      <c r="Z126" s="523"/>
    </row>
    <row r="127" spans="1:26" ht="15.75" x14ac:dyDescent="0.25">
      <c r="A127" s="483"/>
      <c r="B127" s="483"/>
      <c r="C127" s="489"/>
      <c r="D127" s="483"/>
      <c r="E127" s="523"/>
      <c r="F127" s="523"/>
      <c r="G127" s="483"/>
      <c r="H127" s="520"/>
      <c r="J127" s="483"/>
      <c r="K127" s="483"/>
      <c r="L127" s="483"/>
      <c r="M127" s="489"/>
      <c r="N127" s="483"/>
      <c r="O127" s="523"/>
      <c r="P127" s="523"/>
      <c r="Q127" s="483"/>
      <c r="T127" s="483"/>
      <c r="U127" s="483"/>
      <c r="V127" s="483"/>
      <c r="W127" s="489"/>
      <c r="X127" s="483"/>
      <c r="Y127" s="523"/>
      <c r="Z127" s="523"/>
    </row>
    <row r="128" spans="1:26" ht="15.75" x14ac:dyDescent="0.25">
      <c r="A128" s="483"/>
      <c r="B128" s="483"/>
      <c r="C128" s="489"/>
      <c r="D128" s="483"/>
      <c r="E128" s="523"/>
      <c r="F128" s="523"/>
      <c r="G128" s="483"/>
      <c r="H128" s="483"/>
      <c r="J128" s="483"/>
      <c r="K128" s="483"/>
      <c r="L128" s="483"/>
      <c r="M128" s="489"/>
      <c r="N128" s="483"/>
      <c r="O128" s="523"/>
      <c r="P128" s="523"/>
      <c r="Q128" s="483"/>
      <c r="T128" s="483"/>
      <c r="U128" s="483"/>
      <c r="V128" s="483"/>
      <c r="W128" s="489"/>
      <c r="X128" s="483"/>
      <c r="Y128" s="523"/>
      <c r="Z128" s="523"/>
    </row>
    <row r="129" spans="1:26" ht="15.75" x14ac:dyDescent="0.25">
      <c r="A129" s="483"/>
      <c r="B129" s="483"/>
      <c r="C129" s="489"/>
      <c r="D129" s="483"/>
      <c r="E129" s="523"/>
      <c r="F129" s="523"/>
      <c r="G129" s="483"/>
      <c r="H129" s="483"/>
      <c r="J129" s="483"/>
      <c r="K129" s="483"/>
      <c r="L129" s="483"/>
      <c r="M129" s="489"/>
      <c r="N129" s="483"/>
      <c r="O129" s="523"/>
      <c r="P129" s="523"/>
      <c r="Q129" s="483"/>
      <c r="T129" s="483"/>
      <c r="U129" s="483"/>
      <c r="V129" s="483"/>
      <c r="W129" s="489"/>
      <c r="X129" s="483"/>
      <c r="Y129" s="523"/>
      <c r="Z129" s="523"/>
    </row>
    <row r="130" spans="1:26" ht="15.75" x14ac:dyDescent="0.25">
      <c r="A130" s="483"/>
      <c r="B130" s="483"/>
      <c r="C130" s="489"/>
      <c r="D130" s="483"/>
      <c r="E130" s="523"/>
      <c r="F130" s="523"/>
      <c r="G130" s="483"/>
      <c r="H130" s="516"/>
      <c r="J130" s="483"/>
      <c r="K130" s="483"/>
      <c r="L130" s="483"/>
      <c r="M130" s="489"/>
      <c r="N130" s="483"/>
      <c r="O130" s="523"/>
      <c r="P130" s="523"/>
      <c r="Q130" s="483"/>
      <c r="T130" s="483"/>
      <c r="U130" s="483"/>
      <c r="V130" s="483"/>
      <c r="W130" s="489"/>
      <c r="X130" s="483"/>
      <c r="Y130" s="523"/>
      <c r="Z130" s="523"/>
    </row>
    <row r="131" spans="1:26" ht="15.75" x14ac:dyDescent="0.25">
      <c r="A131" s="483"/>
      <c r="B131" s="483"/>
      <c r="C131" s="489"/>
      <c r="D131" s="483"/>
      <c r="E131" s="523"/>
      <c r="F131" s="523"/>
      <c r="G131" s="483"/>
      <c r="H131" s="516"/>
      <c r="J131" s="483"/>
      <c r="K131" s="516"/>
      <c r="L131" s="516"/>
      <c r="M131" s="518"/>
      <c r="N131" s="516"/>
      <c r="O131" s="519"/>
      <c r="P131" s="519"/>
      <c r="Q131" s="516"/>
      <c r="T131" s="483"/>
      <c r="U131" s="483"/>
      <c r="V131" s="483"/>
      <c r="W131" s="489"/>
      <c r="X131" s="483"/>
      <c r="Y131" s="523"/>
      <c r="Z131" s="523"/>
    </row>
    <row r="132" spans="1:26" ht="15.75" x14ac:dyDescent="0.25">
      <c r="A132" s="516"/>
      <c r="B132" s="516"/>
      <c r="C132" s="518"/>
      <c r="D132" s="516"/>
      <c r="E132" s="519"/>
      <c r="F132" s="519"/>
      <c r="G132" s="516"/>
      <c r="H132" s="520"/>
      <c r="J132" s="483"/>
      <c r="K132" s="516"/>
      <c r="L132" s="516"/>
      <c r="M132" s="518"/>
      <c r="N132" s="516"/>
      <c r="O132" s="519"/>
      <c r="P132" s="519"/>
      <c r="Q132" s="516"/>
      <c r="T132" s="483"/>
      <c r="U132" s="483"/>
      <c r="V132" s="483"/>
      <c r="W132" s="489"/>
      <c r="X132" s="483"/>
      <c r="Y132" s="523"/>
      <c r="Z132" s="523"/>
    </row>
    <row r="133" spans="1:26" ht="15.75" x14ac:dyDescent="0.25">
      <c r="A133" s="520"/>
      <c r="B133" s="520"/>
      <c r="C133" s="521"/>
      <c r="D133" s="520"/>
      <c r="E133" s="522"/>
      <c r="F133" s="522"/>
      <c r="G133" s="520"/>
      <c r="H133" s="483"/>
      <c r="J133" s="483"/>
      <c r="K133" s="520"/>
      <c r="L133" s="520"/>
      <c r="M133" s="521"/>
      <c r="N133" s="520"/>
      <c r="O133" s="522"/>
      <c r="P133" s="522"/>
      <c r="Q133" s="520"/>
      <c r="T133" s="483"/>
      <c r="U133" s="483"/>
      <c r="V133" s="483"/>
      <c r="W133" s="489"/>
      <c r="X133" s="483"/>
      <c r="Y133" s="523"/>
      <c r="Z133" s="523"/>
    </row>
    <row r="134" spans="1:26" ht="15.75" x14ac:dyDescent="0.25">
      <c r="A134" s="483"/>
      <c r="B134" s="483"/>
      <c r="C134" s="489"/>
      <c r="D134" s="483"/>
      <c r="E134" s="523"/>
      <c r="F134" s="523"/>
      <c r="G134" s="483"/>
      <c r="H134" s="483"/>
      <c r="J134" s="483"/>
      <c r="K134" s="483"/>
      <c r="L134" s="483"/>
      <c r="M134" s="489"/>
      <c r="N134" s="483"/>
      <c r="O134" s="523"/>
      <c r="P134" s="523"/>
      <c r="Q134" s="483"/>
      <c r="T134" s="483"/>
      <c r="U134" s="483"/>
      <c r="V134" s="483"/>
      <c r="W134" s="489"/>
      <c r="X134" s="483"/>
      <c r="Y134" s="523"/>
      <c r="Z134" s="523"/>
    </row>
    <row r="135" spans="1:26" ht="15.75" x14ac:dyDescent="0.25">
      <c r="A135" s="483"/>
      <c r="B135" s="483"/>
      <c r="C135" s="489"/>
      <c r="D135" s="483"/>
      <c r="E135" s="523"/>
      <c r="F135" s="523"/>
      <c r="G135" s="483"/>
      <c r="H135" s="483"/>
      <c r="J135" s="483"/>
      <c r="K135" s="483"/>
      <c r="L135" s="483"/>
      <c r="M135" s="489"/>
      <c r="N135" s="483"/>
      <c r="O135" s="523"/>
      <c r="P135" s="523"/>
      <c r="Q135" s="483"/>
      <c r="T135" s="483"/>
      <c r="U135" s="483"/>
      <c r="V135" s="483"/>
      <c r="W135" s="489"/>
      <c r="X135" s="483"/>
      <c r="Y135" s="523"/>
      <c r="Z135" s="523"/>
    </row>
    <row r="136" spans="1:26" ht="15.75" x14ac:dyDescent="0.25">
      <c r="A136" s="483"/>
      <c r="B136" s="483"/>
      <c r="C136" s="489"/>
      <c r="D136" s="483"/>
      <c r="E136" s="523"/>
      <c r="F136" s="523"/>
      <c r="G136" s="483"/>
      <c r="H136" s="483"/>
      <c r="J136" s="483"/>
      <c r="K136" s="483"/>
      <c r="L136" s="483"/>
      <c r="M136" s="489"/>
      <c r="N136" s="483"/>
      <c r="O136" s="523"/>
      <c r="P136" s="523"/>
      <c r="Q136" s="483"/>
      <c r="T136" s="483"/>
      <c r="U136" s="483"/>
      <c r="V136" s="483"/>
      <c r="W136" s="489"/>
      <c r="X136" s="483"/>
      <c r="Y136" s="523"/>
      <c r="Z136" s="523"/>
    </row>
    <row r="137" spans="1:26" ht="15.75" x14ac:dyDescent="0.25">
      <c r="A137" s="516"/>
      <c r="B137" s="516"/>
      <c r="C137" s="518"/>
      <c r="D137" s="516"/>
      <c r="E137" s="519"/>
      <c r="F137" s="519"/>
      <c r="G137" s="516"/>
      <c r="H137" s="483"/>
      <c r="J137" s="483"/>
      <c r="K137" s="483"/>
      <c r="L137" s="483"/>
      <c r="M137" s="489"/>
      <c r="N137" s="483"/>
      <c r="O137" s="523"/>
      <c r="P137" s="523"/>
      <c r="Q137" s="483"/>
      <c r="T137" s="483"/>
      <c r="U137" s="483"/>
      <c r="V137" s="483"/>
      <c r="W137" s="489"/>
      <c r="X137" s="483"/>
      <c r="Y137" s="523"/>
      <c r="Z137" s="523"/>
    </row>
    <row r="138" spans="1:26" ht="15.75" x14ac:dyDescent="0.25">
      <c r="A138" s="520"/>
      <c r="B138" s="520"/>
      <c r="C138" s="521"/>
      <c r="D138" s="520"/>
      <c r="E138" s="522"/>
      <c r="F138" s="522"/>
      <c r="G138" s="520"/>
      <c r="H138" s="483"/>
      <c r="J138" s="483"/>
      <c r="K138" s="483"/>
      <c r="L138" s="483"/>
      <c r="M138" s="489"/>
      <c r="N138" s="483"/>
      <c r="O138" s="523"/>
      <c r="P138" s="523"/>
      <c r="Q138" s="483"/>
      <c r="T138" s="483"/>
      <c r="U138" s="483"/>
      <c r="V138" s="483"/>
      <c r="W138" s="489"/>
      <c r="X138" s="483"/>
      <c r="Y138" s="523"/>
      <c r="Z138" s="523"/>
    </row>
    <row r="139" spans="1:26" ht="15.75" x14ac:dyDescent="0.25">
      <c r="A139" s="483"/>
      <c r="B139" s="483"/>
      <c r="C139" s="489"/>
      <c r="D139" s="483"/>
      <c r="E139" s="523"/>
      <c r="F139" s="523"/>
      <c r="G139" s="483"/>
      <c r="H139" s="483"/>
      <c r="J139" s="483"/>
      <c r="K139" s="483"/>
      <c r="L139" s="483"/>
      <c r="M139" s="489"/>
      <c r="N139" s="483"/>
      <c r="O139" s="523"/>
      <c r="P139" s="523"/>
      <c r="Q139" s="483"/>
      <c r="T139" s="483"/>
      <c r="U139" s="483"/>
      <c r="V139" s="483"/>
      <c r="W139" s="489"/>
      <c r="X139" s="483"/>
      <c r="Y139" s="523"/>
      <c r="Z139" s="523"/>
    </row>
    <row r="140" spans="1:26" ht="15.75" x14ac:dyDescent="0.25">
      <c r="A140" s="483"/>
      <c r="B140" s="483"/>
      <c r="C140" s="489"/>
      <c r="D140" s="483"/>
      <c r="E140" s="523"/>
      <c r="F140" s="523"/>
      <c r="G140" s="483"/>
      <c r="H140" s="483"/>
      <c r="J140" s="483"/>
      <c r="K140" s="483"/>
      <c r="L140" s="483"/>
      <c r="M140" s="489"/>
      <c r="N140" s="483"/>
      <c r="O140" s="523"/>
      <c r="P140" s="523"/>
      <c r="Q140" s="483"/>
      <c r="T140" s="483"/>
      <c r="U140" s="483"/>
      <c r="V140" s="483"/>
      <c r="W140" s="489"/>
      <c r="X140" s="483"/>
      <c r="Y140" s="523"/>
      <c r="Z140" s="523"/>
    </row>
    <row r="141" spans="1:26" ht="15.75" x14ac:dyDescent="0.25">
      <c r="A141" s="483"/>
      <c r="B141" s="483"/>
      <c r="C141" s="489"/>
      <c r="D141" s="483"/>
      <c r="E141" s="523"/>
      <c r="F141" s="523"/>
      <c r="G141" s="483"/>
      <c r="H141" s="483"/>
      <c r="J141" s="483"/>
      <c r="K141" s="483"/>
      <c r="L141" s="483"/>
      <c r="M141" s="489"/>
      <c r="N141" s="483"/>
      <c r="O141" s="523"/>
      <c r="P141" s="523"/>
      <c r="Q141" s="483"/>
      <c r="T141" s="483"/>
      <c r="U141" s="483"/>
      <c r="V141" s="483"/>
      <c r="W141" s="489"/>
      <c r="X141" s="483"/>
      <c r="Y141" s="523"/>
      <c r="Z141" s="523"/>
    </row>
    <row r="142" spans="1:26" ht="15.75" x14ac:dyDescent="0.25">
      <c r="A142" s="483"/>
      <c r="B142" s="483"/>
      <c r="C142" s="489"/>
      <c r="D142" s="483"/>
      <c r="E142" s="523"/>
      <c r="F142" s="523"/>
      <c r="G142" s="483"/>
      <c r="H142" s="483"/>
      <c r="J142" s="483"/>
      <c r="K142" s="483"/>
      <c r="L142" s="483"/>
      <c r="M142" s="489"/>
      <c r="N142" s="483"/>
      <c r="O142" s="523"/>
      <c r="P142" s="523"/>
      <c r="Q142" s="483"/>
      <c r="T142" s="483"/>
      <c r="U142" s="516"/>
      <c r="V142" s="516"/>
      <c r="W142" s="518"/>
      <c r="X142" s="516"/>
      <c r="Y142" s="519"/>
      <c r="Z142" s="519"/>
    </row>
    <row r="143" spans="1:26" ht="15.75" x14ac:dyDescent="0.25">
      <c r="A143" s="516"/>
      <c r="B143" s="516"/>
      <c r="C143" s="518"/>
      <c r="D143" s="516"/>
      <c r="E143" s="519"/>
      <c r="F143" s="519"/>
      <c r="G143" s="516"/>
      <c r="H143" s="516"/>
      <c r="J143" s="483"/>
      <c r="K143" s="483"/>
      <c r="L143" s="483"/>
      <c r="M143" s="489"/>
      <c r="N143" s="483"/>
      <c r="O143" s="523"/>
      <c r="P143" s="523"/>
      <c r="Q143" s="483"/>
      <c r="T143" s="483"/>
      <c r="U143" s="516"/>
      <c r="V143" s="516"/>
      <c r="W143" s="518"/>
      <c r="X143" s="516"/>
      <c r="Y143" s="519"/>
      <c r="Z143" s="519"/>
    </row>
    <row r="144" spans="1:26" ht="15.75" x14ac:dyDescent="0.25">
      <c r="A144" s="520"/>
      <c r="B144" s="520"/>
      <c r="C144" s="521"/>
      <c r="D144" s="520"/>
      <c r="E144" s="522"/>
      <c r="F144" s="522"/>
      <c r="G144" s="520"/>
      <c r="H144" s="516"/>
      <c r="J144" s="483"/>
      <c r="K144" s="483"/>
      <c r="L144" s="483"/>
      <c r="M144" s="489"/>
      <c r="N144" s="483"/>
      <c r="O144" s="523"/>
      <c r="P144" s="523"/>
      <c r="Q144" s="483"/>
      <c r="T144" s="483"/>
      <c r="U144" s="516"/>
      <c r="V144" s="516"/>
      <c r="W144" s="518"/>
      <c r="X144" s="516"/>
      <c r="Y144" s="519"/>
      <c r="Z144" s="519"/>
    </row>
    <row r="145" spans="1:26" ht="15.75" x14ac:dyDescent="0.25">
      <c r="A145" s="483"/>
      <c r="B145" s="483"/>
      <c r="C145" s="489"/>
      <c r="D145" s="483"/>
      <c r="E145" s="523"/>
      <c r="F145" s="523"/>
      <c r="G145" s="483"/>
      <c r="H145" s="520"/>
      <c r="J145" s="483"/>
      <c r="K145" s="483"/>
      <c r="L145" s="483"/>
      <c r="M145" s="489"/>
      <c r="N145" s="483"/>
      <c r="O145" s="523"/>
      <c r="P145" s="523"/>
      <c r="Q145" s="483"/>
      <c r="T145" s="483"/>
      <c r="U145" s="520"/>
      <c r="V145" s="520"/>
      <c r="W145" s="521"/>
      <c r="X145" s="520"/>
      <c r="Y145" s="522"/>
      <c r="Z145" s="522"/>
    </row>
    <row r="146" spans="1:26" ht="15.75" x14ac:dyDescent="0.25">
      <c r="A146" s="483"/>
      <c r="B146" s="483"/>
      <c r="C146" s="489"/>
      <c r="D146" s="483"/>
      <c r="E146" s="523"/>
      <c r="F146" s="523"/>
      <c r="G146" s="483"/>
      <c r="H146" s="483"/>
      <c r="J146" s="483"/>
      <c r="K146" s="483"/>
      <c r="L146" s="483"/>
      <c r="M146" s="489"/>
      <c r="N146" s="483"/>
      <c r="O146" s="523"/>
      <c r="P146" s="523"/>
      <c r="Q146" s="483"/>
      <c r="T146" s="483"/>
      <c r="U146" s="483"/>
      <c r="V146" s="483"/>
      <c r="W146" s="489"/>
      <c r="X146" s="483"/>
      <c r="Y146" s="523"/>
      <c r="Z146" s="523"/>
    </row>
    <row r="147" spans="1:26" ht="15.75" x14ac:dyDescent="0.25">
      <c r="A147" s="483"/>
      <c r="B147" s="483"/>
      <c r="C147" s="489"/>
      <c r="D147" s="483"/>
      <c r="E147" s="523"/>
      <c r="F147" s="523"/>
      <c r="G147" s="483"/>
      <c r="H147" s="483"/>
      <c r="J147" s="483"/>
      <c r="K147" s="483"/>
      <c r="L147" s="483"/>
      <c r="M147" s="489"/>
      <c r="N147" s="483"/>
      <c r="O147" s="523"/>
      <c r="P147" s="523"/>
      <c r="Q147" s="483"/>
      <c r="T147" s="483"/>
      <c r="U147" s="483"/>
      <c r="V147" s="483"/>
      <c r="W147" s="489"/>
      <c r="X147" s="483"/>
      <c r="Y147" s="523"/>
      <c r="Z147" s="523"/>
    </row>
    <row r="148" spans="1:26" ht="15.75" x14ac:dyDescent="0.25">
      <c r="A148" s="483"/>
      <c r="B148" s="483"/>
      <c r="C148" s="489"/>
      <c r="D148" s="483"/>
      <c r="E148" s="523"/>
      <c r="F148" s="523"/>
      <c r="G148" s="483"/>
      <c r="H148" s="516"/>
      <c r="J148" s="483"/>
      <c r="K148" s="483"/>
      <c r="L148" s="483"/>
      <c r="M148" s="489"/>
      <c r="N148" s="483"/>
      <c r="O148" s="523"/>
      <c r="P148" s="523"/>
      <c r="Q148" s="483"/>
      <c r="T148" s="483"/>
      <c r="U148" s="516"/>
      <c r="V148" s="516"/>
      <c r="W148" s="518"/>
      <c r="X148" s="516"/>
      <c r="Y148" s="519"/>
      <c r="Z148" s="519"/>
    </row>
    <row r="149" spans="1:26" ht="15.75" x14ac:dyDescent="0.25">
      <c r="A149" s="516"/>
      <c r="B149" s="516"/>
      <c r="C149" s="518"/>
      <c r="D149" s="516"/>
      <c r="E149" s="519"/>
      <c r="F149" s="519"/>
      <c r="G149" s="516"/>
      <c r="H149" s="520"/>
      <c r="J149" s="483"/>
      <c r="K149" s="483"/>
      <c r="L149" s="483"/>
      <c r="M149" s="489"/>
      <c r="N149" s="483"/>
      <c r="O149" s="523"/>
      <c r="P149" s="523"/>
      <c r="Q149" s="483"/>
      <c r="T149" s="483"/>
      <c r="U149" s="520"/>
      <c r="V149" s="520"/>
      <c r="W149" s="521"/>
      <c r="X149" s="520"/>
      <c r="Y149" s="522"/>
      <c r="Z149" s="522"/>
    </row>
    <row r="150" spans="1:26" ht="15.75" x14ac:dyDescent="0.25">
      <c r="A150" s="520"/>
      <c r="B150" s="520"/>
      <c r="C150" s="521"/>
      <c r="D150" s="520"/>
      <c r="E150" s="522"/>
      <c r="F150" s="522"/>
      <c r="G150" s="520"/>
      <c r="H150" s="483"/>
      <c r="J150" s="483"/>
      <c r="K150" s="483"/>
      <c r="L150" s="483"/>
      <c r="M150" s="489"/>
      <c r="N150" s="483"/>
      <c r="O150" s="523"/>
      <c r="P150" s="523"/>
      <c r="Q150" s="483"/>
      <c r="T150" s="483"/>
      <c r="U150" s="483"/>
      <c r="V150" s="483"/>
      <c r="W150" s="489"/>
      <c r="X150" s="483"/>
      <c r="Y150" s="523"/>
      <c r="Z150" s="523"/>
    </row>
    <row r="151" spans="1:26" ht="15.75" x14ac:dyDescent="0.25">
      <c r="A151" s="483"/>
      <c r="B151" s="483"/>
      <c r="C151" s="489"/>
      <c r="D151" s="483"/>
      <c r="E151" s="523"/>
      <c r="F151" s="523"/>
      <c r="G151" s="483"/>
      <c r="H151" s="483"/>
      <c r="J151" s="483"/>
      <c r="K151" s="483"/>
      <c r="L151" s="483"/>
      <c r="M151" s="489"/>
      <c r="N151" s="483"/>
      <c r="O151" s="523"/>
      <c r="P151" s="523"/>
      <c r="Q151" s="483"/>
      <c r="T151" s="483"/>
      <c r="U151" s="483"/>
      <c r="V151" s="483"/>
      <c r="W151" s="489"/>
      <c r="X151" s="483"/>
      <c r="Y151" s="523"/>
      <c r="Z151" s="523"/>
    </row>
    <row r="152" spans="1:26" ht="15.75" x14ac:dyDescent="0.25">
      <c r="A152" s="483"/>
      <c r="B152" s="483"/>
      <c r="C152" s="489"/>
      <c r="D152" s="483"/>
      <c r="E152" s="523"/>
      <c r="F152" s="523"/>
      <c r="G152" s="483"/>
      <c r="H152" s="483"/>
      <c r="J152" s="483"/>
      <c r="K152" s="483"/>
      <c r="L152" s="483"/>
      <c r="M152" s="489"/>
      <c r="N152" s="483"/>
      <c r="O152" s="523"/>
      <c r="P152" s="523"/>
      <c r="Q152" s="483"/>
      <c r="T152" s="483"/>
      <c r="U152" s="516"/>
      <c r="V152" s="516"/>
      <c r="W152" s="518"/>
      <c r="X152" s="516"/>
      <c r="Y152" s="519"/>
      <c r="Z152" s="519"/>
    </row>
    <row r="153" spans="1:26" ht="15.75" x14ac:dyDescent="0.25">
      <c r="A153" s="516"/>
      <c r="B153" s="516"/>
      <c r="C153" s="518"/>
      <c r="D153" s="516"/>
      <c r="E153" s="519"/>
      <c r="F153" s="519"/>
      <c r="G153" s="516"/>
      <c r="H153" s="483"/>
      <c r="J153" s="483"/>
      <c r="K153" s="483"/>
      <c r="L153" s="483"/>
      <c r="M153" s="489"/>
      <c r="N153" s="483"/>
      <c r="O153" s="523"/>
      <c r="P153" s="523"/>
      <c r="Q153" s="483"/>
      <c r="T153" s="483"/>
      <c r="U153" s="520"/>
      <c r="V153" s="520"/>
      <c r="W153" s="521"/>
      <c r="X153" s="520"/>
      <c r="Y153" s="522"/>
      <c r="Z153" s="522"/>
    </row>
    <row r="154" spans="1:26" ht="15.75" x14ac:dyDescent="0.25">
      <c r="A154" s="516"/>
      <c r="B154" s="516"/>
      <c r="C154" s="518"/>
      <c r="D154" s="516"/>
      <c r="E154" s="519"/>
      <c r="F154" s="519"/>
      <c r="G154" s="516"/>
      <c r="H154" s="483"/>
      <c r="J154" s="483"/>
      <c r="K154" s="483"/>
      <c r="L154" s="483"/>
      <c r="M154" s="489"/>
      <c r="N154" s="483"/>
      <c r="O154" s="523"/>
      <c r="P154" s="523"/>
      <c r="Q154" s="483"/>
      <c r="T154" s="483"/>
      <c r="U154" s="483"/>
      <c r="V154" s="483"/>
      <c r="W154" s="489"/>
      <c r="X154" s="483"/>
      <c r="Y154" s="523"/>
      <c r="Z154" s="523"/>
    </row>
    <row r="155" spans="1:26" ht="15.75" x14ac:dyDescent="0.25">
      <c r="A155" s="520"/>
      <c r="B155" s="520"/>
      <c r="C155" s="521"/>
      <c r="D155" s="520"/>
      <c r="E155" s="522"/>
      <c r="F155" s="522"/>
      <c r="G155" s="520"/>
      <c r="H155" s="516"/>
      <c r="J155" s="483"/>
      <c r="K155" s="483"/>
      <c r="L155" s="483"/>
      <c r="M155" s="489"/>
      <c r="N155" s="483"/>
      <c r="O155" s="523"/>
      <c r="P155" s="523"/>
      <c r="Q155" s="483"/>
      <c r="T155" s="483"/>
      <c r="U155" s="483"/>
      <c r="V155" s="483"/>
      <c r="W155" s="489"/>
      <c r="X155" s="483"/>
      <c r="Y155" s="523"/>
      <c r="Z155" s="523"/>
    </row>
    <row r="156" spans="1:26" ht="15.75" x14ac:dyDescent="0.25">
      <c r="A156" s="483"/>
      <c r="B156" s="483"/>
      <c r="C156" s="489"/>
      <c r="D156" s="483"/>
      <c r="E156" s="523"/>
      <c r="F156" s="523"/>
      <c r="G156" s="483"/>
      <c r="H156" s="520"/>
      <c r="J156" s="483"/>
      <c r="K156" s="483"/>
      <c r="L156" s="483"/>
      <c r="M156" s="489"/>
      <c r="N156" s="483"/>
      <c r="O156" s="523"/>
      <c r="P156" s="523"/>
      <c r="Q156" s="483"/>
      <c r="T156" s="483"/>
      <c r="U156" s="483"/>
      <c r="V156" s="483"/>
      <c r="W156" s="489"/>
      <c r="X156" s="483"/>
      <c r="Y156" s="523"/>
      <c r="Z156" s="523"/>
    </row>
    <row r="157" spans="1:26" ht="15.75" x14ac:dyDescent="0.25">
      <c r="A157" s="483"/>
      <c r="B157" s="483"/>
      <c r="C157" s="489"/>
      <c r="D157" s="483"/>
      <c r="E157" s="523"/>
      <c r="F157" s="523"/>
      <c r="G157" s="483"/>
      <c r="H157" s="483"/>
      <c r="J157" s="483"/>
      <c r="K157" s="483"/>
      <c r="L157" s="483"/>
      <c r="M157" s="489"/>
      <c r="N157" s="483"/>
      <c r="O157" s="523"/>
      <c r="P157" s="523"/>
      <c r="Q157" s="483"/>
      <c r="T157" s="483"/>
      <c r="U157" s="483"/>
      <c r="V157" s="483"/>
      <c r="W157" s="489"/>
      <c r="X157" s="483"/>
      <c r="Y157" s="523"/>
      <c r="Z157" s="523"/>
    </row>
    <row r="158" spans="1:26" ht="15.75" x14ac:dyDescent="0.25">
      <c r="A158" s="483"/>
      <c r="B158" s="483"/>
      <c r="C158" s="489"/>
      <c r="D158" s="483"/>
      <c r="E158" s="523"/>
      <c r="F158" s="523"/>
      <c r="G158" s="483"/>
      <c r="H158" s="483"/>
      <c r="J158" s="483"/>
      <c r="K158" s="483"/>
      <c r="L158" s="483"/>
      <c r="M158" s="489"/>
      <c r="N158" s="483"/>
      <c r="O158" s="523"/>
      <c r="P158" s="523"/>
      <c r="Q158" s="483"/>
      <c r="T158" s="483"/>
      <c r="U158" s="483"/>
      <c r="V158" s="483"/>
      <c r="W158" s="489"/>
      <c r="X158" s="483"/>
      <c r="Y158" s="523"/>
      <c r="Z158" s="523"/>
    </row>
    <row r="159" spans="1:26" ht="15.75" x14ac:dyDescent="0.25">
      <c r="A159" s="483"/>
      <c r="B159" s="483"/>
      <c r="C159" s="489"/>
      <c r="D159" s="483"/>
      <c r="E159" s="523"/>
      <c r="F159" s="523"/>
      <c r="G159" s="483"/>
      <c r="H159" s="483"/>
      <c r="J159" s="483"/>
      <c r="K159" s="483"/>
      <c r="L159" s="483"/>
      <c r="M159" s="489"/>
      <c r="N159" s="483"/>
      <c r="O159" s="523"/>
      <c r="P159" s="523"/>
      <c r="Q159" s="483"/>
      <c r="T159" s="483"/>
      <c r="U159" s="516"/>
      <c r="V159" s="516"/>
      <c r="W159" s="518"/>
      <c r="X159" s="516"/>
      <c r="Y159" s="519"/>
      <c r="Z159" s="519"/>
    </row>
    <row r="160" spans="1:26" ht="15.75" x14ac:dyDescent="0.25">
      <c r="A160" s="483"/>
      <c r="B160" s="483"/>
      <c r="C160" s="489"/>
      <c r="D160" s="483"/>
      <c r="E160" s="523"/>
      <c r="F160" s="523"/>
      <c r="G160" s="483"/>
      <c r="H160" s="483"/>
      <c r="J160" s="483"/>
      <c r="K160" s="483"/>
      <c r="L160" s="483"/>
      <c r="M160" s="489"/>
      <c r="N160" s="483"/>
      <c r="O160" s="523"/>
      <c r="P160" s="523"/>
      <c r="Q160" s="483"/>
      <c r="T160" s="483"/>
      <c r="U160" s="516"/>
      <c r="V160" s="516"/>
      <c r="W160" s="518"/>
      <c r="X160" s="516"/>
      <c r="Y160" s="519"/>
      <c r="Z160" s="519"/>
    </row>
    <row r="161" spans="1:26" ht="15.75" x14ac:dyDescent="0.25">
      <c r="A161" s="483"/>
      <c r="B161" s="483"/>
      <c r="C161" s="489"/>
      <c r="D161" s="483"/>
      <c r="E161" s="523"/>
      <c r="F161" s="523"/>
      <c r="G161" s="483"/>
      <c r="H161" s="516"/>
      <c r="J161" s="483"/>
      <c r="K161" s="483"/>
      <c r="L161" s="483"/>
      <c r="M161" s="489"/>
      <c r="N161" s="483"/>
      <c r="O161" s="523"/>
      <c r="P161" s="523"/>
      <c r="Q161" s="483"/>
      <c r="T161" s="483"/>
      <c r="U161" s="520"/>
      <c r="V161" s="520"/>
      <c r="W161" s="521"/>
      <c r="X161" s="520"/>
      <c r="Y161" s="522"/>
      <c r="Z161" s="522"/>
    </row>
    <row r="162" spans="1:26" ht="15.75" x14ac:dyDescent="0.25">
      <c r="A162" s="516"/>
      <c r="B162" s="516"/>
      <c r="C162" s="518"/>
      <c r="D162" s="516"/>
      <c r="E162" s="519"/>
      <c r="F162" s="519"/>
      <c r="G162" s="516"/>
      <c r="H162" s="520"/>
      <c r="J162" s="483"/>
      <c r="K162" s="483"/>
      <c r="L162" s="483"/>
      <c r="M162" s="489"/>
      <c r="N162" s="483"/>
      <c r="O162" s="523"/>
      <c r="P162" s="523"/>
      <c r="Q162" s="483"/>
      <c r="T162" s="483"/>
      <c r="U162" s="483"/>
      <c r="V162" s="483"/>
      <c r="W162" s="489"/>
      <c r="X162" s="483"/>
      <c r="Y162" s="523"/>
      <c r="Z162" s="523"/>
    </row>
    <row r="163" spans="1:26" ht="15.75" x14ac:dyDescent="0.25">
      <c r="A163" s="520"/>
      <c r="B163" s="520"/>
      <c r="C163" s="521"/>
      <c r="D163" s="520"/>
      <c r="E163" s="522"/>
      <c r="F163" s="522"/>
      <c r="G163" s="520"/>
      <c r="H163" s="483"/>
      <c r="J163" s="483"/>
      <c r="K163" s="483"/>
      <c r="L163" s="483"/>
      <c r="M163" s="489"/>
      <c r="N163" s="483"/>
      <c r="O163" s="523"/>
      <c r="P163" s="523"/>
      <c r="Q163" s="483"/>
      <c r="T163" s="483"/>
      <c r="U163" s="483"/>
      <c r="V163" s="483"/>
      <c r="W163" s="489"/>
      <c r="X163" s="483"/>
      <c r="Y163" s="523"/>
      <c r="Z163" s="523"/>
    </row>
    <row r="164" spans="1:26" ht="15.75" x14ac:dyDescent="0.25">
      <c r="A164" s="483"/>
      <c r="B164" s="483"/>
      <c r="C164" s="489"/>
      <c r="D164" s="483"/>
      <c r="E164" s="523"/>
      <c r="F164" s="523"/>
      <c r="G164" s="483"/>
      <c r="H164" s="483"/>
      <c r="J164" s="483"/>
      <c r="K164" s="483"/>
      <c r="L164" s="483"/>
      <c r="M164" s="489"/>
      <c r="N164" s="483"/>
      <c r="O164" s="523"/>
      <c r="P164" s="523"/>
      <c r="Q164" s="483"/>
      <c r="T164" s="483"/>
      <c r="U164" s="516"/>
      <c r="V164" s="516"/>
      <c r="W164" s="518"/>
      <c r="X164" s="516"/>
      <c r="Y164" s="519"/>
      <c r="Z164" s="519"/>
    </row>
    <row r="165" spans="1:26" ht="15.75" x14ac:dyDescent="0.25">
      <c r="A165" s="483"/>
      <c r="B165" s="483"/>
      <c r="C165" s="489"/>
      <c r="D165" s="483"/>
      <c r="E165" s="523"/>
      <c r="F165" s="523"/>
      <c r="G165" s="483"/>
      <c r="H165" s="483"/>
      <c r="J165" s="483"/>
      <c r="K165" s="483"/>
      <c r="L165" s="483"/>
      <c r="M165" s="489"/>
      <c r="N165" s="483"/>
      <c r="O165" s="523"/>
      <c r="P165" s="523"/>
      <c r="Q165" s="483"/>
      <c r="T165" s="483"/>
      <c r="U165" s="520"/>
      <c r="V165" s="520"/>
      <c r="W165" s="521"/>
      <c r="X165" s="520"/>
      <c r="Y165" s="522"/>
      <c r="Z165" s="522"/>
    </row>
    <row r="166" spans="1:26" ht="15.75" x14ac:dyDescent="0.25">
      <c r="A166" s="483"/>
      <c r="B166" s="483"/>
      <c r="C166" s="489"/>
      <c r="D166" s="483"/>
      <c r="E166" s="523"/>
      <c r="F166" s="523"/>
      <c r="G166" s="483"/>
      <c r="H166" s="483"/>
      <c r="J166" s="483"/>
      <c r="K166" s="483"/>
      <c r="L166" s="483"/>
      <c r="M166" s="489"/>
      <c r="N166" s="483"/>
      <c r="O166" s="523"/>
      <c r="P166" s="523"/>
      <c r="Q166" s="483"/>
      <c r="T166" s="483"/>
      <c r="U166" s="483"/>
      <c r="V166" s="483"/>
      <c r="W166" s="489"/>
      <c r="X166" s="483"/>
      <c r="Y166" s="523"/>
      <c r="Z166" s="523"/>
    </row>
    <row r="167" spans="1:26" ht="15.75" x14ac:dyDescent="0.25">
      <c r="A167" s="483"/>
      <c r="B167" s="483"/>
      <c r="C167" s="489"/>
      <c r="D167" s="483"/>
      <c r="E167" s="523"/>
      <c r="F167" s="523"/>
      <c r="G167" s="483"/>
      <c r="H167" s="516"/>
      <c r="J167" s="483"/>
      <c r="K167" s="483"/>
      <c r="L167" s="483"/>
      <c r="M167" s="489"/>
      <c r="N167" s="483"/>
      <c r="O167" s="523"/>
      <c r="P167" s="523"/>
      <c r="Q167" s="483"/>
      <c r="T167" s="483"/>
      <c r="U167" s="483"/>
      <c r="V167" s="483"/>
      <c r="W167" s="489"/>
      <c r="X167" s="483"/>
      <c r="Y167" s="523"/>
      <c r="Z167" s="523"/>
    </row>
    <row r="168" spans="1:26" ht="15.75" x14ac:dyDescent="0.25">
      <c r="A168" s="516"/>
      <c r="B168" s="516"/>
      <c r="C168" s="518"/>
      <c r="D168" s="516"/>
      <c r="E168" s="519"/>
      <c r="F168" s="519"/>
      <c r="G168" s="516"/>
      <c r="H168" s="520"/>
      <c r="J168" s="483"/>
      <c r="K168" s="483"/>
      <c r="L168" s="483"/>
      <c r="M168" s="489"/>
      <c r="N168" s="483"/>
      <c r="O168" s="523"/>
      <c r="P168" s="523"/>
      <c r="Q168" s="483"/>
      <c r="T168" s="483"/>
      <c r="U168" s="483"/>
      <c r="V168" s="483"/>
      <c r="W168" s="489"/>
      <c r="X168" s="483"/>
      <c r="Y168" s="523"/>
      <c r="Z168" s="523"/>
    </row>
    <row r="169" spans="1:26" ht="15.75" x14ac:dyDescent="0.25">
      <c r="A169" s="520"/>
      <c r="B169" s="520"/>
      <c r="C169" s="521"/>
      <c r="D169" s="520"/>
      <c r="E169" s="522"/>
      <c r="F169" s="522"/>
      <c r="G169" s="520"/>
      <c r="H169" s="483"/>
      <c r="J169" s="483"/>
      <c r="K169" s="483"/>
      <c r="L169" s="483"/>
      <c r="M169" s="489"/>
      <c r="N169" s="483"/>
      <c r="O169" s="523"/>
      <c r="P169" s="523"/>
      <c r="Q169" s="483"/>
      <c r="T169" s="483"/>
      <c r="U169" s="516"/>
      <c r="V169" s="516"/>
      <c r="W169" s="518"/>
      <c r="X169" s="516"/>
      <c r="Y169" s="519"/>
      <c r="Z169" s="519"/>
    </row>
    <row r="170" spans="1:26" ht="15.75" x14ac:dyDescent="0.25">
      <c r="A170" s="483"/>
      <c r="B170" s="483"/>
      <c r="C170" s="489"/>
      <c r="D170" s="483"/>
      <c r="E170" s="523"/>
      <c r="F170" s="523"/>
      <c r="G170" s="483"/>
      <c r="H170" s="483"/>
      <c r="J170" s="483"/>
      <c r="K170" s="483"/>
      <c r="L170" s="483"/>
      <c r="M170" s="489"/>
      <c r="N170" s="483"/>
      <c r="O170" s="523"/>
      <c r="P170" s="523"/>
      <c r="Q170" s="483"/>
      <c r="T170" s="483"/>
      <c r="U170" s="516"/>
      <c r="V170" s="516"/>
      <c r="W170" s="518"/>
      <c r="X170" s="516"/>
      <c r="Y170" s="519"/>
      <c r="Z170" s="519"/>
    </row>
    <row r="171" spans="1:26" ht="15.75" x14ac:dyDescent="0.25">
      <c r="A171" s="483"/>
      <c r="B171" s="483"/>
      <c r="C171" s="489"/>
      <c r="D171" s="483"/>
      <c r="E171" s="523"/>
      <c r="F171" s="523"/>
      <c r="G171" s="483"/>
      <c r="H171" s="516"/>
      <c r="J171" s="483"/>
      <c r="K171" s="483"/>
      <c r="L171" s="483"/>
      <c r="M171" s="489"/>
      <c r="N171" s="483"/>
      <c r="O171" s="523"/>
      <c r="P171" s="523"/>
      <c r="Q171" s="483"/>
      <c r="T171" s="483"/>
      <c r="U171" s="520"/>
      <c r="V171" s="520"/>
      <c r="W171" s="521"/>
      <c r="X171" s="520"/>
      <c r="Y171" s="522"/>
      <c r="Z171" s="522"/>
    </row>
    <row r="172" spans="1:26" ht="15.75" x14ac:dyDescent="0.25">
      <c r="A172" s="483"/>
      <c r="B172" s="483"/>
      <c r="C172" s="489"/>
      <c r="D172" s="483"/>
      <c r="E172" s="523"/>
      <c r="F172" s="523"/>
      <c r="G172" s="483"/>
      <c r="H172" s="516"/>
      <c r="J172" s="483"/>
      <c r="K172" s="483"/>
      <c r="L172" s="483"/>
      <c r="M172" s="489"/>
      <c r="N172" s="483"/>
      <c r="O172" s="523"/>
      <c r="P172" s="523"/>
      <c r="Q172" s="483"/>
      <c r="T172" s="483"/>
      <c r="U172" s="483"/>
      <c r="V172" s="483"/>
      <c r="W172" s="489"/>
      <c r="X172" s="483"/>
      <c r="Y172" s="523"/>
      <c r="Z172" s="523"/>
    </row>
    <row r="173" spans="1:26" ht="15.75" x14ac:dyDescent="0.25">
      <c r="A173" s="483"/>
      <c r="B173" s="483"/>
      <c r="C173" s="489"/>
      <c r="D173" s="483"/>
      <c r="E173" s="523"/>
      <c r="F173" s="523"/>
      <c r="G173" s="483"/>
      <c r="H173" s="516"/>
      <c r="J173" s="483"/>
      <c r="K173" s="483"/>
      <c r="L173" s="483"/>
      <c r="M173" s="489"/>
      <c r="N173" s="483"/>
      <c r="O173" s="523"/>
      <c r="P173" s="523"/>
      <c r="Q173" s="483"/>
      <c r="T173" s="483"/>
      <c r="U173" s="483"/>
      <c r="V173" s="483"/>
      <c r="W173" s="489"/>
      <c r="X173" s="483"/>
      <c r="Y173" s="523"/>
      <c r="Z173" s="523"/>
    </row>
    <row r="174" spans="1:26" ht="15.75" x14ac:dyDescent="0.25">
      <c r="A174" s="483"/>
      <c r="B174" s="483"/>
      <c r="C174" s="489"/>
      <c r="D174" s="483"/>
      <c r="E174" s="523"/>
      <c r="F174" s="523"/>
      <c r="G174" s="483"/>
      <c r="H174" s="520"/>
      <c r="J174" s="483"/>
      <c r="K174" s="483"/>
      <c r="L174" s="483"/>
      <c r="M174" s="489"/>
      <c r="N174" s="483"/>
      <c r="O174" s="523"/>
      <c r="P174" s="523"/>
      <c r="Q174" s="483"/>
      <c r="T174" s="483"/>
      <c r="U174" s="483"/>
      <c r="V174" s="483"/>
      <c r="W174" s="483"/>
      <c r="X174" s="483"/>
      <c r="Y174" s="483"/>
      <c r="Z174" s="483"/>
    </row>
    <row r="175" spans="1:26" ht="15.75" x14ac:dyDescent="0.25">
      <c r="A175" s="483"/>
      <c r="B175" s="483"/>
      <c r="C175" s="489"/>
      <c r="D175" s="483"/>
      <c r="E175" s="523"/>
      <c r="F175" s="523"/>
      <c r="G175" s="483"/>
      <c r="H175" s="483"/>
      <c r="J175" s="483"/>
      <c r="K175" s="483"/>
      <c r="L175" s="483"/>
      <c r="M175" s="489"/>
      <c r="N175" s="483"/>
      <c r="O175" s="523"/>
      <c r="P175" s="523"/>
      <c r="Q175" s="483"/>
      <c r="T175" s="483"/>
      <c r="U175" s="483"/>
      <c r="V175" s="483"/>
      <c r="W175" s="483"/>
      <c r="X175" s="483"/>
      <c r="Y175" s="483"/>
      <c r="Z175" s="483"/>
    </row>
    <row r="176" spans="1:26" ht="15.75" x14ac:dyDescent="0.25">
      <c r="A176" s="483"/>
      <c r="B176" s="483"/>
      <c r="C176" s="489"/>
      <c r="D176" s="483"/>
      <c r="E176" s="523"/>
      <c r="F176" s="523"/>
      <c r="G176" s="483"/>
      <c r="H176" s="483"/>
      <c r="J176" s="483"/>
      <c r="K176" s="483"/>
      <c r="L176" s="483"/>
      <c r="M176" s="489"/>
      <c r="N176" s="483"/>
      <c r="O176" s="523"/>
      <c r="P176" s="523"/>
      <c r="Q176" s="483"/>
      <c r="T176" s="483"/>
      <c r="U176" s="483"/>
      <c r="V176" s="483"/>
      <c r="W176" s="483"/>
      <c r="X176" s="483"/>
      <c r="Y176" s="483"/>
      <c r="Z176" s="483"/>
    </row>
    <row r="177" spans="1:26" ht="15.75" x14ac:dyDescent="0.25">
      <c r="A177" s="483"/>
      <c r="B177" s="483"/>
      <c r="C177" s="489"/>
      <c r="D177" s="483"/>
      <c r="E177" s="523"/>
      <c r="F177" s="523"/>
      <c r="G177" s="483"/>
      <c r="H177" s="483"/>
      <c r="J177" s="483"/>
      <c r="K177" s="483"/>
      <c r="L177" s="483"/>
      <c r="M177" s="489"/>
      <c r="N177" s="483"/>
      <c r="O177" s="523"/>
      <c r="P177" s="523"/>
      <c r="Q177" s="483"/>
      <c r="T177" s="483"/>
      <c r="U177" s="483"/>
      <c r="V177" s="483"/>
      <c r="W177" s="483"/>
      <c r="X177" s="483"/>
      <c r="Y177" s="483"/>
      <c r="Z177" s="483"/>
    </row>
    <row r="178" spans="1:26" ht="15.75" x14ac:dyDescent="0.25">
      <c r="A178" s="483"/>
      <c r="B178" s="483"/>
      <c r="C178" s="489"/>
      <c r="D178" s="483"/>
      <c r="E178" s="523"/>
      <c r="F178" s="523"/>
      <c r="G178" s="483"/>
      <c r="H178" s="516"/>
      <c r="J178" s="483"/>
      <c r="K178" s="483"/>
      <c r="L178" s="483"/>
      <c r="M178" s="489"/>
      <c r="N178" s="483"/>
      <c r="O178" s="523"/>
      <c r="P178" s="523"/>
      <c r="Q178" s="483"/>
      <c r="T178" s="483"/>
      <c r="U178" s="483"/>
      <c r="V178" s="483"/>
      <c r="W178" s="483"/>
      <c r="X178" s="483"/>
      <c r="Y178" s="483"/>
      <c r="Z178" s="483"/>
    </row>
    <row r="179" spans="1:26" ht="15.75" x14ac:dyDescent="0.25">
      <c r="A179" s="483"/>
      <c r="B179" s="483"/>
      <c r="C179" s="489"/>
      <c r="D179" s="483"/>
      <c r="E179" s="523"/>
      <c r="F179" s="523"/>
      <c r="G179" s="483"/>
      <c r="H179" s="516"/>
      <c r="J179" s="483"/>
      <c r="K179" s="483"/>
      <c r="L179" s="483"/>
      <c r="M179" s="489"/>
      <c r="N179" s="483"/>
      <c r="O179" s="523"/>
      <c r="P179" s="523"/>
      <c r="Q179" s="483"/>
      <c r="T179" s="483"/>
      <c r="U179" s="483"/>
      <c r="V179" s="483"/>
      <c r="W179" s="483"/>
      <c r="X179" s="483"/>
      <c r="Y179" s="483"/>
      <c r="Z179" s="483"/>
    </row>
    <row r="180" spans="1:26" ht="15.75" x14ac:dyDescent="0.25">
      <c r="A180" s="483"/>
      <c r="B180" s="483"/>
      <c r="C180" s="489"/>
      <c r="D180" s="483"/>
      <c r="E180" s="523"/>
      <c r="F180" s="523"/>
      <c r="G180" s="483"/>
      <c r="H180" s="520"/>
      <c r="J180" s="483"/>
      <c r="K180" s="483"/>
      <c r="L180" s="483"/>
      <c r="M180" s="489"/>
      <c r="N180" s="483"/>
      <c r="O180" s="523"/>
      <c r="P180" s="523"/>
      <c r="Q180" s="483"/>
      <c r="T180" s="483"/>
      <c r="U180" s="483"/>
      <c r="V180" s="483"/>
      <c r="W180" s="483"/>
      <c r="X180" s="483"/>
      <c r="Y180" s="483"/>
      <c r="Z180" s="483"/>
    </row>
    <row r="181" spans="1:26" ht="15.75" x14ac:dyDescent="0.25">
      <c r="A181" s="483"/>
      <c r="B181" s="483"/>
      <c r="C181" s="489"/>
      <c r="D181" s="483"/>
      <c r="E181" s="523"/>
      <c r="F181" s="523"/>
      <c r="G181" s="483"/>
      <c r="H181" s="483"/>
      <c r="J181" s="483"/>
      <c r="K181" s="483"/>
      <c r="L181" s="483"/>
      <c r="M181" s="489"/>
      <c r="N181" s="483"/>
      <c r="O181" s="523"/>
      <c r="P181" s="523"/>
      <c r="Q181" s="483"/>
      <c r="T181" s="483"/>
      <c r="U181" s="483"/>
      <c r="V181" s="483"/>
      <c r="W181" s="483"/>
      <c r="X181" s="483"/>
      <c r="Y181" s="483"/>
      <c r="Z181" s="483"/>
    </row>
    <row r="182" spans="1:26" ht="15.75" x14ac:dyDescent="0.25">
      <c r="A182" s="516"/>
      <c r="B182" s="516"/>
      <c r="C182" s="518"/>
      <c r="D182" s="516"/>
      <c r="E182" s="519"/>
      <c r="F182" s="519"/>
      <c r="G182" s="516"/>
      <c r="H182" s="483"/>
      <c r="J182" s="483"/>
      <c r="K182" s="483"/>
      <c r="L182" s="483"/>
      <c r="M182" s="489"/>
      <c r="N182" s="483"/>
      <c r="O182" s="523"/>
      <c r="P182" s="523"/>
      <c r="Q182" s="483"/>
      <c r="T182" s="483"/>
      <c r="U182" s="483"/>
      <c r="V182" s="483"/>
      <c r="W182" s="483"/>
      <c r="X182" s="483"/>
      <c r="Y182" s="483"/>
      <c r="Z182" s="483"/>
    </row>
    <row r="183" spans="1:26" ht="15.75" x14ac:dyDescent="0.25">
      <c r="A183" s="520"/>
      <c r="B183" s="520"/>
      <c r="C183" s="521"/>
      <c r="D183" s="520"/>
      <c r="E183" s="522"/>
      <c r="F183" s="522"/>
      <c r="G183" s="520"/>
      <c r="H183" s="483"/>
      <c r="J183" s="483"/>
      <c r="K183" s="483"/>
      <c r="L183" s="483"/>
      <c r="M183" s="489"/>
      <c r="N183" s="483"/>
      <c r="O183" s="523"/>
      <c r="P183" s="523"/>
      <c r="Q183" s="483"/>
      <c r="T183" s="483"/>
      <c r="U183" s="483"/>
      <c r="V183" s="483"/>
      <c r="W183" s="483"/>
      <c r="X183" s="483"/>
      <c r="Y183" s="483"/>
      <c r="Z183" s="483"/>
    </row>
    <row r="184" spans="1:26" ht="15.75" x14ac:dyDescent="0.25">
      <c r="A184" s="483"/>
      <c r="B184" s="483"/>
      <c r="C184" s="489"/>
      <c r="D184" s="483"/>
      <c r="E184" s="523"/>
      <c r="F184" s="523"/>
      <c r="G184" s="483"/>
      <c r="H184" s="516"/>
      <c r="J184" s="483"/>
      <c r="K184" s="516"/>
      <c r="L184" s="516"/>
      <c r="M184" s="518"/>
      <c r="N184" s="516"/>
      <c r="O184" s="519"/>
      <c r="P184" s="519"/>
      <c r="Q184" s="516"/>
      <c r="T184" s="483"/>
      <c r="U184" s="483"/>
      <c r="V184" s="483"/>
      <c r="W184" s="483"/>
      <c r="X184" s="483"/>
      <c r="Y184" s="483"/>
      <c r="Z184" s="483"/>
    </row>
    <row r="185" spans="1:26" ht="15.75" x14ac:dyDescent="0.25">
      <c r="A185" s="483"/>
      <c r="B185" s="483"/>
      <c r="C185" s="489"/>
      <c r="D185" s="483"/>
      <c r="E185" s="523"/>
      <c r="F185" s="523"/>
      <c r="G185" s="483"/>
      <c r="H185" s="520"/>
      <c r="J185" s="483"/>
      <c r="K185" s="520"/>
      <c r="L185" s="520"/>
      <c r="M185" s="521"/>
      <c r="N185" s="520"/>
      <c r="O185" s="522"/>
      <c r="P185" s="522"/>
      <c r="Q185" s="520"/>
      <c r="T185" s="483"/>
      <c r="U185" s="483"/>
      <c r="V185" s="483"/>
      <c r="W185" s="483"/>
      <c r="X185" s="483"/>
      <c r="Y185" s="483"/>
      <c r="Z185" s="483"/>
    </row>
    <row r="186" spans="1:26" ht="15.75" x14ac:dyDescent="0.25">
      <c r="A186" s="516"/>
      <c r="B186" s="516"/>
      <c r="C186" s="518"/>
      <c r="D186" s="516"/>
      <c r="E186" s="519"/>
      <c r="F186" s="519"/>
      <c r="G186" s="516"/>
      <c r="H186" s="483"/>
      <c r="J186" s="483"/>
      <c r="K186" s="483"/>
      <c r="L186" s="483"/>
      <c r="M186" s="489"/>
      <c r="N186" s="483"/>
      <c r="O186" s="523"/>
      <c r="P186" s="523"/>
      <c r="Q186" s="483"/>
      <c r="T186" s="483"/>
      <c r="U186" s="483"/>
      <c r="V186" s="483"/>
      <c r="W186" s="483"/>
      <c r="X186" s="483"/>
      <c r="Y186" s="483"/>
      <c r="Z186" s="483"/>
    </row>
    <row r="187" spans="1:26" ht="15.75" x14ac:dyDescent="0.25">
      <c r="A187" s="520"/>
      <c r="B187" s="520"/>
      <c r="C187" s="521"/>
      <c r="D187" s="520"/>
      <c r="E187" s="522"/>
      <c r="F187" s="522"/>
      <c r="G187" s="520"/>
      <c r="H187" s="483"/>
      <c r="J187" s="483"/>
      <c r="K187" s="483"/>
      <c r="L187" s="483"/>
      <c r="M187" s="489"/>
      <c r="N187" s="483"/>
      <c r="O187" s="523"/>
      <c r="P187" s="523"/>
      <c r="Q187" s="483"/>
      <c r="T187" s="483"/>
      <c r="U187" s="483"/>
      <c r="V187" s="483"/>
      <c r="W187" s="483"/>
      <c r="X187" s="483"/>
      <c r="Y187" s="483"/>
      <c r="Z187" s="483"/>
    </row>
    <row r="188" spans="1:26" ht="15.75" x14ac:dyDescent="0.25">
      <c r="A188" s="483"/>
      <c r="B188" s="483"/>
      <c r="C188" s="489"/>
      <c r="D188" s="483"/>
      <c r="E188" s="523"/>
      <c r="F188" s="523"/>
      <c r="G188" s="483"/>
      <c r="H188" s="483"/>
      <c r="J188" s="483"/>
      <c r="K188" s="483"/>
      <c r="L188" s="483"/>
      <c r="M188" s="489"/>
      <c r="N188" s="483"/>
      <c r="O188" s="523"/>
      <c r="P188" s="523"/>
      <c r="Q188" s="483"/>
      <c r="T188" s="483"/>
      <c r="U188" s="483"/>
      <c r="V188" s="483"/>
      <c r="W188" s="483"/>
      <c r="X188" s="483"/>
      <c r="Y188" s="483"/>
      <c r="Z188" s="483"/>
    </row>
    <row r="189" spans="1:26" ht="15.75" x14ac:dyDescent="0.25">
      <c r="A189" s="483"/>
      <c r="B189" s="483"/>
      <c r="C189" s="489"/>
      <c r="D189" s="483"/>
      <c r="E189" s="523"/>
      <c r="F189" s="523"/>
      <c r="G189" s="483"/>
      <c r="H189" s="483"/>
      <c r="J189" s="483"/>
      <c r="K189" s="483"/>
      <c r="L189" s="483"/>
      <c r="M189" s="489"/>
      <c r="N189" s="483"/>
      <c r="O189" s="523"/>
      <c r="P189" s="523"/>
      <c r="Q189" s="483"/>
      <c r="T189" s="483"/>
      <c r="U189" s="483"/>
      <c r="V189" s="483"/>
      <c r="W189" s="483"/>
      <c r="X189" s="483"/>
      <c r="Y189" s="483"/>
      <c r="Z189" s="483"/>
    </row>
    <row r="190" spans="1:26" ht="15.75" x14ac:dyDescent="0.25">
      <c r="A190" s="516"/>
      <c r="B190" s="516"/>
      <c r="C190" s="518"/>
      <c r="D190" s="516"/>
      <c r="E190" s="519"/>
      <c r="F190" s="519"/>
      <c r="G190" s="516"/>
      <c r="H190" s="516"/>
      <c r="J190" s="483"/>
      <c r="K190" s="483"/>
      <c r="L190" s="483"/>
      <c r="M190" s="489"/>
      <c r="N190" s="483"/>
      <c r="O190" s="523"/>
      <c r="P190" s="523"/>
      <c r="Q190" s="483"/>
      <c r="T190" s="483"/>
      <c r="U190" s="483"/>
      <c r="V190" s="483"/>
      <c r="W190" s="483"/>
      <c r="X190" s="483"/>
      <c r="Y190" s="483"/>
      <c r="Z190" s="483"/>
    </row>
    <row r="191" spans="1:26" ht="15.75" x14ac:dyDescent="0.25">
      <c r="A191" s="520"/>
      <c r="B191" s="520"/>
      <c r="C191" s="521"/>
      <c r="D191" s="520"/>
      <c r="E191" s="522"/>
      <c r="F191" s="522"/>
      <c r="G191" s="520"/>
      <c r="H191" s="520"/>
      <c r="J191" s="483"/>
      <c r="K191" s="483"/>
      <c r="L191" s="483"/>
      <c r="M191" s="489"/>
      <c r="N191" s="483"/>
      <c r="O191" s="523"/>
      <c r="P191" s="523"/>
      <c r="Q191" s="483"/>
      <c r="T191" s="483"/>
      <c r="U191" s="483"/>
      <c r="V191" s="483"/>
      <c r="W191" s="483"/>
      <c r="X191" s="483"/>
      <c r="Y191" s="483"/>
      <c r="Z191" s="483"/>
    </row>
    <row r="192" spans="1:26" ht="15.75" x14ac:dyDescent="0.25">
      <c r="A192" s="483"/>
      <c r="B192" s="483"/>
      <c r="C192" s="489"/>
      <c r="D192" s="483"/>
      <c r="E192" s="523"/>
      <c r="F192" s="523"/>
      <c r="G192" s="483"/>
      <c r="H192" s="483"/>
      <c r="J192" s="483"/>
      <c r="K192" s="483"/>
      <c r="L192" s="483"/>
      <c r="M192" s="489"/>
      <c r="N192" s="483"/>
      <c r="O192" s="523"/>
      <c r="P192" s="523"/>
      <c r="Q192" s="483"/>
      <c r="T192" s="483"/>
      <c r="U192" s="483"/>
      <c r="V192" s="483"/>
      <c r="W192" s="483"/>
      <c r="X192" s="483"/>
      <c r="Y192" s="483"/>
      <c r="Z192" s="483"/>
    </row>
    <row r="193" spans="1:26" ht="15.75" x14ac:dyDescent="0.25">
      <c r="A193" s="483"/>
      <c r="B193" s="483"/>
      <c r="C193" s="489"/>
      <c r="D193" s="483"/>
      <c r="E193" s="523"/>
      <c r="F193" s="523"/>
      <c r="G193" s="483"/>
      <c r="H193" s="483"/>
      <c r="J193" s="483"/>
      <c r="K193" s="483"/>
      <c r="L193" s="483"/>
      <c r="M193" s="489"/>
      <c r="N193" s="483"/>
      <c r="O193" s="523"/>
      <c r="P193" s="523"/>
      <c r="Q193" s="483"/>
      <c r="T193" s="483"/>
      <c r="U193" s="483"/>
      <c r="V193" s="483"/>
      <c r="W193" s="483"/>
      <c r="X193" s="483"/>
      <c r="Y193" s="483"/>
      <c r="Z193" s="483"/>
    </row>
    <row r="194" spans="1:26" ht="15.75" x14ac:dyDescent="0.25">
      <c r="A194" s="516"/>
      <c r="B194" s="516"/>
      <c r="C194" s="518"/>
      <c r="D194" s="516"/>
      <c r="E194" s="519"/>
      <c r="F194" s="519"/>
      <c r="G194" s="516"/>
      <c r="H194" s="483"/>
      <c r="J194" s="483"/>
      <c r="K194" s="483"/>
      <c r="L194" s="483"/>
      <c r="M194" s="489"/>
      <c r="N194" s="483"/>
      <c r="O194" s="523"/>
      <c r="P194" s="523"/>
      <c r="Q194" s="483"/>
      <c r="T194" s="483"/>
      <c r="U194" s="483"/>
      <c r="V194" s="483"/>
      <c r="W194" s="483"/>
      <c r="X194" s="483"/>
      <c r="Y194" s="483"/>
      <c r="Z194" s="483"/>
    </row>
    <row r="195" spans="1:26" ht="15.75" x14ac:dyDescent="0.25">
      <c r="A195" s="520"/>
      <c r="B195" s="520"/>
      <c r="C195" s="521"/>
      <c r="D195" s="520"/>
      <c r="E195" s="522"/>
      <c r="F195" s="522"/>
      <c r="G195" s="520"/>
      <c r="H195" s="483"/>
      <c r="J195" s="483"/>
      <c r="K195" s="483"/>
      <c r="L195" s="483"/>
      <c r="M195" s="489"/>
      <c r="N195" s="483"/>
      <c r="O195" s="523"/>
      <c r="P195" s="523"/>
      <c r="Q195" s="483"/>
      <c r="T195" s="483"/>
      <c r="U195" s="483"/>
      <c r="V195" s="483"/>
      <c r="W195" s="483"/>
      <c r="X195" s="483"/>
      <c r="Y195" s="483"/>
      <c r="Z195" s="483"/>
    </row>
    <row r="196" spans="1:26" ht="15.75" x14ac:dyDescent="0.25">
      <c r="A196" s="483"/>
      <c r="B196" s="483"/>
      <c r="C196" s="489"/>
      <c r="D196" s="483"/>
      <c r="E196" s="523"/>
      <c r="F196" s="523"/>
      <c r="G196" s="483"/>
      <c r="H196" s="483"/>
      <c r="J196" s="483"/>
      <c r="K196" s="483"/>
      <c r="L196" s="483"/>
      <c r="M196" s="489"/>
      <c r="N196" s="483"/>
      <c r="O196" s="523"/>
      <c r="P196" s="523"/>
      <c r="Q196" s="483"/>
      <c r="T196" s="483"/>
      <c r="U196" s="483"/>
      <c r="V196" s="483"/>
      <c r="W196" s="483"/>
      <c r="X196" s="483"/>
      <c r="Y196" s="483"/>
      <c r="Z196" s="483"/>
    </row>
    <row r="197" spans="1:26" ht="15.75" x14ac:dyDescent="0.25">
      <c r="A197" s="483"/>
      <c r="B197" s="483"/>
      <c r="C197" s="489"/>
      <c r="D197" s="483"/>
      <c r="E197" s="523"/>
      <c r="F197" s="523"/>
      <c r="G197" s="483"/>
      <c r="H197" s="483"/>
      <c r="J197" s="483"/>
      <c r="K197" s="483"/>
      <c r="L197" s="483"/>
      <c r="M197" s="489"/>
      <c r="N197" s="483"/>
      <c r="O197" s="523"/>
      <c r="P197" s="523"/>
      <c r="Q197" s="483"/>
      <c r="T197" s="483"/>
      <c r="U197" s="483"/>
      <c r="V197" s="483"/>
      <c r="W197" s="483"/>
      <c r="X197" s="483"/>
      <c r="Y197" s="483"/>
      <c r="Z197" s="483"/>
    </row>
    <row r="198" spans="1:26" ht="15.75" x14ac:dyDescent="0.25">
      <c r="A198" s="516"/>
      <c r="B198" s="516"/>
      <c r="C198" s="518"/>
      <c r="D198" s="516"/>
      <c r="E198" s="519"/>
      <c r="F198" s="519"/>
      <c r="G198" s="516"/>
      <c r="H198" s="483"/>
      <c r="J198" s="483"/>
      <c r="K198" s="483"/>
      <c r="L198" s="483"/>
      <c r="M198" s="489"/>
      <c r="N198" s="483"/>
      <c r="O198" s="523"/>
      <c r="P198" s="523"/>
      <c r="Q198" s="483"/>
      <c r="T198" s="483"/>
      <c r="U198" s="483"/>
      <c r="V198" s="483"/>
      <c r="W198" s="483"/>
      <c r="X198" s="483"/>
      <c r="Y198" s="483"/>
      <c r="Z198" s="483"/>
    </row>
    <row r="199" spans="1:26" ht="15.75" x14ac:dyDescent="0.25">
      <c r="A199" s="520"/>
      <c r="B199" s="520"/>
      <c r="C199" s="521"/>
      <c r="D199" s="520"/>
      <c r="E199" s="522"/>
      <c r="F199" s="522"/>
      <c r="G199" s="520"/>
      <c r="H199" s="483"/>
      <c r="J199" s="483"/>
      <c r="K199" s="483"/>
      <c r="L199" s="483"/>
      <c r="M199" s="489"/>
      <c r="N199" s="483"/>
      <c r="O199" s="523"/>
      <c r="P199" s="523"/>
      <c r="Q199" s="483"/>
      <c r="T199" s="483"/>
      <c r="U199" s="483"/>
      <c r="V199" s="483"/>
      <c r="W199" s="483"/>
      <c r="X199" s="483"/>
      <c r="Y199" s="483"/>
      <c r="Z199" s="483"/>
    </row>
    <row r="200" spans="1:26" ht="15.75" x14ac:dyDescent="0.25">
      <c r="A200" s="483"/>
      <c r="B200" s="483"/>
      <c r="C200" s="489"/>
      <c r="D200" s="483"/>
      <c r="E200" s="523"/>
      <c r="F200" s="523"/>
      <c r="G200" s="483"/>
      <c r="H200" s="483"/>
      <c r="J200" s="483"/>
      <c r="K200" s="483"/>
      <c r="L200" s="483"/>
      <c r="M200" s="489"/>
      <c r="N200" s="483"/>
      <c r="O200" s="523"/>
      <c r="P200" s="523"/>
      <c r="Q200" s="483"/>
      <c r="T200" s="483"/>
      <c r="U200" s="483"/>
      <c r="V200" s="483"/>
      <c r="W200" s="483"/>
      <c r="X200" s="483"/>
      <c r="Y200" s="483"/>
      <c r="Z200" s="483"/>
    </row>
    <row r="201" spans="1:26" ht="15.75" x14ac:dyDescent="0.25">
      <c r="A201" s="483"/>
      <c r="B201" s="483"/>
      <c r="C201" s="489"/>
      <c r="D201" s="483"/>
      <c r="E201" s="523"/>
      <c r="F201" s="523"/>
      <c r="G201" s="483"/>
      <c r="H201" s="483"/>
      <c r="J201" s="483"/>
      <c r="K201" s="483"/>
      <c r="L201" s="483"/>
      <c r="M201" s="489"/>
      <c r="N201" s="483"/>
      <c r="O201" s="523"/>
      <c r="P201" s="523"/>
      <c r="Q201" s="483"/>
      <c r="T201" s="483"/>
      <c r="U201" s="483"/>
      <c r="V201" s="483"/>
      <c r="W201" s="483"/>
      <c r="X201" s="483"/>
      <c r="Y201" s="483"/>
      <c r="Z201" s="483"/>
    </row>
    <row r="202" spans="1:26" ht="15.75" x14ac:dyDescent="0.25">
      <c r="A202" s="516"/>
      <c r="B202" s="516"/>
      <c r="C202" s="518"/>
      <c r="D202" s="516"/>
      <c r="E202" s="519"/>
      <c r="F202" s="519"/>
      <c r="G202" s="516"/>
      <c r="H202" s="483"/>
      <c r="J202" s="483"/>
      <c r="K202" s="483"/>
      <c r="L202" s="483"/>
      <c r="M202" s="489"/>
      <c r="N202" s="483"/>
      <c r="O202" s="523"/>
      <c r="P202" s="523"/>
      <c r="Q202" s="483"/>
      <c r="T202" s="483"/>
      <c r="U202" s="483"/>
      <c r="V202" s="483"/>
      <c r="W202" s="483"/>
      <c r="X202" s="483"/>
      <c r="Y202" s="483"/>
      <c r="Z202" s="483"/>
    </row>
    <row r="203" spans="1:26" ht="15.75" x14ac:dyDescent="0.25">
      <c r="A203" s="520"/>
      <c r="B203" s="520"/>
      <c r="C203" s="521"/>
      <c r="D203" s="520"/>
      <c r="E203" s="522"/>
      <c r="F203" s="522"/>
      <c r="G203" s="520"/>
      <c r="H203" s="483"/>
      <c r="J203" s="483"/>
      <c r="K203" s="483"/>
      <c r="L203" s="483"/>
      <c r="M203" s="489"/>
      <c r="N203" s="483"/>
      <c r="O203" s="523"/>
      <c r="P203" s="523"/>
      <c r="Q203" s="483"/>
      <c r="T203" s="483"/>
      <c r="U203" s="483"/>
      <c r="V203" s="483"/>
      <c r="W203" s="483"/>
      <c r="X203" s="483"/>
      <c r="Y203" s="483"/>
      <c r="Z203" s="483"/>
    </row>
    <row r="204" spans="1:26" ht="15.75" x14ac:dyDescent="0.25">
      <c r="A204" s="483"/>
      <c r="B204" s="483"/>
      <c r="C204" s="489"/>
      <c r="D204" s="483"/>
      <c r="E204" s="523"/>
      <c r="F204" s="523"/>
      <c r="G204" s="483"/>
      <c r="H204" s="483"/>
      <c r="J204" s="483"/>
      <c r="K204" s="483"/>
      <c r="L204" s="483"/>
      <c r="M204" s="489"/>
      <c r="N204" s="483"/>
      <c r="O204" s="523"/>
      <c r="P204" s="523"/>
      <c r="Q204" s="483"/>
      <c r="T204" s="483"/>
      <c r="U204" s="483"/>
      <c r="V204" s="483"/>
      <c r="W204" s="483"/>
      <c r="X204" s="483"/>
      <c r="Y204" s="483"/>
      <c r="Z204" s="483"/>
    </row>
    <row r="205" spans="1:26" ht="15.75" x14ac:dyDescent="0.25">
      <c r="A205" s="483"/>
      <c r="B205" s="483"/>
      <c r="C205" s="489"/>
      <c r="D205" s="483"/>
      <c r="E205" s="523"/>
      <c r="F205" s="523"/>
      <c r="G205" s="483"/>
      <c r="H205" s="483"/>
      <c r="J205" s="483"/>
      <c r="K205" s="483"/>
      <c r="L205" s="483"/>
      <c r="M205" s="489"/>
      <c r="N205" s="483"/>
      <c r="O205" s="523"/>
      <c r="P205" s="523"/>
      <c r="Q205" s="483"/>
      <c r="T205" s="483"/>
      <c r="U205" s="483"/>
      <c r="V205" s="483"/>
      <c r="W205" s="483"/>
      <c r="X205" s="483"/>
      <c r="Y205" s="483"/>
      <c r="Z205" s="483"/>
    </row>
    <row r="206" spans="1:26" ht="15.75" x14ac:dyDescent="0.25">
      <c r="A206" s="483"/>
      <c r="B206" s="483"/>
      <c r="C206" s="489"/>
      <c r="D206" s="483"/>
      <c r="E206" s="523"/>
      <c r="F206" s="523"/>
      <c r="G206" s="483"/>
      <c r="H206" s="483"/>
      <c r="J206" s="483"/>
      <c r="K206" s="483"/>
      <c r="L206" s="483"/>
      <c r="M206" s="489"/>
      <c r="N206" s="483"/>
      <c r="O206" s="523"/>
      <c r="P206" s="523"/>
      <c r="Q206" s="483"/>
      <c r="T206" s="483"/>
      <c r="U206" s="483"/>
      <c r="V206" s="483"/>
      <c r="W206" s="483"/>
      <c r="X206" s="483"/>
      <c r="Y206" s="483"/>
      <c r="Z206" s="483"/>
    </row>
    <row r="207" spans="1:26" ht="15.75" x14ac:dyDescent="0.25">
      <c r="A207" s="516"/>
      <c r="B207" s="516"/>
      <c r="C207" s="518"/>
      <c r="D207" s="516"/>
      <c r="E207" s="519"/>
      <c r="F207" s="519"/>
      <c r="G207" s="516"/>
      <c r="H207" s="483"/>
      <c r="J207" s="483"/>
      <c r="K207" s="483"/>
      <c r="L207" s="483"/>
      <c r="M207" s="489"/>
      <c r="N207" s="483"/>
      <c r="O207" s="523"/>
      <c r="P207" s="523"/>
      <c r="Q207" s="483"/>
      <c r="T207" s="483"/>
      <c r="U207" s="483"/>
      <c r="V207" s="483"/>
      <c r="W207" s="483"/>
      <c r="X207" s="483"/>
      <c r="Y207" s="483"/>
      <c r="Z207" s="483"/>
    </row>
    <row r="208" spans="1:26" ht="15.75" x14ac:dyDescent="0.25">
      <c r="A208" s="516"/>
      <c r="B208" s="516"/>
      <c r="C208" s="518"/>
      <c r="D208" s="516"/>
      <c r="E208" s="519"/>
      <c r="F208" s="519"/>
      <c r="G208" s="516"/>
      <c r="H208" s="483"/>
      <c r="J208" s="483"/>
      <c r="K208" s="483"/>
      <c r="L208" s="483"/>
      <c r="M208" s="489"/>
      <c r="N208" s="483"/>
      <c r="O208" s="523"/>
      <c r="P208" s="523"/>
      <c r="Q208" s="483"/>
      <c r="T208" s="483"/>
      <c r="U208" s="483"/>
      <c r="V208" s="483"/>
      <c r="W208" s="483"/>
      <c r="X208" s="483"/>
      <c r="Y208" s="483"/>
      <c r="Z208" s="483"/>
    </row>
    <row r="209" spans="1:26" ht="15.75" x14ac:dyDescent="0.25">
      <c r="A209" s="520"/>
      <c r="B209" s="520"/>
      <c r="C209" s="521"/>
      <c r="D209" s="520"/>
      <c r="E209" s="522"/>
      <c r="F209" s="522"/>
      <c r="G209" s="520"/>
      <c r="H209" s="483"/>
      <c r="J209" s="483"/>
      <c r="K209" s="483"/>
      <c r="L209" s="483"/>
      <c r="M209" s="489"/>
      <c r="N209" s="483"/>
      <c r="O209" s="523"/>
      <c r="P209" s="523"/>
      <c r="Q209" s="483"/>
      <c r="T209" s="483"/>
      <c r="U209" s="483"/>
      <c r="V209" s="483"/>
      <c r="W209" s="483"/>
      <c r="X209" s="483"/>
      <c r="Y209" s="483"/>
      <c r="Z209" s="483"/>
    </row>
    <row r="210" spans="1:26" ht="15.75" x14ac:dyDescent="0.25">
      <c r="A210" s="483"/>
      <c r="B210" s="483"/>
      <c r="C210" s="489"/>
      <c r="D210" s="483"/>
      <c r="E210" s="523"/>
      <c r="F210" s="523"/>
      <c r="G210" s="483"/>
      <c r="H210" s="483"/>
      <c r="J210" s="483"/>
      <c r="K210" s="483"/>
      <c r="L210" s="483"/>
      <c r="M210" s="489"/>
      <c r="N210" s="483"/>
      <c r="O210" s="523"/>
      <c r="P210" s="523"/>
      <c r="Q210" s="483"/>
      <c r="T210" s="483"/>
      <c r="U210" s="483"/>
      <c r="V210" s="483"/>
      <c r="W210" s="483"/>
      <c r="X210" s="483"/>
      <c r="Y210" s="483"/>
      <c r="Z210" s="483"/>
    </row>
    <row r="211" spans="1:26" ht="15.75" x14ac:dyDescent="0.25">
      <c r="A211" s="483"/>
      <c r="B211" s="483"/>
      <c r="C211" s="489"/>
      <c r="D211" s="483"/>
      <c r="E211" s="523"/>
      <c r="F211" s="523"/>
      <c r="G211" s="483"/>
      <c r="H211" s="483"/>
      <c r="J211" s="483"/>
      <c r="K211" s="483"/>
      <c r="L211" s="483"/>
      <c r="M211" s="489"/>
      <c r="N211" s="483"/>
      <c r="O211" s="523"/>
      <c r="P211" s="523"/>
      <c r="Q211" s="483"/>
      <c r="T211" s="483"/>
      <c r="U211" s="483"/>
      <c r="V211" s="483"/>
      <c r="W211" s="483"/>
      <c r="X211" s="483"/>
      <c r="Y211" s="483"/>
      <c r="Z211" s="483"/>
    </row>
    <row r="212" spans="1:26" ht="15.75" x14ac:dyDescent="0.25">
      <c r="A212" s="516"/>
      <c r="B212" s="516"/>
      <c r="C212" s="518"/>
      <c r="D212" s="516"/>
      <c r="E212" s="519"/>
      <c r="F212" s="519"/>
      <c r="G212" s="516"/>
      <c r="H212" s="483"/>
      <c r="J212" s="483"/>
      <c r="K212" s="483"/>
      <c r="L212" s="483"/>
      <c r="M212" s="489"/>
      <c r="N212" s="483"/>
      <c r="O212" s="523"/>
      <c r="P212" s="523"/>
      <c r="Q212" s="483"/>
      <c r="T212" s="483"/>
      <c r="U212" s="483"/>
      <c r="V212" s="483"/>
      <c r="W212" s="483"/>
      <c r="X212" s="483"/>
      <c r="Y212" s="483"/>
      <c r="Z212" s="483"/>
    </row>
    <row r="213" spans="1:26" ht="15.75" x14ac:dyDescent="0.25">
      <c r="A213" s="520"/>
      <c r="B213" s="520"/>
      <c r="C213" s="521"/>
      <c r="D213" s="520"/>
      <c r="E213" s="522"/>
      <c r="F213" s="522"/>
      <c r="G213" s="520"/>
      <c r="H213" s="483"/>
      <c r="J213" s="483"/>
      <c r="K213" s="483"/>
      <c r="L213" s="483"/>
      <c r="M213" s="489"/>
      <c r="N213" s="483"/>
      <c r="O213" s="523"/>
      <c r="P213" s="523"/>
      <c r="Q213" s="483"/>
      <c r="T213" s="483"/>
      <c r="U213" s="483"/>
      <c r="V213" s="483"/>
      <c r="W213" s="483"/>
      <c r="X213" s="483"/>
      <c r="Y213" s="483"/>
      <c r="Z213" s="483"/>
    </row>
    <row r="214" spans="1:26" ht="15.75" x14ac:dyDescent="0.25">
      <c r="A214" s="483"/>
      <c r="B214" s="483"/>
      <c r="C214" s="489"/>
      <c r="D214" s="483"/>
      <c r="E214" s="523"/>
      <c r="F214" s="523"/>
      <c r="G214" s="483"/>
      <c r="H214" s="483"/>
      <c r="J214" s="483"/>
      <c r="K214" s="483"/>
      <c r="L214" s="483"/>
      <c r="M214" s="489"/>
      <c r="N214" s="483"/>
      <c r="O214" s="523"/>
      <c r="P214" s="523"/>
      <c r="Q214" s="483"/>
      <c r="T214" s="483"/>
      <c r="U214" s="483"/>
      <c r="V214" s="483"/>
      <c r="W214" s="483"/>
      <c r="X214" s="483"/>
      <c r="Y214" s="483"/>
      <c r="Z214" s="483"/>
    </row>
    <row r="215" spans="1:26" ht="15.75" x14ac:dyDescent="0.25">
      <c r="A215" s="483"/>
      <c r="B215" s="483"/>
      <c r="C215" s="489"/>
      <c r="D215" s="483"/>
      <c r="E215" s="523"/>
      <c r="F215" s="523"/>
      <c r="G215" s="483"/>
      <c r="H215" s="483"/>
      <c r="J215" s="483"/>
      <c r="K215" s="483"/>
      <c r="L215" s="483"/>
      <c r="M215" s="489"/>
      <c r="N215" s="483"/>
      <c r="O215" s="523"/>
      <c r="P215" s="523"/>
      <c r="Q215" s="483"/>
      <c r="T215" s="483"/>
      <c r="U215" s="483"/>
      <c r="V215" s="483"/>
      <c r="W215" s="483"/>
      <c r="X215" s="483"/>
      <c r="Y215" s="483"/>
      <c r="Z215" s="483"/>
    </row>
    <row r="216" spans="1:26" ht="15.75" x14ac:dyDescent="0.25">
      <c r="A216" s="516"/>
      <c r="B216" s="516"/>
      <c r="C216" s="518"/>
      <c r="D216" s="516"/>
      <c r="E216" s="519"/>
      <c r="F216" s="519"/>
      <c r="G216" s="516"/>
      <c r="H216" s="483"/>
      <c r="J216" s="483"/>
      <c r="K216" s="483"/>
      <c r="L216" s="483"/>
      <c r="M216" s="489"/>
      <c r="N216" s="483"/>
      <c r="O216" s="523"/>
      <c r="P216" s="523"/>
      <c r="Q216" s="483"/>
      <c r="T216" s="483"/>
      <c r="U216" s="483"/>
      <c r="V216" s="483"/>
      <c r="W216" s="483"/>
      <c r="X216" s="483"/>
      <c r="Y216" s="483"/>
      <c r="Z216" s="483"/>
    </row>
    <row r="217" spans="1:26" ht="15.75" x14ac:dyDescent="0.25">
      <c r="A217" s="516"/>
      <c r="B217" s="516"/>
      <c r="C217" s="518"/>
      <c r="D217" s="516"/>
      <c r="E217" s="519"/>
      <c r="F217" s="519"/>
      <c r="G217" s="516"/>
      <c r="H217" s="483"/>
      <c r="J217" s="483"/>
      <c r="K217" s="483"/>
      <c r="L217" s="483"/>
      <c r="M217" s="489"/>
      <c r="N217" s="483"/>
      <c r="O217" s="523"/>
      <c r="P217" s="523"/>
      <c r="Q217" s="483"/>
      <c r="T217" s="483"/>
      <c r="U217" s="483"/>
      <c r="V217" s="483"/>
      <c r="W217" s="483"/>
      <c r="X217" s="483"/>
      <c r="Y217" s="483"/>
      <c r="Z217" s="483"/>
    </row>
    <row r="218" spans="1:26" ht="15.75" x14ac:dyDescent="0.25">
      <c r="A218" s="520"/>
      <c r="B218" s="520"/>
      <c r="C218" s="521"/>
      <c r="D218" s="520"/>
      <c r="E218" s="522"/>
      <c r="F218" s="522"/>
      <c r="G218" s="520"/>
      <c r="H218" s="483"/>
      <c r="J218" s="483"/>
      <c r="K218" s="483"/>
      <c r="L218" s="483"/>
      <c r="M218" s="489"/>
      <c r="N218" s="483"/>
      <c r="O218" s="523"/>
      <c r="P218" s="523"/>
      <c r="Q218" s="483"/>
      <c r="T218" s="483"/>
      <c r="U218" s="483"/>
      <c r="V218" s="483"/>
      <c r="W218" s="483"/>
      <c r="X218" s="483"/>
      <c r="Y218" s="483"/>
      <c r="Z218" s="483"/>
    </row>
    <row r="219" spans="1:26" ht="15.75" x14ac:dyDescent="0.25">
      <c r="A219" s="483"/>
      <c r="B219" s="483"/>
      <c r="C219" s="489"/>
      <c r="D219" s="483"/>
      <c r="E219" s="523"/>
      <c r="F219" s="523"/>
      <c r="G219" s="483"/>
      <c r="H219" s="483"/>
      <c r="J219" s="483"/>
      <c r="K219" s="483"/>
      <c r="L219" s="483"/>
      <c r="M219" s="489"/>
      <c r="N219" s="483"/>
      <c r="O219" s="523"/>
      <c r="P219" s="523"/>
      <c r="Q219" s="483"/>
      <c r="T219" s="483"/>
      <c r="U219" s="483"/>
      <c r="V219" s="483"/>
      <c r="W219" s="483"/>
      <c r="X219" s="483"/>
      <c r="Y219" s="483"/>
      <c r="Z219" s="483"/>
    </row>
    <row r="220" spans="1:26" ht="15.75" x14ac:dyDescent="0.25">
      <c r="A220" s="483"/>
      <c r="B220" s="483"/>
      <c r="C220" s="489"/>
      <c r="D220" s="483"/>
      <c r="E220" s="523"/>
      <c r="F220" s="523"/>
      <c r="G220" s="483"/>
      <c r="H220" s="483"/>
      <c r="J220" s="483"/>
      <c r="K220" s="483"/>
      <c r="L220" s="483"/>
      <c r="M220" s="489"/>
      <c r="N220" s="483"/>
      <c r="O220" s="523"/>
      <c r="P220" s="523"/>
      <c r="Q220" s="483"/>
      <c r="T220" s="483"/>
      <c r="U220" s="483"/>
      <c r="V220" s="483"/>
      <c r="W220" s="483"/>
      <c r="X220" s="483"/>
      <c r="Y220" s="483"/>
      <c r="Z220" s="483"/>
    </row>
    <row r="221" spans="1:26" ht="15.75" x14ac:dyDescent="0.25">
      <c r="A221" s="483"/>
      <c r="B221" s="483"/>
      <c r="C221" s="489"/>
      <c r="D221" s="483"/>
      <c r="E221" s="523"/>
      <c r="F221" s="523"/>
      <c r="G221" s="483"/>
      <c r="H221" s="516"/>
      <c r="J221" s="483"/>
      <c r="K221" s="483"/>
      <c r="L221" s="483"/>
      <c r="M221" s="489"/>
      <c r="N221" s="483"/>
      <c r="O221" s="523"/>
      <c r="P221" s="523"/>
      <c r="Q221" s="483"/>
      <c r="T221" s="483"/>
      <c r="U221" s="483"/>
      <c r="V221" s="483"/>
      <c r="W221" s="483"/>
      <c r="X221" s="483"/>
      <c r="Y221" s="483"/>
      <c r="Z221" s="483"/>
    </row>
    <row r="222" spans="1:26" ht="15.75" x14ac:dyDescent="0.25">
      <c r="A222" s="516"/>
      <c r="B222" s="516"/>
      <c r="C222" s="518"/>
      <c r="D222" s="516"/>
      <c r="E222" s="519"/>
      <c r="F222" s="519"/>
      <c r="G222" s="516"/>
      <c r="H222" s="520"/>
      <c r="J222" s="483"/>
      <c r="K222" s="483"/>
      <c r="L222" s="483"/>
      <c r="M222" s="489"/>
      <c r="N222" s="483"/>
      <c r="O222" s="523"/>
      <c r="P222" s="523"/>
      <c r="Q222" s="483"/>
      <c r="T222" s="483"/>
      <c r="U222" s="483"/>
      <c r="V222" s="483"/>
      <c r="W222" s="483"/>
      <c r="X222" s="483"/>
      <c r="Y222" s="483"/>
      <c r="Z222" s="483"/>
    </row>
    <row r="223" spans="1:26" ht="15.75" x14ac:dyDescent="0.25">
      <c r="A223" s="520"/>
      <c r="B223" s="520"/>
      <c r="C223" s="521"/>
      <c r="D223" s="520"/>
      <c r="E223" s="522"/>
      <c r="F223" s="522"/>
      <c r="G223" s="520"/>
      <c r="H223" s="483"/>
      <c r="J223" s="483"/>
      <c r="K223" s="483"/>
      <c r="L223" s="483"/>
      <c r="M223" s="489"/>
      <c r="N223" s="483"/>
      <c r="O223" s="523"/>
      <c r="P223" s="523"/>
      <c r="Q223" s="483"/>
      <c r="T223" s="483"/>
      <c r="U223" s="483"/>
      <c r="V223" s="483"/>
      <c r="W223" s="483"/>
      <c r="X223" s="483"/>
      <c r="Y223" s="483"/>
      <c r="Z223" s="483"/>
    </row>
    <row r="224" spans="1:26" ht="15.75" x14ac:dyDescent="0.25">
      <c r="A224" s="483"/>
      <c r="B224" s="483"/>
      <c r="C224" s="489"/>
      <c r="D224" s="483"/>
      <c r="E224" s="523"/>
      <c r="F224" s="523"/>
      <c r="G224" s="483"/>
      <c r="H224" s="483"/>
      <c r="J224" s="483"/>
      <c r="K224" s="483"/>
      <c r="L224" s="483"/>
      <c r="M224" s="489"/>
      <c r="N224" s="483"/>
      <c r="O224" s="523"/>
      <c r="P224" s="523"/>
      <c r="Q224" s="483"/>
      <c r="T224" s="483"/>
      <c r="U224" s="483"/>
      <c r="V224" s="483"/>
      <c r="W224" s="483"/>
      <c r="X224" s="483"/>
      <c r="Y224" s="483"/>
      <c r="Z224" s="483"/>
    </row>
    <row r="225" spans="1:26" ht="15.75" x14ac:dyDescent="0.25">
      <c r="A225" s="483"/>
      <c r="B225" s="483"/>
      <c r="C225" s="489"/>
      <c r="D225" s="483"/>
      <c r="E225" s="523"/>
      <c r="F225" s="523"/>
      <c r="G225" s="483"/>
      <c r="H225" s="483"/>
      <c r="J225" s="483"/>
      <c r="K225" s="483"/>
      <c r="L225" s="483"/>
      <c r="M225" s="489"/>
      <c r="N225" s="483"/>
      <c r="O225" s="523"/>
      <c r="P225" s="523"/>
      <c r="Q225" s="483"/>
      <c r="T225" s="483"/>
      <c r="U225" s="483"/>
      <c r="V225" s="483"/>
      <c r="W225" s="483"/>
      <c r="X225" s="483"/>
      <c r="Y225" s="483"/>
      <c r="Z225" s="483"/>
    </row>
    <row r="226" spans="1:26" ht="15.75" x14ac:dyDescent="0.25">
      <c r="A226" s="483"/>
      <c r="B226" s="483"/>
      <c r="C226" s="489"/>
      <c r="D226" s="483"/>
      <c r="E226" s="523"/>
      <c r="F226" s="523"/>
      <c r="G226" s="483"/>
      <c r="H226" s="483"/>
      <c r="J226" s="483"/>
      <c r="K226" s="483"/>
      <c r="L226" s="483"/>
      <c r="M226" s="489"/>
      <c r="N226" s="483"/>
      <c r="O226" s="523"/>
      <c r="P226" s="523"/>
      <c r="Q226" s="483"/>
      <c r="T226" s="483"/>
      <c r="U226" s="483"/>
      <c r="V226" s="483"/>
      <c r="W226" s="483"/>
      <c r="X226" s="483"/>
      <c r="Y226" s="483"/>
      <c r="Z226" s="483"/>
    </row>
    <row r="227" spans="1:26" ht="15.75" x14ac:dyDescent="0.25">
      <c r="A227" s="483"/>
      <c r="B227" s="483"/>
      <c r="C227" s="489"/>
      <c r="D227" s="483"/>
      <c r="E227" s="523"/>
      <c r="F227" s="523"/>
      <c r="G227" s="483"/>
      <c r="H227" s="516"/>
      <c r="J227" s="483"/>
      <c r="K227" s="483"/>
      <c r="L227" s="483"/>
      <c r="M227" s="489"/>
      <c r="N227" s="483"/>
      <c r="O227" s="523"/>
      <c r="P227" s="523"/>
      <c r="Q227" s="483"/>
      <c r="T227" s="483"/>
      <c r="U227" s="483"/>
      <c r="V227" s="483"/>
      <c r="W227" s="483"/>
      <c r="X227" s="483"/>
      <c r="Y227" s="483"/>
      <c r="Z227" s="483"/>
    </row>
    <row r="228" spans="1:26" ht="15.75" x14ac:dyDescent="0.25">
      <c r="A228" s="483"/>
      <c r="B228" s="483"/>
      <c r="C228" s="489"/>
      <c r="D228" s="483"/>
      <c r="E228" s="523"/>
      <c r="F228" s="523"/>
      <c r="G228" s="483"/>
      <c r="H228" s="520"/>
      <c r="J228" s="483"/>
      <c r="K228" s="483"/>
      <c r="L228" s="483"/>
      <c r="M228" s="489"/>
      <c r="N228" s="483"/>
      <c r="O228" s="523"/>
      <c r="P228" s="523"/>
      <c r="Q228" s="483"/>
      <c r="T228" s="483"/>
      <c r="U228" s="483"/>
      <c r="V228" s="483"/>
      <c r="W228" s="483"/>
      <c r="X228" s="483"/>
      <c r="Y228" s="483"/>
      <c r="Z228" s="483"/>
    </row>
    <row r="229" spans="1:26" ht="15.75" x14ac:dyDescent="0.25">
      <c r="A229" s="483"/>
      <c r="B229" s="483"/>
      <c r="C229" s="489"/>
      <c r="D229" s="483"/>
      <c r="E229" s="523"/>
      <c r="F229" s="523"/>
      <c r="G229" s="483"/>
      <c r="H229" s="483"/>
      <c r="J229" s="483"/>
      <c r="K229" s="483"/>
      <c r="L229" s="483"/>
      <c r="M229" s="489"/>
      <c r="N229" s="483"/>
      <c r="O229" s="523"/>
      <c r="P229" s="523"/>
      <c r="Q229" s="483"/>
      <c r="T229" s="483"/>
      <c r="U229" s="483"/>
      <c r="V229" s="483"/>
      <c r="W229" s="483"/>
      <c r="X229" s="483"/>
      <c r="Y229" s="483"/>
      <c r="Z229" s="483"/>
    </row>
    <row r="230" spans="1:26" ht="15.75" x14ac:dyDescent="0.25">
      <c r="A230" s="483"/>
      <c r="B230" s="483"/>
      <c r="C230" s="489"/>
      <c r="D230" s="483"/>
      <c r="E230" s="523"/>
      <c r="F230" s="523"/>
      <c r="G230" s="483"/>
      <c r="H230" s="483"/>
      <c r="J230" s="483"/>
      <c r="K230" s="483"/>
      <c r="L230" s="483"/>
      <c r="M230" s="489"/>
      <c r="N230" s="483"/>
      <c r="O230" s="523"/>
      <c r="P230" s="523"/>
      <c r="Q230" s="483"/>
      <c r="T230" s="483"/>
      <c r="U230" s="483"/>
      <c r="V230" s="483"/>
      <c r="W230" s="483"/>
      <c r="X230" s="483"/>
      <c r="Y230" s="483"/>
      <c r="Z230" s="483"/>
    </row>
    <row r="231" spans="1:26" ht="15.75" x14ac:dyDescent="0.25">
      <c r="A231" s="483"/>
      <c r="B231" s="483"/>
      <c r="C231" s="489"/>
      <c r="D231" s="483"/>
      <c r="E231" s="523"/>
      <c r="F231" s="523"/>
      <c r="G231" s="483"/>
      <c r="H231" s="483"/>
      <c r="J231" s="483"/>
      <c r="K231" s="483"/>
      <c r="L231" s="483"/>
      <c r="M231" s="489"/>
      <c r="N231" s="483"/>
      <c r="O231" s="523"/>
      <c r="P231" s="523"/>
      <c r="Q231" s="483"/>
      <c r="T231" s="483"/>
      <c r="U231" s="483"/>
      <c r="V231" s="483"/>
      <c r="W231" s="483"/>
      <c r="X231" s="483"/>
      <c r="Y231" s="483"/>
      <c r="Z231" s="483"/>
    </row>
    <row r="232" spans="1:26" ht="15.75" x14ac:dyDescent="0.25">
      <c r="A232" s="483"/>
      <c r="B232" s="483"/>
      <c r="C232" s="489"/>
      <c r="D232" s="483"/>
      <c r="E232" s="523"/>
      <c r="F232" s="523"/>
      <c r="G232" s="483"/>
      <c r="H232" s="483"/>
      <c r="J232" s="483"/>
      <c r="K232" s="483"/>
      <c r="L232" s="483"/>
      <c r="M232" s="489"/>
      <c r="N232" s="483"/>
      <c r="O232" s="523"/>
      <c r="P232" s="523"/>
      <c r="Q232" s="483"/>
      <c r="T232" s="483"/>
      <c r="U232" s="483"/>
      <c r="V232" s="483"/>
      <c r="W232" s="483"/>
      <c r="X232" s="483"/>
      <c r="Y232" s="483"/>
      <c r="Z232" s="483"/>
    </row>
    <row r="233" spans="1:26" ht="15.75" x14ac:dyDescent="0.25">
      <c r="A233" s="483"/>
      <c r="B233" s="483"/>
      <c r="C233" s="489"/>
      <c r="D233" s="483"/>
      <c r="E233" s="523"/>
      <c r="F233" s="523"/>
      <c r="G233" s="483"/>
      <c r="H233" s="516"/>
      <c r="J233" s="483"/>
      <c r="K233" s="483"/>
      <c r="L233" s="483"/>
      <c r="M233" s="489"/>
      <c r="N233" s="483"/>
      <c r="O233" s="523"/>
      <c r="P233" s="523"/>
      <c r="Q233" s="483"/>
      <c r="T233" s="483"/>
      <c r="U233" s="483"/>
      <c r="V233" s="483"/>
      <c r="W233" s="483"/>
      <c r="X233" s="483"/>
      <c r="Y233" s="483"/>
      <c r="Z233" s="483"/>
    </row>
    <row r="234" spans="1:26" ht="15.75" x14ac:dyDescent="0.25">
      <c r="A234" s="483"/>
      <c r="B234" s="483"/>
      <c r="C234" s="489"/>
      <c r="D234" s="483"/>
      <c r="E234" s="523"/>
      <c r="F234" s="523"/>
      <c r="G234" s="483"/>
      <c r="H234" s="520"/>
      <c r="J234" s="483"/>
      <c r="K234" s="483"/>
      <c r="L234" s="483"/>
      <c r="M234" s="489"/>
      <c r="N234" s="483"/>
      <c r="O234" s="523"/>
      <c r="P234" s="523"/>
      <c r="Q234" s="483"/>
      <c r="T234" s="483"/>
      <c r="U234" s="483"/>
      <c r="V234" s="483"/>
      <c r="W234" s="483"/>
      <c r="X234" s="483"/>
      <c r="Y234" s="483"/>
      <c r="Z234" s="483"/>
    </row>
    <row r="235" spans="1:26" ht="15.75" x14ac:dyDescent="0.25">
      <c r="A235" s="483"/>
      <c r="B235" s="483"/>
      <c r="C235" s="489"/>
      <c r="D235" s="483"/>
      <c r="E235" s="523"/>
      <c r="F235" s="523"/>
      <c r="G235" s="483"/>
      <c r="H235" s="483"/>
      <c r="J235" s="483"/>
      <c r="K235" s="483"/>
      <c r="L235" s="483"/>
      <c r="M235" s="489"/>
      <c r="N235" s="483"/>
      <c r="O235" s="523"/>
      <c r="P235" s="523"/>
      <c r="Q235" s="483"/>
      <c r="T235" s="483"/>
      <c r="U235" s="483"/>
      <c r="V235" s="483"/>
      <c r="W235" s="483"/>
      <c r="X235" s="483"/>
      <c r="Y235" s="483"/>
      <c r="Z235" s="483"/>
    </row>
    <row r="236" spans="1:26" ht="15.75" x14ac:dyDescent="0.25">
      <c r="A236" s="483"/>
      <c r="B236" s="483"/>
      <c r="C236" s="489"/>
      <c r="D236" s="483"/>
      <c r="E236" s="523"/>
      <c r="F236" s="523"/>
      <c r="G236" s="483"/>
      <c r="H236" s="483"/>
      <c r="J236" s="483"/>
      <c r="K236" s="483"/>
      <c r="L236" s="483"/>
      <c r="M236" s="489"/>
      <c r="N236" s="483"/>
      <c r="O236" s="523"/>
      <c r="P236" s="523"/>
      <c r="Q236" s="483"/>
      <c r="T236" s="483"/>
      <c r="U236" s="483"/>
      <c r="V236" s="483"/>
      <c r="W236" s="483"/>
      <c r="X236" s="483"/>
      <c r="Y236" s="483"/>
      <c r="Z236" s="483"/>
    </row>
    <row r="237" spans="1:26" ht="15.75" x14ac:dyDescent="0.25">
      <c r="A237" s="483"/>
      <c r="B237" s="483"/>
      <c r="C237" s="489"/>
      <c r="D237" s="483"/>
      <c r="E237" s="523"/>
      <c r="F237" s="523"/>
      <c r="G237" s="483"/>
      <c r="H237" s="483"/>
      <c r="J237" s="483"/>
      <c r="K237" s="483"/>
      <c r="L237" s="483"/>
      <c r="M237" s="489"/>
      <c r="N237" s="483"/>
      <c r="O237" s="523"/>
      <c r="P237" s="523"/>
      <c r="Q237" s="483"/>
      <c r="T237" s="483"/>
      <c r="U237" s="483"/>
      <c r="V237" s="483"/>
      <c r="W237" s="483"/>
      <c r="X237" s="483"/>
      <c r="Y237" s="483"/>
      <c r="Z237" s="483"/>
    </row>
    <row r="238" spans="1:26" ht="15.75" x14ac:dyDescent="0.25">
      <c r="A238" s="483"/>
      <c r="B238" s="483"/>
      <c r="C238" s="489"/>
      <c r="D238" s="483"/>
      <c r="E238" s="523"/>
      <c r="F238" s="523"/>
      <c r="G238" s="483"/>
      <c r="H238" s="483"/>
      <c r="J238" s="483"/>
      <c r="K238" s="483"/>
      <c r="L238" s="483"/>
      <c r="M238" s="489"/>
      <c r="N238" s="483"/>
      <c r="O238" s="523"/>
      <c r="P238" s="523"/>
      <c r="Q238" s="483"/>
      <c r="T238" s="483"/>
      <c r="U238" s="483"/>
      <c r="V238" s="483"/>
      <c r="W238" s="483"/>
      <c r="X238" s="483"/>
      <c r="Y238" s="483"/>
      <c r="Z238" s="483"/>
    </row>
    <row r="239" spans="1:26" ht="15.75" x14ac:dyDescent="0.25">
      <c r="A239" s="516"/>
      <c r="B239" s="516"/>
      <c r="C239" s="518"/>
      <c r="D239" s="516"/>
      <c r="E239" s="519"/>
      <c r="F239" s="519"/>
      <c r="G239" s="516"/>
      <c r="H239" s="483"/>
      <c r="J239" s="483"/>
      <c r="K239" s="483"/>
      <c r="L239" s="483"/>
      <c r="M239" s="489"/>
      <c r="N239" s="483"/>
      <c r="O239" s="523"/>
      <c r="P239" s="523"/>
      <c r="Q239" s="483"/>
      <c r="T239" s="483"/>
      <c r="U239" s="483"/>
      <c r="V239" s="483"/>
      <c r="W239" s="483"/>
      <c r="X239" s="483"/>
      <c r="Y239" s="483"/>
      <c r="Z239" s="483"/>
    </row>
    <row r="240" spans="1:26" ht="15.75" x14ac:dyDescent="0.25">
      <c r="A240" s="516"/>
      <c r="B240" s="516"/>
      <c r="C240" s="518"/>
      <c r="D240" s="516"/>
      <c r="E240" s="519"/>
      <c r="F240" s="519"/>
      <c r="G240" s="516"/>
      <c r="H240" s="483"/>
      <c r="J240" s="483"/>
      <c r="K240" s="483"/>
      <c r="L240" s="483"/>
      <c r="M240" s="489"/>
      <c r="N240" s="483"/>
      <c r="O240" s="523"/>
      <c r="P240" s="523"/>
      <c r="Q240" s="483"/>
      <c r="T240" s="483"/>
      <c r="U240" s="483"/>
      <c r="V240" s="483"/>
      <c r="W240" s="483"/>
      <c r="X240" s="483"/>
      <c r="Y240" s="483"/>
      <c r="Z240" s="483"/>
    </row>
    <row r="241" spans="1:26" ht="15.75" x14ac:dyDescent="0.25">
      <c r="A241" s="520"/>
      <c r="B241" s="520"/>
      <c r="C241" s="521"/>
      <c r="D241" s="520"/>
      <c r="E241" s="522"/>
      <c r="F241" s="522"/>
      <c r="G241" s="520"/>
      <c r="H241" s="483"/>
      <c r="J241" s="483"/>
      <c r="K241" s="483"/>
      <c r="L241" s="483"/>
      <c r="M241" s="489"/>
      <c r="N241" s="483"/>
      <c r="O241" s="523"/>
      <c r="P241" s="523"/>
      <c r="Q241" s="483"/>
      <c r="T241" s="483"/>
      <c r="U241" s="483"/>
      <c r="V241" s="483"/>
      <c r="W241" s="483"/>
      <c r="X241" s="483"/>
      <c r="Y241" s="483"/>
      <c r="Z241" s="483"/>
    </row>
    <row r="242" spans="1:26" ht="15.75" x14ac:dyDescent="0.25">
      <c r="A242" s="483"/>
      <c r="B242" s="483"/>
      <c r="C242" s="489"/>
      <c r="D242" s="483"/>
      <c r="E242" s="523"/>
      <c r="F242" s="523"/>
      <c r="G242" s="483"/>
      <c r="H242" s="483"/>
      <c r="J242" s="483"/>
      <c r="K242" s="483"/>
      <c r="L242" s="483"/>
      <c r="M242" s="489"/>
      <c r="N242" s="483"/>
      <c r="O242" s="523"/>
      <c r="P242" s="523"/>
      <c r="Q242" s="483"/>
      <c r="T242" s="483"/>
      <c r="U242" s="483"/>
      <c r="V242" s="483"/>
      <c r="W242" s="483"/>
      <c r="X242" s="483"/>
      <c r="Y242" s="483"/>
      <c r="Z242" s="483"/>
    </row>
    <row r="243" spans="1:26" ht="15.75" x14ac:dyDescent="0.25">
      <c r="A243" s="483"/>
      <c r="B243" s="483"/>
      <c r="C243" s="489"/>
      <c r="D243" s="483"/>
      <c r="E243" s="523"/>
      <c r="F243" s="523"/>
      <c r="G243" s="483"/>
      <c r="H243" s="483"/>
      <c r="J243" s="483"/>
      <c r="K243" s="483"/>
      <c r="L243" s="483"/>
      <c r="M243" s="489"/>
      <c r="N243" s="483"/>
      <c r="O243" s="523"/>
      <c r="P243" s="523"/>
      <c r="Q243" s="483"/>
      <c r="T243" s="483"/>
      <c r="U243" s="483"/>
      <c r="V243" s="483"/>
      <c r="W243" s="483"/>
      <c r="X243" s="483"/>
      <c r="Y243" s="483"/>
      <c r="Z243" s="483"/>
    </row>
    <row r="244" spans="1:26" ht="15.75" x14ac:dyDescent="0.25">
      <c r="A244" s="516"/>
      <c r="B244" s="516"/>
      <c r="C244" s="518"/>
      <c r="D244" s="516"/>
      <c r="E244" s="519"/>
      <c r="F244" s="519"/>
      <c r="G244" s="516"/>
      <c r="H244" s="483"/>
      <c r="J244" s="483"/>
      <c r="K244" s="483"/>
      <c r="L244" s="483"/>
      <c r="M244" s="489"/>
      <c r="N244" s="483"/>
      <c r="O244" s="523"/>
      <c r="P244" s="523"/>
      <c r="Q244" s="483"/>
      <c r="T244" s="483"/>
      <c r="U244" s="483"/>
      <c r="V244" s="483"/>
      <c r="W244" s="483"/>
      <c r="X244" s="483"/>
      <c r="Y244" s="483"/>
      <c r="Z244" s="483"/>
    </row>
    <row r="245" spans="1:26" ht="15.75" x14ac:dyDescent="0.25">
      <c r="A245" s="520"/>
      <c r="B245" s="520"/>
      <c r="C245" s="521"/>
      <c r="D245" s="520"/>
      <c r="E245" s="522"/>
      <c r="F245" s="522"/>
      <c r="G245" s="520"/>
      <c r="H245" s="483"/>
      <c r="J245" s="483"/>
      <c r="K245" s="516"/>
      <c r="L245" s="516"/>
      <c r="M245" s="518"/>
      <c r="N245" s="516"/>
      <c r="O245" s="519"/>
      <c r="P245" s="519"/>
      <c r="Q245" s="516"/>
      <c r="T245" s="483"/>
      <c r="U245" s="483"/>
      <c r="V245" s="483"/>
      <c r="W245" s="483"/>
      <c r="X245" s="483"/>
      <c r="Y245" s="483"/>
      <c r="Z245" s="483"/>
    </row>
    <row r="246" spans="1:26" ht="15.75" x14ac:dyDescent="0.25">
      <c r="A246" s="483"/>
      <c r="B246" s="483"/>
      <c r="C246" s="489"/>
      <c r="D246" s="483"/>
      <c r="E246" s="523"/>
      <c r="F246" s="523"/>
      <c r="G246" s="483"/>
      <c r="H246" s="483"/>
      <c r="J246" s="483"/>
      <c r="K246" s="520"/>
      <c r="L246" s="520"/>
      <c r="M246" s="521"/>
      <c r="N246" s="520"/>
      <c r="O246" s="522"/>
      <c r="P246" s="522"/>
      <c r="Q246" s="520"/>
      <c r="T246" s="483"/>
      <c r="U246" s="483"/>
      <c r="V246" s="483"/>
      <c r="W246" s="483"/>
      <c r="X246" s="483"/>
      <c r="Y246" s="483"/>
      <c r="Z246" s="483"/>
    </row>
    <row r="247" spans="1:26" ht="15.75" x14ac:dyDescent="0.25">
      <c r="A247" s="483"/>
      <c r="B247" s="483"/>
      <c r="C247" s="489"/>
      <c r="D247" s="483"/>
      <c r="E247" s="523"/>
      <c r="F247" s="523"/>
      <c r="G247" s="483"/>
      <c r="H247" s="483"/>
      <c r="J247" s="483"/>
      <c r="K247" s="483"/>
      <c r="L247" s="483"/>
      <c r="M247" s="489"/>
      <c r="N247" s="483"/>
      <c r="O247" s="523"/>
      <c r="P247" s="523"/>
      <c r="Q247" s="483"/>
      <c r="T247" s="483"/>
      <c r="U247" s="483"/>
      <c r="V247" s="483"/>
      <c r="W247" s="483"/>
      <c r="X247" s="483"/>
      <c r="Y247" s="483"/>
      <c r="Z247" s="483"/>
    </row>
    <row r="248" spans="1:26" ht="15.75" x14ac:dyDescent="0.25">
      <c r="A248" s="483"/>
      <c r="B248" s="483"/>
      <c r="C248" s="489"/>
      <c r="D248" s="483"/>
      <c r="E248" s="523"/>
      <c r="F248" s="523"/>
      <c r="G248" s="483"/>
      <c r="H248" s="483"/>
      <c r="J248" s="483"/>
      <c r="K248" s="483"/>
      <c r="L248" s="483"/>
      <c r="M248" s="489"/>
      <c r="N248" s="483"/>
      <c r="O248" s="523"/>
      <c r="P248" s="523"/>
      <c r="Q248" s="483"/>
      <c r="T248" s="483"/>
      <c r="U248" s="483"/>
      <c r="V248" s="483"/>
      <c r="W248" s="483"/>
      <c r="X248" s="483"/>
      <c r="Y248" s="483"/>
      <c r="Z248" s="483"/>
    </row>
    <row r="249" spans="1:26" ht="15.75" x14ac:dyDescent="0.25">
      <c r="A249" s="516"/>
      <c r="B249" s="516"/>
      <c r="C249" s="518"/>
      <c r="D249" s="516"/>
      <c r="E249" s="519"/>
      <c r="F249" s="519"/>
      <c r="G249" s="516"/>
      <c r="H249" s="483"/>
      <c r="J249" s="483"/>
      <c r="K249" s="483"/>
      <c r="L249" s="483"/>
      <c r="M249" s="489"/>
      <c r="N249" s="483"/>
      <c r="O249" s="523"/>
      <c r="P249" s="523"/>
      <c r="Q249" s="483"/>
      <c r="T249" s="483"/>
      <c r="U249" s="483"/>
      <c r="V249" s="483"/>
      <c r="W249" s="483"/>
      <c r="X249" s="483"/>
      <c r="Y249" s="483"/>
      <c r="Z249" s="483"/>
    </row>
    <row r="250" spans="1:26" ht="15.75" x14ac:dyDescent="0.25">
      <c r="A250" s="516"/>
      <c r="B250" s="516"/>
      <c r="C250" s="518"/>
      <c r="D250" s="516"/>
      <c r="E250" s="519"/>
      <c r="F250" s="519"/>
      <c r="G250" s="516"/>
      <c r="H250" s="483"/>
      <c r="J250" s="483"/>
      <c r="K250" s="483"/>
      <c r="L250" s="483"/>
      <c r="M250" s="489"/>
      <c r="N250" s="483"/>
      <c r="O250" s="523"/>
      <c r="P250" s="523"/>
      <c r="Q250" s="483"/>
      <c r="T250" s="483"/>
      <c r="U250" s="483"/>
      <c r="V250" s="483"/>
      <c r="W250" s="483"/>
      <c r="X250" s="483"/>
      <c r="Y250" s="483"/>
      <c r="Z250" s="483"/>
    </row>
    <row r="251" spans="1:26" ht="15.75" x14ac:dyDescent="0.25">
      <c r="A251" s="520"/>
      <c r="B251" s="520"/>
      <c r="C251" s="521"/>
      <c r="D251" s="520"/>
      <c r="E251" s="522"/>
      <c r="F251" s="522"/>
      <c r="G251" s="520"/>
      <c r="H251" s="483"/>
      <c r="J251" s="483"/>
      <c r="K251" s="483"/>
      <c r="L251" s="483"/>
      <c r="M251" s="489"/>
      <c r="N251" s="483"/>
      <c r="O251" s="523"/>
      <c r="P251" s="523"/>
      <c r="Q251" s="483"/>
      <c r="T251" s="483"/>
      <c r="U251" s="483"/>
      <c r="V251" s="483"/>
      <c r="W251" s="483"/>
      <c r="X251" s="483"/>
      <c r="Y251" s="483"/>
      <c r="Z251" s="483"/>
    </row>
    <row r="252" spans="1:26" ht="15.75" x14ac:dyDescent="0.25">
      <c r="A252" s="483"/>
      <c r="B252" s="483"/>
      <c r="C252" s="489"/>
      <c r="D252" s="483"/>
      <c r="E252" s="523"/>
      <c r="F252" s="523"/>
      <c r="G252" s="483"/>
      <c r="H252" s="483"/>
      <c r="J252" s="483"/>
      <c r="K252" s="483"/>
      <c r="L252" s="483"/>
      <c r="M252" s="489"/>
      <c r="N252" s="483"/>
      <c r="O252" s="523"/>
      <c r="P252" s="523"/>
      <c r="Q252" s="483"/>
      <c r="T252" s="483"/>
      <c r="U252" s="483"/>
      <c r="V252" s="483"/>
      <c r="W252" s="483"/>
      <c r="X252" s="483"/>
      <c r="Y252" s="483"/>
      <c r="Z252" s="483"/>
    </row>
    <row r="253" spans="1:26" ht="15.75" x14ac:dyDescent="0.25">
      <c r="A253" s="483"/>
      <c r="B253" s="483"/>
      <c r="C253" s="489"/>
      <c r="D253" s="483"/>
      <c r="E253" s="523"/>
      <c r="F253" s="523"/>
      <c r="G253" s="483"/>
      <c r="H253" s="483"/>
      <c r="J253" s="483"/>
      <c r="K253" s="483"/>
      <c r="L253" s="483"/>
      <c r="M253" s="489"/>
      <c r="N253" s="483"/>
      <c r="O253" s="523"/>
      <c r="P253" s="523"/>
      <c r="Q253" s="483"/>
      <c r="T253" s="483"/>
      <c r="U253" s="483"/>
      <c r="V253" s="483"/>
      <c r="W253" s="483"/>
      <c r="X253" s="483"/>
      <c r="Y253" s="483"/>
      <c r="Z253" s="483"/>
    </row>
    <row r="254" spans="1:26" ht="15.75" x14ac:dyDescent="0.25">
      <c r="A254" s="516"/>
      <c r="B254" s="516"/>
      <c r="C254" s="518"/>
      <c r="D254" s="516"/>
      <c r="E254" s="519"/>
      <c r="F254" s="519"/>
      <c r="G254" s="516"/>
      <c r="H254" s="483"/>
      <c r="J254" s="483"/>
      <c r="K254" s="483"/>
      <c r="L254" s="483"/>
      <c r="M254" s="489"/>
      <c r="N254" s="483"/>
      <c r="O254" s="523"/>
      <c r="P254" s="523"/>
      <c r="Q254" s="483"/>
      <c r="T254" s="483"/>
      <c r="U254" s="483"/>
      <c r="V254" s="483"/>
      <c r="W254" s="483"/>
      <c r="X254" s="483"/>
      <c r="Y254" s="483"/>
      <c r="Z254" s="483"/>
    </row>
    <row r="255" spans="1:26" ht="15.75" x14ac:dyDescent="0.25">
      <c r="A255" s="520"/>
      <c r="B255" s="520"/>
      <c r="C255" s="521"/>
      <c r="D255" s="520"/>
      <c r="E255" s="522"/>
      <c r="F255" s="522"/>
      <c r="G255" s="520"/>
      <c r="H255" s="483"/>
      <c r="J255" s="483"/>
      <c r="K255" s="483"/>
      <c r="L255" s="483"/>
      <c r="M255" s="489"/>
      <c r="N255" s="483"/>
      <c r="O255" s="523"/>
      <c r="P255" s="523"/>
      <c r="Q255" s="483"/>
      <c r="T255" s="483"/>
      <c r="U255" s="483"/>
      <c r="V255" s="483"/>
      <c r="W255" s="483"/>
      <c r="X255" s="483"/>
      <c r="Y255" s="483"/>
      <c r="Z255" s="483"/>
    </row>
    <row r="256" spans="1:26" ht="15.75" x14ac:dyDescent="0.25">
      <c r="A256" s="483"/>
      <c r="B256" s="483"/>
      <c r="C256" s="489"/>
      <c r="D256" s="483"/>
      <c r="E256" s="523"/>
      <c r="F256" s="523"/>
      <c r="G256" s="483"/>
      <c r="H256" s="516"/>
      <c r="J256" s="483"/>
      <c r="K256" s="483"/>
      <c r="L256" s="483"/>
      <c r="M256" s="489"/>
      <c r="N256" s="483"/>
      <c r="O256" s="523"/>
      <c r="P256" s="523"/>
      <c r="Q256" s="483"/>
      <c r="T256" s="483"/>
      <c r="U256" s="483"/>
      <c r="V256" s="483"/>
      <c r="W256" s="483"/>
      <c r="X256" s="483"/>
      <c r="Y256" s="483"/>
      <c r="Z256" s="483"/>
    </row>
    <row r="257" spans="1:26" ht="15.75" x14ac:dyDescent="0.25">
      <c r="A257" s="483"/>
      <c r="B257" s="483"/>
      <c r="C257" s="489"/>
      <c r="D257" s="483"/>
      <c r="E257" s="523"/>
      <c r="F257" s="523"/>
      <c r="G257" s="483"/>
      <c r="H257" s="520"/>
      <c r="J257" s="483"/>
      <c r="K257" s="483"/>
      <c r="L257" s="483"/>
      <c r="M257" s="489"/>
      <c r="N257" s="483"/>
      <c r="O257" s="523"/>
      <c r="P257" s="523"/>
      <c r="Q257" s="483"/>
      <c r="T257" s="483"/>
      <c r="U257" s="483"/>
      <c r="V257" s="483"/>
      <c r="W257" s="483"/>
      <c r="X257" s="483"/>
      <c r="Y257" s="483"/>
      <c r="Z257" s="483"/>
    </row>
    <row r="258" spans="1:26" ht="15.75" x14ac:dyDescent="0.25">
      <c r="A258" s="516"/>
      <c r="B258" s="516"/>
      <c r="C258" s="518"/>
      <c r="D258" s="516"/>
      <c r="E258" s="519"/>
      <c r="F258" s="519"/>
      <c r="G258" s="516"/>
      <c r="H258" s="483"/>
      <c r="J258" s="483"/>
      <c r="K258" s="483"/>
      <c r="L258" s="483"/>
      <c r="M258" s="489"/>
      <c r="N258" s="483"/>
      <c r="O258" s="523"/>
      <c r="P258" s="523"/>
      <c r="Q258" s="483"/>
      <c r="T258" s="483"/>
      <c r="U258" s="483"/>
      <c r="V258" s="483"/>
      <c r="W258" s="483"/>
      <c r="X258" s="483"/>
      <c r="Y258" s="483"/>
      <c r="Z258" s="483"/>
    </row>
    <row r="259" spans="1:26" ht="15.75" x14ac:dyDescent="0.25">
      <c r="A259" s="520"/>
      <c r="B259" s="520"/>
      <c r="C259" s="521"/>
      <c r="D259" s="520"/>
      <c r="E259" s="522"/>
      <c r="F259" s="522"/>
      <c r="G259" s="520"/>
      <c r="H259" s="483"/>
      <c r="J259" s="483"/>
      <c r="K259" s="516"/>
      <c r="L259" s="516"/>
      <c r="M259" s="518"/>
      <c r="N259" s="516"/>
      <c r="O259" s="519"/>
      <c r="P259" s="519"/>
      <c r="Q259" s="516"/>
      <c r="T259" s="483"/>
      <c r="U259" s="483"/>
      <c r="V259" s="483"/>
      <c r="W259" s="483"/>
      <c r="X259" s="483"/>
      <c r="Y259" s="483"/>
      <c r="Z259" s="483"/>
    </row>
    <row r="260" spans="1:26" ht="15.75" x14ac:dyDescent="0.25">
      <c r="A260" s="483"/>
      <c r="B260" s="483"/>
      <c r="C260" s="489"/>
      <c r="D260" s="483"/>
      <c r="E260" s="523"/>
      <c r="F260" s="523"/>
      <c r="G260" s="483"/>
      <c r="H260" s="483"/>
      <c r="J260" s="483"/>
      <c r="K260" s="520"/>
      <c r="L260" s="520"/>
      <c r="M260" s="521"/>
      <c r="N260" s="520"/>
      <c r="O260" s="522"/>
      <c r="P260" s="522"/>
      <c r="Q260" s="520"/>
      <c r="T260" s="483"/>
      <c r="U260" s="483"/>
      <c r="V260" s="483"/>
      <c r="W260" s="483"/>
      <c r="X260" s="483"/>
      <c r="Y260" s="483"/>
      <c r="Z260" s="483"/>
    </row>
    <row r="261" spans="1:26" ht="15.75" x14ac:dyDescent="0.25">
      <c r="A261" s="483"/>
      <c r="B261" s="483"/>
      <c r="C261" s="489"/>
      <c r="D261" s="483"/>
      <c r="E261" s="523"/>
      <c r="F261" s="523"/>
      <c r="G261" s="483"/>
      <c r="H261" s="483"/>
      <c r="J261" s="483"/>
      <c r="K261" s="483"/>
      <c r="L261" s="483"/>
      <c r="M261" s="489"/>
      <c r="N261" s="483"/>
      <c r="O261" s="523"/>
      <c r="P261" s="523"/>
      <c r="Q261" s="483"/>
      <c r="T261" s="483"/>
      <c r="U261" s="483"/>
      <c r="V261" s="483"/>
      <c r="W261" s="483"/>
      <c r="X261" s="483"/>
      <c r="Y261" s="483"/>
      <c r="Z261" s="483"/>
    </row>
    <row r="262" spans="1:26" ht="15.75" x14ac:dyDescent="0.25">
      <c r="A262" s="516"/>
      <c r="B262" s="516"/>
      <c r="C262" s="518"/>
      <c r="D262" s="516"/>
      <c r="E262" s="519"/>
      <c r="F262" s="519"/>
      <c r="G262" s="516"/>
      <c r="H262" s="483"/>
      <c r="J262" s="483"/>
      <c r="K262" s="483"/>
      <c r="L262" s="483"/>
      <c r="M262" s="489"/>
      <c r="N262" s="483"/>
      <c r="O262" s="523"/>
      <c r="P262" s="523"/>
      <c r="Q262" s="483"/>
      <c r="T262" s="483"/>
      <c r="U262" s="483"/>
      <c r="V262" s="483"/>
      <c r="W262" s="483"/>
      <c r="X262" s="483"/>
      <c r="Y262" s="483"/>
      <c r="Z262" s="483"/>
    </row>
    <row r="263" spans="1:26" ht="15.75" x14ac:dyDescent="0.25">
      <c r="A263" s="520"/>
      <c r="B263" s="520"/>
      <c r="C263" s="521"/>
      <c r="D263" s="520"/>
      <c r="E263" s="522"/>
      <c r="F263" s="522"/>
      <c r="G263" s="520"/>
      <c r="H263" s="483"/>
      <c r="J263" s="483"/>
      <c r="K263" s="483"/>
      <c r="L263" s="483"/>
      <c r="M263" s="489"/>
      <c r="N263" s="483"/>
      <c r="O263" s="523"/>
      <c r="P263" s="523"/>
      <c r="Q263" s="483"/>
      <c r="T263" s="483"/>
      <c r="U263" s="483"/>
      <c r="V263" s="483"/>
      <c r="W263" s="483"/>
      <c r="X263" s="483"/>
      <c r="Y263" s="483"/>
      <c r="Z263" s="483"/>
    </row>
    <row r="264" spans="1:26" ht="15.75" x14ac:dyDescent="0.25">
      <c r="A264" s="483"/>
      <c r="B264" s="483"/>
      <c r="C264" s="489"/>
      <c r="D264" s="483"/>
      <c r="E264" s="523"/>
      <c r="F264" s="523"/>
      <c r="G264" s="483"/>
      <c r="H264" s="483"/>
      <c r="J264" s="483"/>
      <c r="K264" s="483"/>
      <c r="L264" s="483"/>
      <c r="M264" s="489"/>
      <c r="N264" s="483"/>
      <c r="O264" s="523"/>
      <c r="P264" s="523"/>
      <c r="Q264" s="483"/>
      <c r="T264" s="483"/>
      <c r="U264" s="483"/>
      <c r="V264" s="483"/>
      <c r="W264" s="483"/>
      <c r="X264" s="483"/>
      <c r="Y264" s="483"/>
      <c r="Z264" s="483"/>
    </row>
    <row r="265" spans="1:26" ht="15.75" x14ac:dyDescent="0.25">
      <c r="A265" s="483"/>
      <c r="B265" s="483"/>
      <c r="C265" s="489"/>
      <c r="D265" s="483"/>
      <c r="E265" s="523"/>
      <c r="F265" s="523"/>
      <c r="G265" s="483"/>
      <c r="H265" s="483"/>
      <c r="J265" s="483"/>
      <c r="K265" s="483"/>
      <c r="L265" s="483"/>
      <c r="M265" s="489"/>
      <c r="N265" s="483"/>
      <c r="O265" s="523"/>
      <c r="P265" s="523"/>
      <c r="Q265" s="483"/>
      <c r="T265" s="483"/>
      <c r="U265" s="483"/>
      <c r="V265" s="483"/>
      <c r="W265" s="483"/>
      <c r="X265" s="483"/>
      <c r="Y265" s="483"/>
      <c r="Z265" s="483"/>
    </row>
    <row r="266" spans="1:26" ht="15.75" x14ac:dyDescent="0.25">
      <c r="A266" s="483"/>
      <c r="B266" s="483"/>
      <c r="C266" s="489"/>
      <c r="D266" s="483"/>
      <c r="E266" s="523"/>
      <c r="F266" s="523"/>
      <c r="G266" s="483"/>
      <c r="H266" s="483"/>
      <c r="J266" s="483"/>
      <c r="K266" s="483"/>
      <c r="L266" s="483"/>
      <c r="M266" s="489"/>
      <c r="N266" s="483"/>
      <c r="O266" s="523"/>
      <c r="P266" s="523"/>
      <c r="Q266" s="483"/>
      <c r="T266" s="483"/>
      <c r="U266" s="483"/>
      <c r="V266" s="483"/>
      <c r="W266" s="483"/>
      <c r="X266" s="483"/>
      <c r="Y266" s="483"/>
      <c r="Z266" s="483"/>
    </row>
    <row r="267" spans="1:26" ht="15.75" x14ac:dyDescent="0.25">
      <c r="A267" s="516"/>
      <c r="B267" s="516"/>
      <c r="C267" s="518"/>
      <c r="D267" s="516"/>
      <c r="E267" s="519"/>
      <c r="F267" s="519"/>
      <c r="G267" s="516"/>
      <c r="H267" s="483"/>
      <c r="J267" s="483"/>
      <c r="K267" s="483"/>
      <c r="L267" s="483"/>
      <c r="M267" s="489"/>
      <c r="N267" s="483"/>
      <c r="O267" s="523"/>
      <c r="P267" s="523"/>
      <c r="Q267" s="483"/>
      <c r="T267" s="483"/>
      <c r="U267" s="483"/>
      <c r="V267" s="483"/>
      <c r="W267" s="483"/>
      <c r="X267" s="483"/>
      <c r="Y267" s="483"/>
      <c r="Z267" s="483"/>
    </row>
    <row r="268" spans="1:26" ht="15.75" x14ac:dyDescent="0.25">
      <c r="A268" s="520"/>
      <c r="B268" s="520"/>
      <c r="C268" s="521"/>
      <c r="D268" s="520"/>
      <c r="E268" s="522"/>
      <c r="F268" s="522"/>
      <c r="G268" s="520"/>
      <c r="H268" s="483"/>
      <c r="J268" s="483"/>
      <c r="K268" s="483"/>
      <c r="L268" s="483"/>
      <c r="M268" s="489"/>
      <c r="N268" s="483"/>
      <c r="O268" s="523"/>
      <c r="P268" s="523"/>
      <c r="Q268" s="483"/>
      <c r="T268" s="483"/>
      <c r="U268" s="483"/>
      <c r="V268" s="483"/>
      <c r="W268" s="483"/>
      <c r="X268" s="483"/>
      <c r="Y268" s="483"/>
      <c r="Z268" s="483"/>
    </row>
    <row r="269" spans="1:26" ht="15.75" x14ac:dyDescent="0.25">
      <c r="A269" s="483"/>
      <c r="B269" s="483"/>
      <c r="C269" s="489"/>
      <c r="D269" s="483"/>
      <c r="E269" s="523"/>
      <c r="F269" s="523"/>
      <c r="G269" s="483"/>
      <c r="H269" s="483"/>
      <c r="J269" s="483"/>
      <c r="K269" s="516"/>
      <c r="L269" s="516"/>
      <c r="M269" s="518"/>
      <c r="N269" s="516"/>
      <c r="O269" s="519"/>
      <c r="P269" s="519"/>
      <c r="Q269" s="516"/>
      <c r="T269" s="483"/>
      <c r="U269" s="483"/>
      <c r="V269" s="483"/>
      <c r="W269" s="483"/>
      <c r="X269" s="483"/>
      <c r="Y269" s="483"/>
      <c r="Z269" s="483"/>
    </row>
    <row r="270" spans="1:26" ht="15.75" x14ac:dyDescent="0.25">
      <c r="A270" s="483"/>
      <c r="B270" s="483"/>
      <c r="C270" s="489"/>
      <c r="D270" s="483"/>
      <c r="E270" s="523"/>
      <c r="F270" s="523"/>
      <c r="G270" s="483"/>
      <c r="H270" s="483"/>
      <c r="J270" s="483"/>
      <c r="K270" s="520"/>
      <c r="L270" s="520"/>
      <c r="M270" s="521"/>
      <c r="N270" s="520"/>
      <c r="O270" s="522"/>
      <c r="P270" s="522"/>
      <c r="Q270" s="520"/>
      <c r="T270" s="483"/>
      <c r="U270" s="483"/>
      <c r="V270" s="483"/>
      <c r="W270" s="483"/>
      <c r="X270" s="483"/>
      <c r="Y270" s="483"/>
      <c r="Z270" s="483"/>
    </row>
    <row r="271" spans="1:26" ht="15.75" x14ac:dyDescent="0.25">
      <c r="A271" s="483"/>
      <c r="B271" s="483"/>
      <c r="C271" s="489"/>
      <c r="D271" s="483"/>
      <c r="E271" s="523"/>
      <c r="F271" s="523"/>
      <c r="G271" s="483"/>
      <c r="H271" s="483"/>
      <c r="J271" s="483"/>
      <c r="K271" s="483"/>
      <c r="L271" s="483"/>
      <c r="M271" s="489"/>
      <c r="N271" s="483"/>
      <c r="O271" s="523"/>
      <c r="P271" s="523"/>
      <c r="Q271" s="483"/>
      <c r="T271" s="483"/>
      <c r="U271" s="483"/>
      <c r="V271" s="483"/>
      <c r="W271" s="483"/>
      <c r="X271" s="483"/>
      <c r="Y271" s="483"/>
      <c r="Z271" s="483"/>
    </row>
    <row r="272" spans="1:26" ht="15.75" x14ac:dyDescent="0.25">
      <c r="A272" s="483"/>
      <c r="B272" s="483"/>
      <c r="C272" s="489"/>
      <c r="D272" s="483"/>
      <c r="E272" s="523"/>
      <c r="F272" s="523"/>
      <c r="G272" s="483"/>
      <c r="H272" s="483"/>
      <c r="J272" s="483"/>
      <c r="K272" s="483"/>
      <c r="L272" s="483"/>
      <c r="M272" s="489"/>
      <c r="N272" s="483"/>
      <c r="O272" s="523"/>
      <c r="P272" s="523"/>
      <c r="Q272" s="483"/>
      <c r="T272" s="483"/>
      <c r="U272" s="483"/>
      <c r="V272" s="483"/>
      <c r="W272" s="483"/>
      <c r="X272" s="483"/>
      <c r="Y272" s="483"/>
      <c r="Z272" s="483"/>
    </row>
    <row r="273" spans="1:26" ht="15.75" x14ac:dyDescent="0.25">
      <c r="A273" s="516"/>
      <c r="B273" s="516"/>
      <c r="C273" s="518"/>
      <c r="D273" s="516"/>
      <c r="E273" s="519"/>
      <c r="F273" s="519"/>
      <c r="G273" s="516"/>
      <c r="H273" s="483"/>
      <c r="J273" s="483"/>
      <c r="K273" s="483"/>
      <c r="L273" s="483"/>
      <c r="M273" s="489"/>
      <c r="N273" s="483"/>
      <c r="O273" s="523"/>
      <c r="P273" s="523"/>
      <c r="Q273" s="483"/>
      <c r="T273" s="483"/>
      <c r="U273" s="483"/>
      <c r="V273" s="483"/>
      <c r="W273" s="483"/>
      <c r="X273" s="483"/>
      <c r="Y273" s="483"/>
      <c r="Z273" s="483"/>
    </row>
    <row r="274" spans="1:26" ht="15.75" x14ac:dyDescent="0.25">
      <c r="A274" s="520"/>
      <c r="B274" s="520"/>
      <c r="C274" s="521"/>
      <c r="D274" s="520"/>
      <c r="E274" s="522"/>
      <c r="F274" s="522"/>
      <c r="G274" s="520"/>
      <c r="H274" s="483"/>
      <c r="J274" s="483"/>
      <c r="K274" s="483"/>
      <c r="L274" s="483"/>
      <c r="M274" s="489"/>
      <c r="N274" s="483"/>
      <c r="O274" s="523"/>
      <c r="P274" s="523"/>
      <c r="Q274" s="483"/>
      <c r="T274" s="483"/>
      <c r="U274" s="483"/>
      <c r="V274" s="483"/>
      <c r="W274" s="483"/>
      <c r="X274" s="483"/>
      <c r="Y274" s="483"/>
      <c r="Z274" s="483"/>
    </row>
    <row r="275" spans="1:26" ht="15.75" x14ac:dyDescent="0.25">
      <c r="A275" s="483"/>
      <c r="B275" s="483"/>
      <c r="C275" s="489"/>
      <c r="D275" s="483"/>
      <c r="E275" s="523"/>
      <c r="F275" s="523"/>
      <c r="G275" s="483"/>
      <c r="H275" s="483"/>
      <c r="J275" s="483"/>
      <c r="K275" s="483"/>
      <c r="L275" s="483"/>
      <c r="M275" s="489"/>
      <c r="N275" s="483"/>
      <c r="O275" s="523"/>
      <c r="P275" s="523"/>
      <c r="Q275" s="483"/>
      <c r="T275" s="483"/>
      <c r="U275" s="483"/>
      <c r="V275" s="483"/>
      <c r="W275" s="483"/>
      <c r="X275" s="483"/>
      <c r="Y275" s="483"/>
      <c r="Z275" s="483"/>
    </row>
    <row r="276" spans="1:26" ht="15.75" x14ac:dyDescent="0.25">
      <c r="A276" s="483"/>
      <c r="B276" s="483"/>
      <c r="C276" s="489"/>
      <c r="D276" s="483"/>
      <c r="E276" s="523"/>
      <c r="F276" s="523"/>
      <c r="G276" s="483"/>
      <c r="H276" s="483"/>
      <c r="J276" s="483"/>
      <c r="K276" s="516"/>
      <c r="L276" s="516"/>
      <c r="M276" s="518"/>
      <c r="N276" s="516"/>
      <c r="O276" s="519"/>
      <c r="P276" s="519"/>
      <c r="Q276" s="516"/>
      <c r="T276" s="483"/>
      <c r="U276" s="483"/>
      <c r="V276" s="483"/>
      <c r="W276" s="483"/>
      <c r="X276" s="483"/>
      <c r="Y276" s="483"/>
      <c r="Z276" s="483"/>
    </row>
    <row r="277" spans="1:26" ht="15.75" x14ac:dyDescent="0.25">
      <c r="A277" s="516"/>
      <c r="B277" s="516"/>
      <c r="C277" s="518"/>
      <c r="D277" s="516"/>
      <c r="E277" s="519"/>
      <c r="F277" s="519"/>
      <c r="G277" s="516"/>
      <c r="H277" s="483"/>
      <c r="J277" s="483"/>
      <c r="K277" s="516"/>
      <c r="L277" s="516"/>
      <c r="M277" s="518"/>
      <c r="N277" s="516"/>
      <c r="O277" s="519"/>
      <c r="P277" s="519"/>
      <c r="Q277" s="516"/>
      <c r="T277" s="483"/>
      <c r="U277" s="483"/>
      <c r="V277" s="483"/>
      <c r="W277" s="483"/>
      <c r="X277" s="483"/>
      <c r="Y277" s="483"/>
      <c r="Z277" s="483"/>
    </row>
    <row r="278" spans="1:26" ht="15.75" x14ac:dyDescent="0.25">
      <c r="A278" s="516"/>
      <c r="B278" s="516"/>
      <c r="C278" s="518"/>
      <c r="D278" s="516"/>
      <c r="E278" s="519"/>
      <c r="F278" s="519"/>
      <c r="G278" s="516"/>
      <c r="H278" s="483"/>
      <c r="J278" s="483"/>
      <c r="K278" s="520"/>
      <c r="L278" s="520"/>
      <c r="M278" s="521"/>
      <c r="N278" s="520"/>
      <c r="O278" s="522"/>
      <c r="P278" s="522"/>
      <c r="Q278" s="520"/>
      <c r="T278" s="483"/>
      <c r="U278" s="483"/>
      <c r="V278" s="483"/>
      <c r="W278" s="483"/>
      <c r="X278" s="483"/>
      <c r="Y278" s="483"/>
      <c r="Z278" s="483"/>
    </row>
    <row r="279" spans="1:26" ht="15.75" x14ac:dyDescent="0.25">
      <c r="A279" s="516"/>
      <c r="B279" s="516"/>
      <c r="C279" s="518"/>
      <c r="D279" s="516"/>
      <c r="E279" s="519"/>
      <c r="F279" s="519"/>
      <c r="G279" s="516"/>
      <c r="H279" s="483"/>
      <c r="J279" s="483"/>
      <c r="K279" s="483"/>
      <c r="L279" s="483"/>
      <c r="M279" s="489"/>
      <c r="N279" s="483"/>
      <c r="O279" s="523"/>
      <c r="P279" s="523"/>
      <c r="Q279" s="483"/>
      <c r="T279" s="483"/>
      <c r="U279" s="483"/>
      <c r="V279" s="483"/>
      <c r="W279" s="483"/>
      <c r="X279" s="483"/>
      <c r="Y279" s="483"/>
      <c r="Z279" s="483"/>
    </row>
    <row r="280" spans="1:26" ht="15.75" x14ac:dyDescent="0.25">
      <c r="A280" s="520"/>
      <c r="B280" s="520"/>
      <c r="C280" s="521"/>
      <c r="D280" s="520"/>
      <c r="E280" s="522"/>
      <c r="F280" s="522"/>
      <c r="G280" s="520"/>
      <c r="H280" s="483"/>
      <c r="J280" s="483"/>
      <c r="K280" s="483"/>
      <c r="L280" s="483"/>
      <c r="M280" s="489"/>
      <c r="N280" s="483"/>
      <c r="O280" s="523"/>
      <c r="P280" s="523"/>
      <c r="Q280" s="483"/>
      <c r="T280" s="483"/>
      <c r="U280" s="483"/>
      <c r="V280" s="483"/>
      <c r="W280" s="483"/>
      <c r="X280" s="483"/>
      <c r="Y280" s="483"/>
      <c r="Z280" s="483"/>
    </row>
    <row r="281" spans="1:26" ht="15.75" x14ac:dyDescent="0.25">
      <c r="A281" s="483"/>
      <c r="B281" s="483"/>
      <c r="C281" s="489"/>
      <c r="D281" s="483"/>
      <c r="E281" s="523"/>
      <c r="F281" s="523"/>
      <c r="G281" s="483"/>
      <c r="H281" s="483"/>
      <c r="J281" s="483"/>
      <c r="K281" s="483"/>
      <c r="L281" s="483"/>
      <c r="M281" s="489"/>
      <c r="N281" s="483"/>
      <c r="O281" s="523"/>
      <c r="P281" s="523"/>
      <c r="Q281" s="483"/>
      <c r="T281" s="483"/>
      <c r="U281" s="483"/>
      <c r="V281" s="483"/>
      <c r="W281" s="483"/>
      <c r="X281" s="483"/>
      <c r="Y281" s="483"/>
      <c r="Z281" s="483"/>
    </row>
    <row r="282" spans="1:26" ht="15.75" x14ac:dyDescent="0.25">
      <c r="A282" s="483"/>
      <c r="B282" s="483"/>
      <c r="C282" s="489"/>
      <c r="D282" s="483"/>
      <c r="E282" s="523"/>
      <c r="F282" s="523"/>
      <c r="G282" s="483"/>
      <c r="H282" s="483"/>
      <c r="J282" s="483"/>
      <c r="K282" s="483"/>
      <c r="L282" s="483"/>
      <c r="M282" s="489"/>
      <c r="N282" s="483"/>
      <c r="O282" s="523"/>
      <c r="P282" s="523"/>
      <c r="Q282" s="483"/>
      <c r="T282" s="483"/>
      <c r="U282" s="483"/>
      <c r="V282" s="483"/>
      <c r="W282" s="483"/>
      <c r="X282" s="483"/>
      <c r="Y282" s="483"/>
      <c r="Z282" s="483"/>
    </row>
    <row r="283" spans="1:26" ht="15.75" x14ac:dyDescent="0.25">
      <c r="A283" s="516"/>
      <c r="B283" s="516"/>
      <c r="C283" s="518"/>
      <c r="D283" s="516"/>
      <c r="E283" s="519"/>
      <c r="F283" s="519"/>
      <c r="G283" s="516"/>
      <c r="H283" s="483"/>
      <c r="J283" s="483"/>
      <c r="K283" s="483"/>
      <c r="L283" s="483"/>
      <c r="M283" s="489"/>
      <c r="N283" s="483"/>
      <c r="O283" s="523"/>
      <c r="P283" s="523"/>
      <c r="Q283" s="483"/>
      <c r="T283" s="483"/>
      <c r="U283" s="483"/>
      <c r="V283" s="483"/>
      <c r="W283" s="483"/>
      <c r="X283" s="483"/>
      <c r="Y283" s="483"/>
      <c r="Z283" s="483"/>
    </row>
    <row r="284" spans="1:26" ht="15.75" x14ac:dyDescent="0.25">
      <c r="A284" s="520"/>
      <c r="B284" s="520"/>
      <c r="C284" s="521"/>
      <c r="D284" s="520"/>
      <c r="E284" s="522"/>
      <c r="F284" s="522"/>
      <c r="G284" s="520"/>
      <c r="H284" s="483"/>
      <c r="J284" s="483"/>
      <c r="K284" s="483"/>
      <c r="L284" s="483"/>
      <c r="M284" s="489"/>
      <c r="N284" s="483"/>
      <c r="O284" s="523"/>
      <c r="P284" s="523"/>
      <c r="Q284" s="483"/>
      <c r="T284" s="483"/>
      <c r="U284" s="483"/>
      <c r="V284" s="483"/>
      <c r="W284" s="483"/>
      <c r="X284" s="483"/>
      <c r="Y284" s="483"/>
      <c r="Z284" s="483"/>
    </row>
    <row r="285" spans="1:26" ht="15.75" x14ac:dyDescent="0.25">
      <c r="A285" s="483"/>
      <c r="B285" s="483"/>
      <c r="C285" s="489"/>
      <c r="D285" s="483"/>
      <c r="E285" s="523"/>
      <c r="F285" s="523"/>
      <c r="G285" s="483"/>
      <c r="H285" s="483"/>
      <c r="J285" s="483"/>
      <c r="K285" s="483"/>
      <c r="L285" s="483"/>
      <c r="M285" s="489"/>
      <c r="N285" s="483"/>
      <c r="O285" s="523"/>
      <c r="P285" s="523"/>
      <c r="Q285" s="483"/>
      <c r="T285" s="483"/>
      <c r="U285" s="483"/>
      <c r="V285" s="483"/>
      <c r="W285" s="483"/>
      <c r="X285" s="483"/>
      <c r="Y285" s="483"/>
      <c r="Z285" s="483"/>
    </row>
    <row r="286" spans="1:26" ht="15.75" x14ac:dyDescent="0.25">
      <c r="A286" s="483"/>
      <c r="B286" s="483"/>
      <c r="C286" s="489"/>
      <c r="D286" s="483"/>
      <c r="E286" s="523"/>
      <c r="F286" s="523"/>
      <c r="G286" s="483"/>
      <c r="H286" s="483"/>
      <c r="J286" s="483"/>
      <c r="K286" s="483"/>
      <c r="L286" s="483"/>
      <c r="M286" s="489"/>
      <c r="N286" s="483"/>
      <c r="O286" s="523"/>
      <c r="P286" s="523"/>
      <c r="Q286" s="483"/>
      <c r="T286" s="483"/>
      <c r="U286" s="483"/>
      <c r="V286" s="483"/>
      <c r="W286" s="483"/>
      <c r="X286" s="483"/>
      <c r="Y286" s="483"/>
      <c r="Z286" s="483"/>
    </row>
    <row r="287" spans="1:26" ht="15.75" x14ac:dyDescent="0.25">
      <c r="A287" s="483"/>
      <c r="B287" s="483"/>
      <c r="C287" s="489"/>
      <c r="D287" s="483"/>
      <c r="E287" s="523"/>
      <c r="F287" s="523"/>
      <c r="G287" s="483"/>
      <c r="H287" s="483"/>
      <c r="J287" s="483"/>
      <c r="K287" s="516"/>
      <c r="L287" s="516"/>
      <c r="M287" s="518"/>
      <c r="N287" s="516"/>
      <c r="O287" s="519"/>
      <c r="P287" s="519"/>
      <c r="Q287" s="516"/>
      <c r="T287" s="483"/>
      <c r="U287" s="483"/>
      <c r="V287" s="483"/>
      <c r="W287" s="483"/>
      <c r="X287" s="483"/>
      <c r="Y287" s="483"/>
      <c r="Z287" s="483"/>
    </row>
    <row r="288" spans="1:26" ht="15.75" x14ac:dyDescent="0.25">
      <c r="A288" s="483"/>
      <c r="B288" s="483"/>
      <c r="C288" s="489"/>
      <c r="D288" s="483"/>
      <c r="E288" s="523"/>
      <c r="F288" s="523"/>
      <c r="G288" s="483"/>
      <c r="H288" s="483"/>
      <c r="J288" s="483"/>
      <c r="K288" s="520"/>
      <c r="L288" s="520"/>
      <c r="M288" s="521"/>
      <c r="N288" s="520"/>
      <c r="O288" s="522"/>
      <c r="P288" s="522"/>
      <c r="Q288" s="520"/>
      <c r="T288" s="483"/>
      <c r="U288" s="483"/>
      <c r="V288" s="483"/>
      <c r="W288" s="483"/>
      <c r="X288" s="483"/>
      <c r="Y288" s="483"/>
      <c r="Z288" s="483"/>
    </row>
    <row r="289" spans="1:26" ht="15.75" x14ac:dyDescent="0.25">
      <c r="A289" s="483"/>
      <c r="B289" s="483"/>
      <c r="C289" s="489"/>
      <c r="D289" s="483"/>
      <c r="E289" s="523"/>
      <c r="F289" s="523"/>
      <c r="G289" s="483"/>
      <c r="H289" s="483"/>
      <c r="J289" s="483"/>
      <c r="K289" s="483"/>
      <c r="L289" s="483"/>
      <c r="M289" s="489"/>
      <c r="N289" s="483"/>
      <c r="O289" s="523"/>
      <c r="P289" s="523"/>
      <c r="Q289" s="483"/>
      <c r="T289" s="483"/>
      <c r="U289" s="483"/>
      <c r="V289" s="483"/>
      <c r="W289" s="483"/>
      <c r="X289" s="483"/>
      <c r="Y289" s="483"/>
      <c r="Z289" s="483"/>
    </row>
    <row r="290" spans="1:26" ht="15.75" x14ac:dyDescent="0.25">
      <c r="A290" s="483"/>
      <c r="B290" s="483"/>
      <c r="C290" s="489"/>
      <c r="D290" s="483"/>
      <c r="E290" s="523"/>
      <c r="F290" s="523"/>
      <c r="G290" s="483"/>
      <c r="H290" s="483"/>
      <c r="J290" s="483"/>
      <c r="K290" s="483"/>
      <c r="L290" s="483"/>
      <c r="M290" s="489"/>
      <c r="N290" s="483"/>
      <c r="O290" s="523"/>
      <c r="P290" s="523"/>
      <c r="Q290" s="483"/>
      <c r="T290" s="483"/>
      <c r="U290" s="483"/>
      <c r="V290" s="483"/>
      <c r="W290" s="483"/>
      <c r="X290" s="483"/>
      <c r="Y290" s="483"/>
      <c r="Z290" s="483"/>
    </row>
    <row r="291" spans="1:26" ht="15.75" x14ac:dyDescent="0.25">
      <c r="A291" s="516"/>
      <c r="B291" s="516"/>
      <c r="C291" s="518"/>
      <c r="D291" s="516"/>
      <c r="E291" s="519"/>
      <c r="F291" s="519"/>
      <c r="G291" s="516"/>
      <c r="H291" s="483"/>
      <c r="J291" s="483"/>
      <c r="K291" s="483"/>
      <c r="L291" s="483"/>
      <c r="M291" s="489"/>
      <c r="N291" s="483"/>
      <c r="O291" s="523"/>
      <c r="P291" s="523"/>
      <c r="Q291" s="483"/>
      <c r="T291" s="483"/>
      <c r="U291" s="483"/>
      <c r="V291" s="483"/>
      <c r="W291" s="483"/>
      <c r="X291" s="483"/>
      <c r="Y291" s="483"/>
      <c r="Z291" s="483"/>
    </row>
    <row r="292" spans="1:26" ht="15.75" x14ac:dyDescent="0.25">
      <c r="A292" s="520"/>
      <c r="B292" s="520"/>
      <c r="C292" s="521"/>
      <c r="D292" s="520"/>
      <c r="E292" s="522"/>
      <c r="F292" s="522"/>
      <c r="G292" s="520"/>
      <c r="H292" s="483"/>
      <c r="J292" s="483"/>
      <c r="K292" s="483"/>
      <c r="L292" s="483"/>
      <c r="M292" s="489"/>
      <c r="N292" s="483"/>
      <c r="O292" s="523"/>
      <c r="P292" s="523"/>
      <c r="Q292" s="483"/>
      <c r="T292" s="483"/>
      <c r="U292" s="483"/>
      <c r="V292" s="483"/>
      <c r="W292" s="483"/>
      <c r="X292" s="483"/>
      <c r="Y292" s="483"/>
      <c r="Z292" s="483"/>
    </row>
    <row r="293" spans="1:26" ht="15.75" x14ac:dyDescent="0.25">
      <c r="A293" s="483"/>
      <c r="B293" s="483"/>
      <c r="C293" s="489"/>
      <c r="D293" s="483"/>
      <c r="E293" s="523"/>
      <c r="F293" s="523"/>
      <c r="G293" s="483"/>
      <c r="H293" s="483"/>
      <c r="J293" s="483"/>
      <c r="K293" s="483"/>
      <c r="L293" s="483"/>
      <c r="M293" s="489"/>
      <c r="N293" s="483"/>
      <c r="O293" s="523"/>
      <c r="P293" s="523"/>
      <c r="Q293" s="483"/>
      <c r="T293" s="483"/>
      <c r="U293" s="483"/>
      <c r="V293" s="483"/>
      <c r="W293" s="483"/>
      <c r="X293" s="483"/>
      <c r="Y293" s="483"/>
      <c r="Z293" s="483"/>
    </row>
    <row r="294" spans="1:26" ht="15.75" x14ac:dyDescent="0.25">
      <c r="A294" s="483"/>
      <c r="B294" s="483"/>
      <c r="C294" s="489"/>
      <c r="D294" s="483"/>
      <c r="E294" s="523"/>
      <c r="F294" s="523"/>
      <c r="G294" s="483"/>
      <c r="H294" s="483"/>
      <c r="J294" s="483"/>
      <c r="K294" s="483"/>
      <c r="L294" s="483"/>
      <c r="M294" s="489"/>
      <c r="N294" s="483"/>
      <c r="O294" s="523"/>
      <c r="P294" s="523"/>
      <c r="Q294" s="483"/>
      <c r="T294" s="483"/>
      <c r="U294" s="483"/>
      <c r="V294" s="483"/>
      <c r="W294" s="483"/>
      <c r="X294" s="483"/>
      <c r="Y294" s="483"/>
      <c r="Z294" s="483"/>
    </row>
    <row r="295" spans="1:26" ht="15.75" x14ac:dyDescent="0.25">
      <c r="A295" s="516"/>
      <c r="B295" s="516"/>
      <c r="C295" s="518"/>
      <c r="D295" s="516"/>
      <c r="E295" s="519"/>
      <c r="F295" s="519"/>
      <c r="G295" s="516"/>
      <c r="H295" s="483"/>
      <c r="J295" s="483"/>
      <c r="K295" s="483"/>
      <c r="L295" s="483"/>
      <c r="M295" s="489"/>
      <c r="N295" s="483"/>
      <c r="O295" s="523"/>
      <c r="P295" s="523"/>
      <c r="Q295" s="483"/>
      <c r="T295" s="483"/>
      <c r="U295" s="483"/>
      <c r="V295" s="483"/>
      <c r="W295" s="483"/>
      <c r="X295" s="483"/>
      <c r="Y295" s="483"/>
      <c r="Z295" s="483"/>
    </row>
    <row r="296" spans="1:26" ht="15.75" x14ac:dyDescent="0.25">
      <c r="A296" s="520"/>
      <c r="B296" s="520"/>
      <c r="C296" s="521"/>
      <c r="D296" s="520"/>
      <c r="E296" s="522"/>
      <c r="F296" s="522"/>
      <c r="G296" s="520"/>
      <c r="H296" s="483"/>
      <c r="J296" s="483"/>
      <c r="K296" s="483"/>
      <c r="L296" s="483"/>
      <c r="M296" s="489"/>
      <c r="N296" s="483"/>
      <c r="O296" s="523"/>
      <c r="P296" s="523"/>
      <c r="Q296" s="483"/>
      <c r="T296" s="483"/>
      <c r="U296" s="483"/>
      <c r="V296" s="483"/>
      <c r="W296" s="483"/>
      <c r="X296" s="483"/>
      <c r="Y296" s="483"/>
      <c r="Z296" s="483"/>
    </row>
    <row r="297" spans="1:26" ht="15.75" x14ac:dyDescent="0.25">
      <c r="A297" s="483"/>
      <c r="B297" s="483"/>
      <c r="C297" s="489"/>
      <c r="D297" s="483"/>
      <c r="E297" s="523"/>
      <c r="F297" s="523"/>
      <c r="G297" s="483"/>
      <c r="H297" s="483"/>
      <c r="J297" s="483"/>
      <c r="K297" s="483"/>
      <c r="L297" s="483"/>
      <c r="M297" s="489"/>
      <c r="N297" s="483"/>
      <c r="O297" s="523"/>
      <c r="P297" s="523"/>
      <c r="Q297" s="483"/>
      <c r="T297" s="483"/>
      <c r="U297" s="483"/>
      <c r="V297" s="483"/>
      <c r="W297" s="483"/>
      <c r="X297" s="483"/>
      <c r="Y297" s="483"/>
      <c r="Z297" s="483"/>
    </row>
    <row r="298" spans="1:26" ht="15.75" x14ac:dyDescent="0.25">
      <c r="A298" s="483"/>
      <c r="B298" s="483"/>
      <c r="C298" s="489"/>
      <c r="D298" s="483"/>
      <c r="E298" s="523"/>
      <c r="F298" s="523"/>
      <c r="G298" s="483"/>
      <c r="H298" s="483"/>
      <c r="J298" s="483"/>
      <c r="K298" s="483"/>
      <c r="L298" s="483"/>
      <c r="M298" s="489"/>
      <c r="N298" s="483"/>
      <c r="O298" s="523"/>
      <c r="P298" s="523"/>
      <c r="Q298" s="483"/>
      <c r="T298" s="483"/>
      <c r="U298" s="483"/>
      <c r="V298" s="483"/>
      <c r="W298" s="483"/>
      <c r="X298" s="483"/>
      <c r="Y298" s="483"/>
      <c r="Z298" s="483"/>
    </row>
    <row r="299" spans="1:26" ht="15.75" x14ac:dyDescent="0.25">
      <c r="A299" s="483"/>
      <c r="B299" s="483"/>
      <c r="C299" s="489"/>
      <c r="D299" s="483"/>
      <c r="E299" s="523"/>
      <c r="F299" s="523"/>
      <c r="G299" s="483"/>
      <c r="H299" s="483"/>
      <c r="J299" s="483"/>
      <c r="K299" s="483"/>
      <c r="L299" s="483"/>
      <c r="M299" s="489"/>
      <c r="N299" s="483"/>
      <c r="O299" s="523"/>
      <c r="P299" s="523"/>
      <c r="Q299" s="483"/>
      <c r="T299" s="483"/>
      <c r="U299" s="483"/>
      <c r="V299" s="483"/>
      <c r="W299" s="483"/>
      <c r="X299" s="483"/>
      <c r="Y299" s="483"/>
      <c r="Z299" s="483"/>
    </row>
    <row r="300" spans="1:26" ht="15.75" x14ac:dyDescent="0.25">
      <c r="A300" s="483"/>
      <c r="B300" s="483"/>
      <c r="C300" s="489"/>
      <c r="D300" s="483"/>
      <c r="E300" s="523"/>
      <c r="F300" s="523"/>
      <c r="G300" s="483"/>
      <c r="H300" s="483"/>
      <c r="J300" s="483"/>
      <c r="K300" s="483"/>
      <c r="L300" s="483"/>
      <c r="M300" s="489"/>
      <c r="N300" s="483"/>
      <c r="O300" s="523"/>
      <c r="P300" s="523"/>
      <c r="Q300" s="483"/>
      <c r="T300" s="483"/>
      <c r="U300" s="483"/>
      <c r="V300" s="483"/>
      <c r="W300" s="483"/>
      <c r="X300" s="483"/>
      <c r="Y300" s="483"/>
      <c r="Z300" s="483"/>
    </row>
    <row r="301" spans="1:26" ht="15.75" x14ac:dyDescent="0.25">
      <c r="A301" s="483"/>
      <c r="B301" s="483"/>
      <c r="C301" s="489"/>
      <c r="D301" s="483"/>
      <c r="E301" s="523"/>
      <c r="F301" s="523"/>
      <c r="G301" s="483"/>
      <c r="H301" s="483"/>
      <c r="J301" s="483"/>
      <c r="K301" s="483"/>
      <c r="L301" s="483"/>
      <c r="M301" s="489"/>
      <c r="N301" s="483"/>
      <c r="O301" s="523"/>
      <c r="P301" s="523"/>
      <c r="Q301" s="483"/>
      <c r="T301" s="483"/>
      <c r="U301" s="483"/>
      <c r="V301" s="483"/>
      <c r="W301" s="483"/>
      <c r="X301" s="483"/>
      <c r="Y301" s="483"/>
      <c r="Z301" s="483"/>
    </row>
    <row r="302" spans="1:26" ht="15.75" x14ac:dyDescent="0.25">
      <c r="A302" s="483"/>
      <c r="B302" s="483"/>
      <c r="C302" s="489"/>
      <c r="D302" s="483"/>
      <c r="E302" s="523"/>
      <c r="F302" s="523"/>
      <c r="G302" s="483"/>
      <c r="H302" s="483"/>
      <c r="J302" s="483"/>
      <c r="K302" s="483"/>
      <c r="L302" s="483"/>
      <c r="M302" s="489"/>
      <c r="N302" s="483"/>
      <c r="O302" s="523"/>
      <c r="P302" s="523"/>
      <c r="Q302" s="483"/>
      <c r="T302" s="483"/>
      <c r="U302" s="483"/>
      <c r="V302" s="483"/>
      <c r="W302" s="483"/>
      <c r="X302" s="483"/>
      <c r="Y302" s="483"/>
      <c r="Z302" s="483"/>
    </row>
    <row r="303" spans="1:26" ht="15.75" x14ac:dyDescent="0.25">
      <c r="A303" s="483"/>
      <c r="B303" s="483"/>
      <c r="C303" s="489"/>
      <c r="D303" s="483"/>
      <c r="E303" s="523"/>
      <c r="F303" s="523"/>
      <c r="G303" s="483"/>
      <c r="H303" s="483"/>
      <c r="J303" s="483"/>
      <c r="K303" s="483"/>
      <c r="L303" s="483"/>
      <c r="M303" s="489"/>
      <c r="N303" s="483"/>
      <c r="O303" s="523"/>
      <c r="P303" s="523"/>
      <c r="Q303" s="483"/>
      <c r="T303" s="483"/>
      <c r="U303" s="483"/>
      <c r="V303" s="483"/>
      <c r="W303" s="483"/>
      <c r="X303" s="483"/>
      <c r="Y303" s="483"/>
      <c r="Z303" s="483"/>
    </row>
    <row r="304" spans="1:26" ht="15.75" x14ac:dyDescent="0.25">
      <c r="A304" s="483"/>
      <c r="B304" s="483"/>
      <c r="C304" s="489"/>
      <c r="D304" s="483"/>
      <c r="E304" s="523"/>
      <c r="F304" s="523"/>
      <c r="G304" s="483"/>
      <c r="H304" s="483"/>
      <c r="J304" s="483"/>
      <c r="K304" s="516"/>
      <c r="L304" s="516"/>
      <c r="M304" s="518"/>
      <c r="N304" s="516"/>
      <c r="O304" s="519"/>
      <c r="P304" s="519"/>
      <c r="Q304" s="516"/>
      <c r="T304" s="483"/>
      <c r="U304" s="483"/>
      <c r="V304" s="483"/>
      <c r="W304" s="483"/>
      <c r="X304" s="483"/>
      <c r="Y304" s="483"/>
      <c r="Z304" s="483"/>
    </row>
    <row r="305" spans="1:26" ht="15.75" x14ac:dyDescent="0.25">
      <c r="A305" s="483"/>
      <c r="B305" s="483"/>
      <c r="C305" s="489"/>
      <c r="D305" s="483"/>
      <c r="E305" s="523"/>
      <c r="F305" s="523"/>
      <c r="G305" s="483"/>
      <c r="H305" s="483"/>
      <c r="J305" s="483"/>
      <c r="K305" s="520"/>
      <c r="L305" s="520"/>
      <c r="M305" s="521"/>
      <c r="N305" s="520"/>
      <c r="O305" s="522"/>
      <c r="P305" s="522"/>
      <c r="Q305" s="520"/>
      <c r="T305" s="483"/>
      <c r="U305" s="483"/>
      <c r="V305" s="483"/>
      <c r="W305" s="483"/>
      <c r="X305" s="483"/>
      <c r="Y305" s="483"/>
      <c r="Z305" s="483"/>
    </row>
    <row r="306" spans="1:26" ht="15.75" x14ac:dyDescent="0.25">
      <c r="A306" s="516"/>
      <c r="B306" s="516"/>
      <c r="C306" s="518"/>
      <c r="D306" s="516"/>
      <c r="E306" s="519"/>
      <c r="F306" s="519"/>
      <c r="G306" s="516"/>
      <c r="H306" s="483"/>
      <c r="J306" s="483"/>
      <c r="K306" s="483"/>
      <c r="L306" s="483"/>
      <c r="M306" s="489"/>
      <c r="N306" s="483"/>
      <c r="O306" s="523"/>
      <c r="P306" s="523"/>
      <c r="Q306" s="483"/>
      <c r="T306" s="483"/>
      <c r="U306" s="483"/>
      <c r="V306" s="483"/>
      <c r="W306" s="483"/>
      <c r="X306" s="483"/>
      <c r="Y306" s="483"/>
      <c r="Z306" s="483"/>
    </row>
    <row r="307" spans="1:26" ht="15.75" x14ac:dyDescent="0.25">
      <c r="A307" s="520"/>
      <c r="B307" s="520"/>
      <c r="C307" s="521"/>
      <c r="D307" s="520"/>
      <c r="E307" s="522"/>
      <c r="F307" s="522"/>
      <c r="G307" s="520"/>
      <c r="H307" s="483"/>
      <c r="J307" s="483"/>
      <c r="K307" s="483"/>
      <c r="L307" s="483"/>
      <c r="M307" s="489"/>
      <c r="N307" s="483"/>
      <c r="O307" s="523"/>
      <c r="P307" s="523"/>
      <c r="Q307" s="483"/>
      <c r="T307" s="483"/>
      <c r="U307" s="483"/>
      <c r="V307" s="483"/>
      <c r="W307" s="483"/>
      <c r="X307" s="483"/>
      <c r="Y307" s="483"/>
      <c r="Z307" s="483"/>
    </row>
    <row r="308" spans="1:26" ht="15.75" x14ac:dyDescent="0.25">
      <c r="A308" s="483"/>
      <c r="B308" s="483"/>
      <c r="C308" s="489"/>
      <c r="D308" s="483"/>
      <c r="E308" s="523"/>
      <c r="F308" s="523"/>
      <c r="G308" s="483"/>
      <c r="H308" s="483"/>
      <c r="J308" s="483"/>
      <c r="K308" s="483"/>
      <c r="L308" s="483"/>
      <c r="M308" s="489"/>
      <c r="N308" s="483"/>
      <c r="O308" s="523"/>
      <c r="P308" s="523"/>
      <c r="Q308" s="483"/>
      <c r="T308" s="483"/>
      <c r="U308" s="483"/>
      <c r="V308" s="483"/>
      <c r="W308" s="483"/>
      <c r="X308" s="483"/>
      <c r="Y308" s="483"/>
      <c r="Z308" s="483"/>
    </row>
    <row r="309" spans="1:26" ht="15.75" x14ac:dyDescent="0.25">
      <c r="A309" s="483"/>
      <c r="B309" s="483"/>
      <c r="C309" s="489"/>
      <c r="D309" s="483"/>
      <c r="E309" s="523"/>
      <c r="F309" s="523"/>
      <c r="G309" s="483"/>
      <c r="H309" s="483"/>
      <c r="J309" s="483"/>
      <c r="K309" s="483"/>
      <c r="L309" s="483"/>
      <c r="M309" s="489"/>
      <c r="N309" s="483"/>
      <c r="O309" s="523"/>
      <c r="P309" s="523"/>
      <c r="Q309" s="483"/>
      <c r="T309" s="483"/>
      <c r="U309" s="483"/>
      <c r="V309" s="483"/>
      <c r="W309" s="483"/>
      <c r="X309" s="483"/>
      <c r="Y309" s="483"/>
      <c r="Z309" s="483"/>
    </row>
    <row r="310" spans="1:26" ht="15.75" x14ac:dyDescent="0.25">
      <c r="A310" s="516"/>
      <c r="B310" s="516"/>
      <c r="C310" s="518"/>
      <c r="D310" s="516"/>
      <c r="E310" s="519"/>
      <c r="F310" s="519"/>
      <c r="G310" s="516"/>
      <c r="H310" s="483"/>
      <c r="J310" s="483"/>
      <c r="K310" s="483"/>
      <c r="L310" s="483"/>
      <c r="M310" s="489"/>
      <c r="N310" s="483"/>
      <c r="O310" s="523"/>
      <c r="P310" s="523"/>
      <c r="Q310" s="483"/>
      <c r="T310" s="483"/>
      <c r="U310" s="483"/>
      <c r="V310" s="483"/>
      <c r="W310" s="483"/>
      <c r="X310" s="483"/>
      <c r="Y310" s="483"/>
      <c r="Z310" s="483"/>
    </row>
    <row r="311" spans="1:26" ht="15.75" x14ac:dyDescent="0.25">
      <c r="A311" s="520"/>
      <c r="B311" s="520"/>
      <c r="C311" s="521"/>
      <c r="D311" s="520"/>
      <c r="E311" s="522"/>
      <c r="F311" s="522"/>
      <c r="G311" s="520"/>
      <c r="H311" s="483"/>
      <c r="J311" s="483"/>
      <c r="K311" s="483"/>
      <c r="L311" s="483"/>
      <c r="M311" s="489"/>
      <c r="N311" s="483"/>
      <c r="O311" s="523"/>
      <c r="P311" s="523"/>
      <c r="Q311" s="483"/>
      <c r="T311" s="483"/>
      <c r="U311" s="483"/>
      <c r="V311" s="483"/>
      <c r="W311" s="483"/>
      <c r="X311" s="483"/>
      <c r="Y311" s="483"/>
      <c r="Z311" s="483"/>
    </row>
    <row r="312" spans="1:26" ht="15.75" x14ac:dyDescent="0.25">
      <c r="A312" s="483"/>
      <c r="B312" s="483"/>
      <c r="C312" s="489"/>
      <c r="D312" s="483"/>
      <c r="E312" s="523"/>
      <c r="F312" s="523"/>
      <c r="G312" s="483"/>
      <c r="H312" s="483"/>
      <c r="J312" s="483"/>
      <c r="K312" s="516"/>
      <c r="L312" s="516"/>
      <c r="M312" s="518"/>
      <c r="N312" s="516"/>
      <c r="O312" s="519"/>
      <c r="P312" s="519"/>
      <c r="Q312" s="516"/>
      <c r="T312" s="483"/>
      <c r="U312" s="483"/>
      <c r="V312" s="483"/>
      <c r="W312" s="483"/>
      <c r="X312" s="483"/>
      <c r="Y312" s="483"/>
      <c r="Z312" s="483"/>
    </row>
    <row r="313" spans="1:26" ht="15.75" x14ac:dyDescent="0.25">
      <c r="A313" s="483"/>
      <c r="B313" s="483"/>
      <c r="C313" s="489"/>
      <c r="D313" s="483"/>
      <c r="E313" s="523"/>
      <c r="F313" s="523"/>
      <c r="G313" s="483"/>
      <c r="H313" s="483"/>
      <c r="J313" s="483"/>
      <c r="K313" s="520"/>
      <c r="L313" s="520"/>
      <c r="M313" s="521"/>
      <c r="N313" s="520"/>
      <c r="O313" s="522"/>
      <c r="P313" s="522"/>
      <c r="Q313" s="520"/>
      <c r="T313" s="483"/>
      <c r="U313" s="483"/>
      <c r="V313" s="483"/>
      <c r="W313" s="483"/>
      <c r="X313" s="483"/>
      <c r="Y313" s="483"/>
      <c r="Z313" s="483"/>
    </row>
    <row r="314" spans="1:26" ht="15.75" x14ac:dyDescent="0.25">
      <c r="A314" s="516"/>
      <c r="B314" s="516"/>
      <c r="C314" s="518"/>
      <c r="D314" s="516"/>
      <c r="E314" s="519"/>
      <c r="F314" s="519"/>
      <c r="G314" s="516"/>
      <c r="H314" s="483"/>
      <c r="J314" s="483"/>
      <c r="K314" s="483"/>
      <c r="L314" s="483"/>
      <c r="M314" s="489"/>
      <c r="N314" s="483"/>
      <c r="O314" s="523"/>
      <c r="P314" s="523"/>
      <c r="Q314" s="483"/>
      <c r="T314" s="483"/>
      <c r="U314" s="483"/>
      <c r="V314" s="483"/>
      <c r="W314" s="483"/>
      <c r="X314" s="483"/>
      <c r="Y314" s="483"/>
      <c r="Z314" s="483"/>
    </row>
    <row r="315" spans="1:26" ht="15.75" x14ac:dyDescent="0.25">
      <c r="A315" s="520"/>
      <c r="B315" s="520"/>
      <c r="C315" s="521"/>
      <c r="D315" s="520"/>
      <c r="E315" s="522"/>
      <c r="F315" s="522"/>
      <c r="G315" s="520"/>
      <c r="H315" s="483"/>
      <c r="J315" s="483"/>
      <c r="K315" s="483"/>
      <c r="L315" s="483"/>
      <c r="M315" s="489"/>
      <c r="N315" s="483"/>
      <c r="O315" s="523"/>
      <c r="P315" s="523"/>
      <c r="Q315" s="483"/>
      <c r="T315" s="483"/>
      <c r="U315" s="483"/>
      <c r="V315" s="483"/>
      <c r="W315" s="483"/>
      <c r="X315" s="483"/>
      <c r="Y315" s="483"/>
      <c r="Z315" s="483"/>
    </row>
    <row r="316" spans="1:26" ht="15.75" x14ac:dyDescent="0.25">
      <c r="A316" s="483"/>
      <c r="B316" s="483"/>
      <c r="C316" s="489"/>
      <c r="D316" s="483"/>
      <c r="E316" s="523"/>
      <c r="F316" s="523"/>
      <c r="G316" s="483"/>
      <c r="H316" s="483"/>
      <c r="J316" s="483"/>
      <c r="K316" s="483"/>
      <c r="L316" s="483"/>
      <c r="M316" s="489"/>
      <c r="N316" s="483"/>
      <c r="O316" s="523"/>
      <c r="P316" s="523"/>
      <c r="Q316" s="483"/>
      <c r="T316" s="483"/>
      <c r="U316" s="483"/>
      <c r="V316" s="483"/>
      <c r="W316" s="483"/>
      <c r="X316" s="483"/>
      <c r="Y316" s="483"/>
      <c r="Z316" s="483"/>
    </row>
    <row r="317" spans="1:26" ht="15.75" x14ac:dyDescent="0.25">
      <c r="A317" s="483"/>
      <c r="B317" s="483"/>
      <c r="C317" s="489"/>
      <c r="D317" s="483"/>
      <c r="E317" s="523"/>
      <c r="F317" s="523"/>
      <c r="G317" s="483"/>
      <c r="H317" s="483"/>
      <c r="J317" s="483"/>
      <c r="K317" s="483"/>
      <c r="L317" s="483"/>
      <c r="M317" s="489"/>
      <c r="N317" s="483"/>
      <c r="O317" s="523"/>
      <c r="P317" s="523"/>
      <c r="Q317" s="483"/>
      <c r="T317" s="483"/>
      <c r="U317" s="483"/>
      <c r="V317" s="483"/>
      <c r="W317" s="483"/>
      <c r="X317" s="483"/>
      <c r="Y317" s="483"/>
      <c r="Z317" s="483"/>
    </row>
    <row r="318" spans="1:26" ht="15.75" x14ac:dyDescent="0.25">
      <c r="A318" s="516"/>
      <c r="B318" s="516"/>
      <c r="C318" s="518"/>
      <c r="D318" s="516"/>
      <c r="E318" s="519"/>
      <c r="F318" s="519"/>
      <c r="G318" s="516"/>
      <c r="H318" s="483"/>
      <c r="J318" s="483"/>
      <c r="K318" s="483"/>
      <c r="L318" s="483"/>
      <c r="M318" s="489"/>
      <c r="N318" s="483"/>
      <c r="O318" s="523"/>
      <c r="P318" s="523"/>
      <c r="Q318" s="483"/>
      <c r="T318" s="483"/>
      <c r="U318" s="483"/>
      <c r="V318" s="483"/>
      <c r="W318" s="483"/>
      <c r="X318" s="483"/>
      <c r="Y318" s="483"/>
      <c r="Z318" s="483"/>
    </row>
    <row r="319" spans="1:26" ht="15.75" x14ac:dyDescent="0.25">
      <c r="A319" s="520"/>
      <c r="B319" s="520"/>
      <c r="C319" s="521"/>
      <c r="D319" s="520"/>
      <c r="E319" s="522"/>
      <c r="F319" s="522"/>
      <c r="G319" s="520"/>
      <c r="H319" s="483"/>
      <c r="J319" s="483"/>
      <c r="K319" s="483"/>
      <c r="L319" s="483"/>
      <c r="M319" s="489"/>
      <c r="N319" s="483"/>
      <c r="O319" s="523"/>
      <c r="P319" s="523"/>
      <c r="Q319" s="483"/>
      <c r="T319" s="483"/>
      <c r="U319" s="483"/>
      <c r="V319" s="483"/>
      <c r="W319" s="483"/>
      <c r="X319" s="483"/>
      <c r="Y319" s="483"/>
      <c r="Z319" s="483"/>
    </row>
    <row r="320" spans="1:26" ht="15.75" x14ac:dyDescent="0.25">
      <c r="A320" s="483"/>
      <c r="B320" s="483"/>
      <c r="C320" s="489"/>
      <c r="D320" s="483"/>
      <c r="E320" s="523"/>
      <c r="F320" s="523"/>
      <c r="G320" s="483"/>
      <c r="H320" s="483"/>
      <c r="J320" s="483"/>
      <c r="K320" s="483"/>
      <c r="L320" s="483"/>
      <c r="M320" s="489"/>
      <c r="N320" s="483"/>
      <c r="O320" s="523"/>
      <c r="P320" s="523"/>
      <c r="Q320" s="483"/>
      <c r="T320" s="483"/>
      <c r="U320" s="483"/>
      <c r="V320" s="483"/>
      <c r="W320" s="483"/>
      <c r="X320" s="483"/>
      <c r="Y320" s="483"/>
      <c r="Z320" s="483"/>
    </row>
    <row r="321" spans="1:26" ht="15.75" x14ac:dyDescent="0.25">
      <c r="A321" s="483"/>
      <c r="B321" s="483"/>
      <c r="C321" s="489"/>
      <c r="D321" s="483"/>
      <c r="E321" s="523"/>
      <c r="F321" s="523"/>
      <c r="G321" s="483"/>
      <c r="H321" s="483"/>
      <c r="J321" s="483"/>
      <c r="K321" s="483"/>
      <c r="L321" s="483"/>
      <c r="M321" s="489"/>
      <c r="N321" s="483"/>
      <c r="O321" s="523"/>
      <c r="P321" s="523"/>
      <c r="Q321" s="483"/>
      <c r="T321" s="483"/>
      <c r="U321" s="483"/>
      <c r="V321" s="483"/>
      <c r="W321" s="483"/>
      <c r="X321" s="483"/>
      <c r="Y321" s="483"/>
      <c r="Z321" s="483"/>
    </row>
    <row r="322" spans="1:26" ht="15.75" x14ac:dyDescent="0.25">
      <c r="A322" s="516"/>
      <c r="B322" s="516"/>
      <c r="C322" s="518"/>
      <c r="D322" s="516"/>
      <c r="E322" s="519"/>
      <c r="F322" s="519"/>
      <c r="G322" s="516"/>
      <c r="H322" s="483"/>
      <c r="J322" s="483"/>
      <c r="K322" s="483"/>
      <c r="L322" s="483"/>
      <c r="M322" s="489"/>
      <c r="N322" s="483"/>
      <c r="O322" s="523"/>
      <c r="P322" s="523"/>
      <c r="Q322" s="483"/>
      <c r="T322" s="483"/>
      <c r="U322" s="483"/>
      <c r="V322" s="483"/>
      <c r="W322" s="483"/>
      <c r="X322" s="483"/>
      <c r="Y322" s="483"/>
      <c r="Z322" s="483"/>
    </row>
    <row r="323" spans="1:26" ht="15.75" x14ac:dyDescent="0.25">
      <c r="A323" s="520"/>
      <c r="B323" s="520"/>
      <c r="C323" s="521"/>
      <c r="D323" s="520"/>
      <c r="E323" s="522"/>
      <c r="F323" s="522"/>
      <c r="G323" s="520"/>
      <c r="H323" s="483"/>
      <c r="J323" s="483"/>
      <c r="K323" s="516"/>
      <c r="L323" s="516"/>
      <c r="M323" s="518"/>
      <c r="N323" s="516"/>
      <c r="O323" s="519"/>
      <c r="P323" s="519"/>
      <c r="Q323" s="516"/>
      <c r="T323" s="483"/>
      <c r="U323" s="483"/>
      <c r="V323" s="483"/>
      <c r="W323" s="483"/>
      <c r="X323" s="483"/>
      <c r="Y323" s="483"/>
      <c r="Z323" s="483"/>
    </row>
    <row r="324" spans="1:26" ht="15.75" x14ac:dyDescent="0.25">
      <c r="A324" s="483"/>
      <c r="B324" s="483"/>
      <c r="C324" s="489"/>
      <c r="D324" s="483"/>
      <c r="E324" s="523"/>
      <c r="F324" s="523"/>
      <c r="G324" s="483"/>
      <c r="H324" s="483"/>
      <c r="J324" s="483"/>
      <c r="K324" s="520"/>
      <c r="L324" s="520"/>
      <c r="M324" s="521"/>
      <c r="N324" s="520"/>
      <c r="O324" s="522"/>
      <c r="P324" s="522"/>
      <c r="Q324" s="520"/>
      <c r="T324" s="483"/>
      <c r="U324" s="483"/>
      <c r="V324" s="483"/>
      <c r="W324" s="483"/>
      <c r="X324" s="483"/>
      <c r="Y324" s="483"/>
      <c r="Z324" s="483"/>
    </row>
    <row r="325" spans="1:26" ht="15.75" x14ac:dyDescent="0.25">
      <c r="A325" s="483"/>
      <c r="B325" s="483"/>
      <c r="C325" s="489"/>
      <c r="D325" s="483"/>
      <c r="E325" s="523"/>
      <c r="F325" s="523"/>
      <c r="G325" s="483"/>
      <c r="H325" s="483"/>
      <c r="J325" s="483"/>
      <c r="K325" s="483"/>
      <c r="L325" s="483"/>
      <c r="M325" s="489"/>
      <c r="N325" s="483"/>
      <c r="O325" s="523"/>
      <c r="P325" s="523"/>
      <c r="Q325" s="483"/>
      <c r="T325" s="483"/>
      <c r="U325" s="483"/>
      <c r="V325" s="483"/>
      <c r="W325" s="483"/>
      <c r="X325" s="483"/>
      <c r="Y325" s="483"/>
      <c r="Z325" s="483"/>
    </row>
    <row r="326" spans="1:26" ht="15.75" x14ac:dyDescent="0.25">
      <c r="A326" s="516"/>
      <c r="B326" s="516"/>
      <c r="C326" s="518"/>
      <c r="D326" s="516"/>
      <c r="E326" s="519"/>
      <c r="F326" s="519"/>
      <c r="G326" s="516"/>
      <c r="H326" s="483"/>
      <c r="J326" s="483"/>
      <c r="K326" s="483"/>
      <c r="L326" s="483"/>
      <c r="M326" s="489"/>
      <c r="N326" s="483"/>
      <c r="O326" s="523"/>
      <c r="P326" s="523"/>
      <c r="Q326" s="483"/>
      <c r="T326" s="483"/>
      <c r="U326" s="483"/>
      <c r="V326" s="483"/>
      <c r="W326" s="483"/>
      <c r="X326" s="483"/>
      <c r="Y326" s="483"/>
      <c r="Z326" s="483"/>
    </row>
    <row r="327" spans="1:26" ht="15.75" x14ac:dyDescent="0.25">
      <c r="A327" s="520"/>
      <c r="B327" s="520"/>
      <c r="C327" s="521"/>
      <c r="D327" s="520"/>
      <c r="E327" s="522"/>
      <c r="F327" s="522"/>
      <c r="G327" s="520"/>
      <c r="J327" s="483"/>
      <c r="K327" s="483"/>
      <c r="L327" s="483"/>
      <c r="M327" s="489"/>
      <c r="N327" s="483"/>
      <c r="O327" s="523"/>
      <c r="P327" s="523"/>
      <c r="Q327" s="483"/>
      <c r="T327" s="483"/>
      <c r="U327" s="483"/>
      <c r="V327" s="483"/>
      <c r="W327" s="483"/>
      <c r="X327" s="483"/>
      <c r="Y327" s="483"/>
      <c r="Z327" s="483"/>
    </row>
    <row r="328" spans="1:26" ht="15.75" x14ac:dyDescent="0.25">
      <c r="A328" s="483"/>
      <c r="B328" s="483"/>
      <c r="C328" s="489"/>
      <c r="D328" s="483"/>
      <c r="E328" s="523"/>
      <c r="F328" s="523"/>
      <c r="G328" s="483"/>
      <c r="J328" s="483"/>
      <c r="K328" s="483"/>
      <c r="L328" s="483"/>
      <c r="M328" s="489"/>
      <c r="N328" s="483"/>
      <c r="O328" s="523"/>
      <c r="P328" s="523"/>
      <c r="Q328" s="483"/>
      <c r="T328" s="483"/>
      <c r="U328" s="483"/>
      <c r="V328" s="483"/>
      <c r="W328" s="483"/>
      <c r="X328" s="483"/>
      <c r="Y328" s="483"/>
      <c r="Z328" s="483"/>
    </row>
    <row r="329" spans="1:26" ht="15.75" x14ac:dyDescent="0.25">
      <c r="A329" s="483"/>
      <c r="B329" s="483"/>
      <c r="C329" s="489"/>
      <c r="D329" s="483"/>
      <c r="E329" s="523"/>
      <c r="F329" s="523"/>
      <c r="G329" s="483"/>
      <c r="J329" s="483"/>
      <c r="K329" s="483"/>
      <c r="L329" s="483"/>
      <c r="M329" s="489"/>
      <c r="N329" s="483"/>
      <c r="O329" s="523"/>
      <c r="P329" s="523"/>
      <c r="Q329" s="483"/>
      <c r="T329" s="483"/>
      <c r="U329" s="483"/>
      <c r="V329" s="483"/>
      <c r="W329" s="483"/>
      <c r="X329" s="483"/>
      <c r="Y329" s="483"/>
      <c r="Z329" s="483"/>
    </row>
    <row r="330" spans="1:26" ht="15.75" x14ac:dyDescent="0.25">
      <c r="A330" s="516"/>
      <c r="B330" s="516"/>
      <c r="C330" s="518"/>
      <c r="D330" s="516"/>
      <c r="E330" s="519"/>
      <c r="F330" s="519"/>
      <c r="G330" s="516"/>
      <c r="J330" s="483"/>
      <c r="K330" s="483"/>
      <c r="L330" s="483"/>
      <c r="M330" s="489"/>
      <c r="N330" s="483"/>
      <c r="O330" s="523"/>
      <c r="P330" s="523"/>
      <c r="Q330" s="483"/>
      <c r="T330" s="483"/>
      <c r="U330" s="483"/>
      <c r="V330" s="483"/>
      <c r="W330" s="483"/>
      <c r="X330" s="483"/>
      <c r="Y330" s="483"/>
      <c r="Z330" s="483"/>
    </row>
    <row r="331" spans="1:26" ht="15.75" x14ac:dyDescent="0.25">
      <c r="A331" s="520"/>
      <c r="B331" s="520"/>
      <c r="C331" s="521"/>
      <c r="D331" s="520"/>
      <c r="E331" s="522"/>
      <c r="F331" s="522"/>
      <c r="G331" s="520"/>
      <c r="J331" s="483"/>
      <c r="K331" s="483"/>
      <c r="L331" s="483"/>
      <c r="M331" s="489"/>
      <c r="N331" s="483"/>
      <c r="O331" s="523"/>
      <c r="P331" s="523"/>
      <c r="Q331" s="483"/>
      <c r="T331" s="483"/>
      <c r="U331" s="483"/>
      <c r="V331" s="483"/>
      <c r="W331" s="483"/>
      <c r="X331" s="483"/>
      <c r="Y331" s="483"/>
      <c r="Z331" s="483"/>
    </row>
    <row r="332" spans="1:26" ht="15.75" x14ac:dyDescent="0.25">
      <c r="A332" s="483"/>
      <c r="B332" s="483"/>
      <c r="C332" s="489"/>
      <c r="D332" s="483"/>
      <c r="E332" s="523"/>
      <c r="F332" s="523"/>
      <c r="G332" s="483"/>
      <c r="J332" s="483"/>
      <c r="K332" s="483"/>
      <c r="L332" s="483"/>
      <c r="M332" s="489"/>
      <c r="N332" s="483"/>
      <c r="O332" s="523"/>
      <c r="P332" s="523"/>
      <c r="Q332" s="483"/>
      <c r="T332" s="483"/>
      <c r="U332" s="483"/>
      <c r="V332" s="483"/>
      <c r="W332" s="483"/>
      <c r="X332" s="483"/>
      <c r="Y332" s="483"/>
      <c r="Z332" s="483"/>
    </row>
    <row r="333" spans="1:26" ht="15.75" x14ac:dyDescent="0.25">
      <c r="A333" s="483"/>
      <c r="B333" s="483"/>
      <c r="C333" s="489"/>
      <c r="D333" s="483"/>
      <c r="E333" s="523"/>
      <c r="F333" s="523"/>
      <c r="G333" s="483"/>
      <c r="J333" s="483"/>
      <c r="K333" s="483"/>
      <c r="L333" s="483"/>
      <c r="M333" s="489"/>
      <c r="N333" s="483"/>
      <c r="O333" s="523"/>
      <c r="P333" s="523"/>
      <c r="Q333" s="483"/>
      <c r="T333" s="483"/>
      <c r="U333" s="483"/>
      <c r="V333" s="483"/>
      <c r="W333" s="483"/>
      <c r="X333" s="483"/>
      <c r="Y333" s="483"/>
      <c r="Z333" s="483"/>
    </row>
    <row r="334" spans="1:26" ht="15.75" x14ac:dyDescent="0.25">
      <c r="A334" s="516"/>
      <c r="B334" s="516"/>
      <c r="C334" s="518"/>
      <c r="D334" s="516"/>
      <c r="E334" s="519"/>
      <c r="F334" s="519"/>
      <c r="G334" s="516"/>
      <c r="J334" s="483"/>
      <c r="K334" s="483"/>
      <c r="L334" s="483"/>
      <c r="M334" s="489"/>
      <c r="N334" s="483"/>
      <c r="O334" s="523"/>
      <c r="P334" s="523"/>
      <c r="Q334" s="483"/>
      <c r="T334" s="483"/>
      <c r="U334" s="483"/>
      <c r="V334" s="483"/>
      <c r="W334" s="483"/>
      <c r="X334" s="483"/>
      <c r="Y334" s="483"/>
      <c r="Z334" s="483"/>
    </row>
    <row r="335" spans="1:26" ht="15.75" x14ac:dyDescent="0.25">
      <c r="A335" s="520"/>
      <c r="B335" s="520"/>
      <c r="C335" s="521"/>
      <c r="D335" s="520"/>
      <c r="E335" s="522"/>
      <c r="F335" s="522"/>
      <c r="G335" s="520"/>
      <c r="J335" s="483"/>
      <c r="K335" s="483"/>
      <c r="L335" s="483"/>
      <c r="M335" s="489"/>
      <c r="N335" s="483"/>
      <c r="O335" s="523"/>
      <c r="P335" s="523"/>
      <c r="Q335" s="483"/>
      <c r="T335" s="483"/>
      <c r="U335" s="483"/>
      <c r="V335" s="483"/>
      <c r="W335" s="483"/>
      <c r="X335" s="483"/>
      <c r="Y335" s="483"/>
      <c r="Z335" s="483"/>
    </row>
    <row r="336" spans="1:26" ht="15.75" x14ac:dyDescent="0.25">
      <c r="A336" s="483"/>
      <c r="B336" s="483"/>
      <c r="C336" s="489"/>
      <c r="D336" s="483"/>
      <c r="E336" s="523"/>
      <c r="F336" s="523"/>
      <c r="G336" s="483"/>
      <c r="J336" s="483"/>
      <c r="K336" s="483"/>
      <c r="L336" s="483"/>
      <c r="M336" s="489"/>
      <c r="N336" s="483"/>
      <c r="O336" s="523"/>
      <c r="P336" s="523"/>
      <c r="Q336" s="483"/>
      <c r="T336" s="483"/>
      <c r="U336" s="483"/>
      <c r="V336" s="483"/>
      <c r="W336" s="483"/>
      <c r="X336" s="483"/>
      <c r="Y336" s="483"/>
      <c r="Z336" s="483"/>
    </row>
    <row r="337" spans="1:26" ht="15.75" x14ac:dyDescent="0.25">
      <c r="A337" s="483"/>
      <c r="B337" s="483"/>
      <c r="C337" s="489"/>
      <c r="D337" s="483"/>
      <c r="E337" s="523"/>
      <c r="F337" s="523"/>
      <c r="G337" s="483"/>
      <c r="J337" s="483"/>
      <c r="K337" s="483"/>
      <c r="L337" s="483"/>
      <c r="M337" s="489"/>
      <c r="N337" s="483"/>
      <c r="O337" s="523"/>
      <c r="P337" s="523"/>
      <c r="Q337" s="483"/>
      <c r="T337" s="483"/>
      <c r="U337" s="483"/>
      <c r="V337" s="483"/>
      <c r="W337" s="483"/>
      <c r="X337" s="483"/>
      <c r="Y337" s="483"/>
      <c r="Z337" s="483"/>
    </row>
    <row r="338" spans="1:26" ht="15.75" x14ac:dyDescent="0.25">
      <c r="A338" s="516"/>
      <c r="B338" s="516"/>
      <c r="C338" s="518"/>
      <c r="D338" s="516"/>
      <c r="E338" s="519"/>
      <c r="F338" s="519"/>
      <c r="G338" s="516"/>
      <c r="J338" s="483"/>
      <c r="K338" s="483"/>
      <c r="L338" s="483"/>
      <c r="M338" s="489"/>
      <c r="N338" s="483"/>
      <c r="O338" s="523"/>
      <c r="P338" s="523"/>
      <c r="Q338" s="483"/>
      <c r="T338" s="483"/>
      <c r="U338" s="483"/>
      <c r="V338" s="483"/>
      <c r="W338" s="483"/>
      <c r="X338" s="483"/>
      <c r="Y338" s="483"/>
      <c r="Z338" s="483"/>
    </row>
    <row r="339" spans="1:26" ht="15.75" x14ac:dyDescent="0.25">
      <c r="A339" s="520"/>
      <c r="B339" s="520"/>
      <c r="C339" s="521"/>
      <c r="D339" s="520"/>
      <c r="E339" s="522"/>
      <c r="F339" s="522"/>
      <c r="G339" s="520"/>
      <c r="J339" s="483"/>
      <c r="K339" s="483"/>
      <c r="L339" s="483"/>
      <c r="M339" s="489"/>
      <c r="N339" s="483"/>
      <c r="O339" s="523"/>
      <c r="P339" s="523"/>
      <c r="Q339" s="483"/>
      <c r="T339" s="483"/>
      <c r="U339" s="483"/>
      <c r="V339" s="483"/>
      <c r="W339" s="483"/>
      <c r="X339" s="483"/>
      <c r="Y339" s="483"/>
      <c r="Z339" s="483"/>
    </row>
    <row r="340" spans="1:26" ht="15.75" x14ac:dyDescent="0.25">
      <c r="A340" s="483"/>
      <c r="B340" s="483"/>
      <c r="C340" s="489"/>
      <c r="D340" s="483"/>
      <c r="E340" s="523"/>
      <c r="F340" s="523"/>
      <c r="G340" s="483"/>
      <c r="J340" s="483"/>
      <c r="K340" s="483"/>
      <c r="L340" s="483"/>
      <c r="M340" s="489"/>
      <c r="N340" s="483"/>
      <c r="O340" s="523"/>
      <c r="P340" s="523"/>
      <c r="Q340" s="483"/>
      <c r="T340" s="483"/>
      <c r="U340" s="483"/>
      <c r="V340" s="483"/>
      <c r="W340" s="483"/>
      <c r="X340" s="483"/>
      <c r="Y340" s="483"/>
      <c r="Z340" s="483"/>
    </row>
    <row r="341" spans="1:26" ht="15.75" x14ac:dyDescent="0.25">
      <c r="A341" s="516"/>
      <c r="B341" s="483"/>
      <c r="C341" s="489"/>
      <c r="D341" s="483"/>
      <c r="E341" s="523"/>
      <c r="F341" s="523"/>
      <c r="G341" s="483"/>
      <c r="K341" s="483"/>
      <c r="L341" s="483"/>
      <c r="M341" s="489"/>
      <c r="N341" s="483"/>
      <c r="O341" s="523"/>
      <c r="P341" s="523"/>
      <c r="Q341" s="483"/>
      <c r="T341" s="483"/>
      <c r="U341" s="483"/>
      <c r="V341" s="483"/>
      <c r="W341" s="483"/>
      <c r="X341" s="483"/>
      <c r="Y341" s="483"/>
      <c r="Z341" s="483"/>
    </row>
    <row r="342" spans="1:26" ht="15.75" x14ac:dyDescent="0.25">
      <c r="A342" s="516"/>
      <c r="B342" s="516"/>
      <c r="C342" s="518"/>
      <c r="D342" s="516"/>
      <c r="E342" s="519"/>
      <c r="F342" s="519"/>
      <c r="G342" s="516"/>
      <c r="K342" s="483"/>
      <c r="L342" s="483"/>
      <c r="M342" s="489"/>
      <c r="N342" s="483"/>
      <c r="O342" s="523"/>
      <c r="P342" s="523"/>
      <c r="Q342" s="483"/>
      <c r="T342" s="483"/>
      <c r="U342" s="483"/>
      <c r="V342" s="483"/>
      <c r="W342" s="483"/>
      <c r="X342" s="483"/>
      <c r="Y342" s="483"/>
      <c r="Z342" s="483"/>
    </row>
    <row r="343" spans="1:26" ht="15.75" x14ac:dyDescent="0.25">
      <c r="A343" s="524"/>
      <c r="B343" s="520"/>
      <c r="C343" s="521"/>
      <c r="D343" s="520"/>
      <c r="E343" s="522"/>
      <c r="F343" s="522"/>
      <c r="G343" s="520"/>
      <c r="K343" s="483"/>
      <c r="L343" s="483"/>
      <c r="M343" s="489"/>
      <c r="N343" s="483"/>
      <c r="O343" s="523"/>
      <c r="P343" s="523"/>
      <c r="Q343" s="483"/>
      <c r="T343" s="483"/>
      <c r="U343" s="483"/>
      <c r="V343" s="483"/>
      <c r="W343" s="483"/>
      <c r="X343" s="483"/>
      <c r="Y343" s="483"/>
      <c r="Z343" s="483"/>
    </row>
    <row r="344" spans="1:26" ht="15.75" x14ac:dyDescent="0.25">
      <c r="A344" s="516"/>
      <c r="B344" s="483"/>
      <c r="C344" s="489"/>
      <c r="D344" s="483"/>
      <c r="E344" s="523"/>
      <c r="F344" s="523"/>
      <c r="G344" s="483"/>
      <c r="K344" s="483"/>
      <c r="L344" s="483"/>
      <c r="M344" s="489"/>
      <c r="N344" s="483"/>
      <c r="O344" s="523"/>
      <c r="P344" s="523"/>
      <c r="Q344" s="483"/>
      <c r="T344" s="483"/>
      <c r="U344" s="483"/>
      <c r="V344" s="483"/>
      <c r="W344" s="483"/>
      <c r="X344" s="483"/>
      <c r="Y344" s="483"/>
      <c r="Z344" s="483"/>
    </row>
    <row r="345" spans="1:26" ht="15.75" x14ac:dyDescent="0.25">
      <c r="A345" s="516"/>
      <c r="B345" s="483"/>
      <c r="C345" s="489"/>
      <c r="D345" s="483"/>
      <c r="E345" s="523"/>
      <c r="F345" s="523"/>
      <c r="G345" s="483"/>
      <c r="K345" s="483"/>
      <c r="L345" s="483"/>
      <c r="M345" s="489"/>
      <c r="N345" s="483"/>
      <c r="O345" s="523"/>
      <c r="P345" s="523"/>
      <c r="Q345" s="483"/>
      <c r="T345" s="483"/>
      <c r="U345" s="483"/>
      <c r="V345" s="483"/>
      <c r="W345" s="483"/>
      <c r="X345" s="483"/>
      <c r="Y345" s="483"/>
      <c r="Z345" s="483"/>
    </row>
    <row r="346" spans="1:26" ht="15.75" x14ac:dyDescent="0.25">
      <c r="A346" s="516"/>
      <c r="B346" s="516"/>
      <c r="C346" s="518"/>
      <c r="D346" s="516"/>
      <c r="E346" s="519"/>
      <c r="F346" s="519"/>
      <c r="G346" s="516"/>
      <c r="K346" s="483"/>
      <c r="L346" s="483"/>
      <c r="M346" s="489"/>
      <c r="N346" s="483"/>
      <c r="O346" s="523"/>
      <c r="P346" s="523"/>
      <c r="Q346" s="483"/>
      <c r="T346" s="483"/>
      <c r="U346" s="483"/>
      <c r="V346" s="483"/>
      <c r="W346" s="483"/>
      <c r="X346" s="483"/>
      <c r="Y346" s="483"/>
      <c r="Z346" s="483"/>
    </row>
    <row r="347" spans="1:26" ht="15.75" x14ac:dyDescent="0.25">
      <c r="A347" s="524"/>
      <c r="B347" s="520"/>
      <c r="C347" s="521"/>
      <c r="D347" s="520"/>
      <c r="E347" s="522"/>
      <c r="F347" s="522"/>
      <c r="G347" s="520"/>
      <c r="K347" s="483"/>
      <c r="L347" s="483"/>
      <c r="M347" s="489"/>
      <c r="N347" s="483"/>
      <c r="O347" s="523"/>
      <c r="P347" s="523"/>
      <c r="Q347" s="483"/>
      <c r="T347" s="483"/>
      <c r="U347" s="483"/>
      <c r="V347" s="483"/>
      <c r="W347" s="483"/>
      <c r="X347" s="483"/>
      <c r="Y347" s="483"/>
      <c r="Z347" s="483"/>
    </row>
    <row r="348" spans="1:26" ht="15.75" x14ac:dyDescent="0.25">
      <c r="A348" s="516"/>
      <c r="B348" s="483"/>
      <c r="C348" s="489"/>
      <c r="D348" s="483"/>
      <c r="E348" s="523"/>
      <c r="F348" s="523"/>
      <c r="G348" s="483"/>
      <c r="K348" s="483"/>
      <c r="L348" s="483"/>
      <c r="M348" s="489"/>
      <c r="N348" s="483"/>
      <c r="O348" s="523"/>
      <c r="P348" s="523"/>
      <c r="Q348" s="483"/>
      <c r="T348" s="483"/>
      <c r="U348" s="483"/>
      <c r="V348" s="483"/>
      <c r="W348" s="483"/>
      <c r="X348" s="483"/>
      <c r="Y348" s="483"/>
      <c r="Z348" s="483"/>
    </row>
    <row r="349" spans="1:26" ht="15.75" x14ac:dyDescent="0.25">
      <c r="A349" s="516"/>
      <c r="B349" s="483"/>
      <c r="C349" s="489"/>
      <c r="D349" s="483"/>
      <c r="E349" s="523"/>
      <c r="F349" s="523"/>
      <c r="G349" s="483"/>
      <c r="K349" s="483"/>
      <c r="L349" s="483"/>
      <c r="M349" s="489"/>
      <c r="N349" s="483"/>
      <c r="O349" s="523"/>
      <c r="P349" s="523"/>
      <c r="Q349" s="483"/>
      <c r="T349" s="483"/>
      <c r="U349" s="483"/>
      <c r="V349" s="483"/>
      <c r="W349" s="483"/>
      <c r="X349" s="483"/>
      <c r="Y349" s="483"/>
      <c r="Z349" s="483"/>
    </row>
    <row r="350" spans="1:26" ht="15.75" x14ac:dyDescent="0.25">
      <c r="A350" s="516"/>
      <c r="B350" s="516"/>
      <c r="C350" s="518"/>
      <c r="D350" s="516"/>
      <c r="E350" s="519"/>
      <c r="F350" s="519"/>
      <c r="G350" s="516"/>
      <c r="K350" s="483"/>
      <c r="L350" s="483"/>
      <c r="M350" s="489"/>
      <c r="N350" s="483"/>
      <c r="O350" s="523"/>
      <c r="P350" s="523"/>
      <c r="Q350" s="483"/>
      <c r="T350" s="483"/>
      <c r="U350" s="483"/>
      <c r="V350" s="483"/>
      <c r="W350" s="483"/>
      <c r="X350" s="483"/>
      <c r="Y350" s="483"/>
      <c r="Z350" s="483"/>
    </row>
    <row r="351" spans="1:26" ht="15.75" x14ac:dyDescent="0.25">
      <c r="A351" s="524"/>
      <c r="B351" s="520"/>
      <c r="C351" s="521"/>
      <c r="D351" s="520"/>
      <c r="E351" s="522"/>
      <c r="F351" s="522"/>
      <c r="G351" s="520"/>
      <c r="K351" s="483"/>
      <c r="L351" s="483"/>
      <c r="M351" s="489"/>
      <c r="N351" s="483"/>
      <c r="O351" s="523"/>
      <c r="P351" s="523"/>
      <c r="Q351" s="483"/>
      <c r="T351" s="483"/>
      <c r="U351" s="483"/>
      <c r="V351" s="483"/>
      <c r="W351" s="483"/>
      <c r="X351" s="483"/>
      <c r="Y351" s="483"/>
      <c r="Z351" s="483"/>
    </row>
    <row r="352" spans="1:26" ht="15.75" x14ac:dyDescent="0.25">
      <c r="A352" s="516"/>
      <c r="B352" s="483"/>
      <c r="C352" s="489"/>
      <c r="D352" s="483"/>
      <c r="E352" s="523"/>
      <c r="F352" s="523"/>
      <c r="G352" s="483"/>
      <c r="K352" s="483"/>
      <c r="L352" s="483"/>
      <c r="M352" s="489"/>
      <c r="N352" s="483"/>
      <c r="O352" s="523"/>
      <c r="P352" s="523"/>
      <c r="Q352" s="483"/>
      <c r="T352" s="483"/>
      <c r="U352" s="483"/>
      <c r="V352" s="483"/>
      <c r="W352" s="483"/>
      <c r="X352" s="483"/>
      <c r="Y352" s="483"/>
      <c r="Z352" s="483"/>
    </row>
    <row r="353" spans="1:26" ht="15.75" x14ac:dyDescent="0.25">
      <c r="A353" s="516"/>
      <c r="B353" s="483"/>
      <c r="C353" s="489"/>
      <c r="D353" s="483"/>
      <c r="E353" s="523"/>
      <c r="F353" s="523"/>
      <c r="G353" s="483"/>
      <c r="K353" s="483"/>
      <c r="L353" s="483"/>
      <c r="M353" s="489"/>
      <c r="N353" s="483"/>
      <c r="O353" s="523"/>
      <c r="P353" s="523"/>
      <c r="Q353" s="483"/>
      <c r="T353" s="483"/>
      <c r="U353" s="483"/>
      <c r="V353" s="483"/>
      <c r="W353" s="483"/>
      <c r="X353" s="483"/>
      <c r="Y353" s="483"/>
      <c r="Z353" s="483"/>
    </row>
    <row r="354" spans="1:26" ht="15.75" x14ac:dyDescent="0.25">
      <c r="A354" s="516"/>
      <c r="B354" s="516"/>
      <c r="C354" s="518"/>
      <c r="D354" s="516"/>
      <c r="E354" s="519"/>
      <c r="F354" s="519"/>
      <c r="G354" s="516"/>
      <c r="K354" s="483"/>
      <c r="L354" s="483"/>
      <c r="M354" s="489"/>
      <c r="N354" s="483"/>
      <c r="O354" s="523"/>
      <c r="P354" s="523"/>
      <c r="Q354" s="483"/>
      <c r="T354" s="483"/>
      <c r="U354" s="483"/>
      <c r="V354" s="483"/>
      <c r="W354" s="483"/>
      <c r="X354" s="483"/>
      <c r="Y354" s="483"/>
      <c r="Z354" s="483"/>
    </row>
    <row r="355" spans="1:26" ht="15.75" x14ac:dyDescent="0.25">
      <c r="A355" s="524"/>
      <c r="B355" s="520"/>
      <c r="C355" s="521"/>
      <c r="D355" s="520"/>
      <c r="E355" s="522"/>
      <c r="F355" s="522"/>
      <c r="G355" s="520"/>
      <c r="K355" s="483"/>
      <c r="L355" s="483"/>
      <c r="M355" s="489"/>
      <c r="N355" s="483"/>
      <c r="O355" s="523"/>
      <c r="P355" s="523"/>
      <c r="Q355" s="483"/>
      <c r="T355" s="483"/>
      <c r="U355" s="483"/>
      <c r="V355" s="483"/>
      <c r="W355" s="483"/>
      <c r="X355" s="483"/>
      <c r="Y355" s="483"/>
      <c r="Z355" s="483"/>
    </row>
    <row r="356" spans="1:26" ht="15.75" x14ac:dyDescent="0.25">
      <c r="A356" s="516"/>
      <c r="B356" s="483"/>
      <c r="C356" s="489"/>
      <c r="D356" s="483"/>
      <c r="E356" s="523"/>
      <c r="F356" s="523"/>
      <c r="G356" s="483"/>
      <c r="K356" s="483"/>
      <c r="L356" s="483"/>
      <c r="M356" s="489"/>
      <c r="N356" s="483"/>
      <c r="O356" s="523"/>
      <c r="P356" s="523"/>
      <c r="Q356" s="483"/>
      <c r="T356" s="483"/>
      <c r="U356" s="483"/>
      <c r="V356" s="483"/>
      <c r="W356" s="483"/>
      <c r="X356" s="483"/>
      <c r="Y356" s="483"/>
      <c r="Z356" s="483"/>
    </row>
    <row r="357" spans="1:26" ht="15.75" x14ac:dyDescent="0.25">
      <c r="A357" s="516"/>
      <c r="B357" s="483"/>
      <c r="C357" s="489"/>
      <c r="D357" s="483"/>
      <c r="E357" s="523"/>
      <c r="F357" s="523"/>
      <c r="G357" s="483"/>
      <c r="K357" s="483"/>
      <c r="L357" s="483"/>
      <c r="M357" s="489"/>
      <c r="N357" s="483"/>
      <c r="O357" s="523"/>
      <c r="P357" s="523"/>
      <c r="Q357" s="483"/>
      <c r="T357" s="483"/>
      <c r="U357" s="483"/>
      <c r="V357" s="483"/>
      <c r="W357" s="483"/>
      <c r="X357" s="483"/>
      <c r="Y357" s="483"/>
      <c r="Z357" s="483"/>
    </row>
    <row r="358" spans="1:26" ht="15.75" x14ac:dyDescent="0.25">
      <c r="A358" s="516"/>
      <c r="B358" s="483"/>
      <c r="C358" s="489"/>
      <c r="D358" s="483"/>
      <c r="E358" s="523"/>
      <c r="F358" s="523"/>
      <c r="G358" s="483"/>
      <c r="K358" s="483"/>
      <c r="L358" s="483"/>
      <c r="M358" s="489"/>
      <c r="N358" s="483"/>
      <c r="O358" s="523"/>
      <c r="P358" s="523"/>
      <c r="Q358" s="483"/>
      <c r="T358" s="483"/>
      <c r="U358" s="483"/>
      <c r="V358" s="483"/>
      <c r="W358" s="483"/>
      <c r="X358" s="483"/>
      <c r="Y358" s="483"/>
      <c r="Z358" s="483"/>
    </row>
    <row r="359" spans="1:26" ht="15.75" x14ac:dyDescent="0.25">
      <c r="A359" s="516"/>
      <c r="B359" s="483"/>
      <c r="C359" s="489"/>
      <c r="D359" s="483"/>
      <c r="E359" s="523"/>
      <c r="F359" s="523"/>
      <c r="G359" s="483"/>
      <c r="K359" s="483"/>
      <c r="L359" s="483"/>
      <c r="M359" s="489"/>
      <c r="N359" s="483"/>
      <c r="O359" s="523"/>
      <c r="P359" s="523"/>
      <c r="Q359" s="483"/>
      <c r="T359" s="483"/>
      <c r="U359" s="483"/>
      <c r="V359" s="483"/>
      <c r="W359" s="483"/>
      <c r="X359" s="483"/>
      <c r="Y359" s="483"/>
      <c r="Z359" s="483"/>
    </row>
    <row r="360" spans="1:26" ht="15.75" x14ac:dyDescent="0.25">
      <c r="A360" s="516"/>
      <c r="B360" s="483"/>
      <c r="C360" s="489"/>
      <c r="D360" s="483"/>
      <c r="E360" s="523"/>
      <c r="F360" s="523"/>
      <c r="G360" s="483"/>
      <c r="K360" s="483"/>
      <c r="L360" s="483"/>
      <c r="M360" s="489"/>
      <c r="N360" s="483"/>
      <c r="O360" s="523"/>
      <c r="P360" s="523"/>
      <c r="Q360" s="483"/>
      <c r="T360" s="483"/>
      <c r="U360" s="483"/>
      <c r="V360" s="483"/>
      <c r="W360" s="483"/>
      <c r="X360" s="483"/>
      <c r="Y360" s="483"/>
      <c r="Z360" s="483"/>
    </row>
    <row r="361" spans="1:26" ht="15.75" x14ac:dyDescent="0.25">
      <c r="A361" s="516"/>
      <c r="B361" s="483"/>
      <c r="C361" s="489"/>
      <c r="D361" s="483"/>
      <c r="E361" s="523"/>
      <c r="F361" s="523"/>
      <c r="G361" s="483"/>
      <c r="K361" s="516"/>
      <c r="L361" s="516"/>
      <c r="M361" s="518"/>
      <c r="N361" s="516"/>
      <c r="O361" s="519"/>
      <c r="P361" s="519"/>
      <c r="Q361" s="516"/>
      <c r="T361" s="483"/>
      <c r="U361" s="483"/>
      <c r="V361" s="483"/>
      <c r="W361" s="483"/>
      <c r="X361" s="483"/>
      <c r="Y361" s="483"/>
      <c r="Z361" s="483"/>
    </row>
    <row r="362" spans="1:26" ht="15.75" x14ac:dyDescent="0.25">
      <c r="A362" s="516"/>
      <c r="B362" s="516"/>
      <c r="C362" s="518"/>
      <c r="D362" s="516"/>
      <c r="E362" s="519"/>
      <c r="F362" s="519"/>
      <c r="G362" s="516"/>
      <c r="K362" s="520"/>
      <c r="L362" s="520"/>
      <c r="M362" s="521"/>
      <c r="N362" s="520"/>
      <c r="O362" s="522"/>
      <c r="P362" s="522"/>
      <c r="Q362" s="520"/>
      <c r="T362" s="483"/>
      <c r="U362" s="483"/>
      <c r="V362" s="483"/>
      <c r="W362" s="483"/>
      <c r="X362" s="483"/>
      <c r="Y362" s="483"/>
      <c r="Z362" s="483"/>
    </row>
    <row r="363" spans="1:26" ht="15.75" x14ac:dyDescent="0.25">
      <c r="A363" s="524"/>
      <c r="B363" s="520"/>
      <c r="C363" s="521"/>
      <c r="D363" s="520"/>
      <c r="E363" s="522"/>
      <c r="F363" s="522"/>
      <c r="G363" s="520"/>
      <c r="K363" s="483"/>
      <c r="L363" s="483"/>
      <c r="M363" s="489"/>
      <c r="N363" s="483"/>
      <c r="O363" s="523"/>
      <c r="P363" s="523"/>
      <c r="Q363" s="483"/>
      <c r="T363" s="483"/>
      <c r="U363" s="483"/>
      <c r="V363" s="483"/>
      <c r="W363" s="483"/>
      <c r="X363" s="483"/>
      <c r="Y363" s="483"/>
      <c r="Z363" s="483"/>
    </row>
    <row r="364" spans="1:26" ht="15.75" x14ac:dyDescent="0.25">
      <c r="A364" s="516"/>
      <c r="B364" s="483"/>
      <c r="C364" s="489"/>
      <c r="D364" s="483"/>
      <c r="E364" s="523"/>
      <c r="F364" s="523"/>
      <c r="G364" s="483"/>
      <c r="K364" s="483"/>
      <c r="L364" s="483"/>
      <c r="M364" s="489"/>
      <c r="N364" s="483"/>
      <c r="O364" s="523"/>
      <c r="P364" s="523"/>
      <c r="Q364" s="483"/>
      <c r="T364" s="483"/>
      <c r="U364" s="483"/>
      <c r="V364" s="483"/>
      <c r="W364" s="483"/>
      <c r="X364" s="483"/>
      <c r="Y364" s="483"/>
      <c r="Z364" s="483"/>
    </row>
    <row r="365" spans="1:26" ht="15.75" x14ac:dyDescent="0.25">
      <c r="A365" s="516"/>
      <c r="B365" s="483"/>
      <c r="C365" s="489"/>
      <c r="D365" s="483"/>
      <c r="E365" s="523"/>
      <c r="F365" s="523"/>
      <c r="G365" s="483"/>
      <c r="K365" s="483"/>
      <c r="L365" s="483"/>
      <c r="M365" s="489"/>
      <c r="N365" s="483"/>
      <c r="O365" s="523"/>
      <c r="P365" s="523"/>
      <c r="Q365" s="483"/>
      <c r="T365" s="483"/>
      <c r="U365" s="483"/>
      <c r="V365" s="483"/>
      <c r="W365" s="483"/>
      <c r="X365" s="483"/>
      <c r="Y365" s="483"/>
      <c r="Z365" s="483"/>
    </row>
    <row r="366" spans="1:26" ht="15.75" x14ac:dyDescent="0.25">
      <c r="A366" s="516"/>
      <c r="B366" s="483"/>
      <c r="C366" s="489"/>
      <c r="D366" s="483"/>
      <c r="E366" s="523"/>
      <c r="F366" s="523"/>
      <c r="G366" s="483"/>
      <c r="K366" s="483"/>
      <c r="L366" s="483"/>
      <c r="M366" s="489"/>
      <c r="N366" s="483"/>
      <c r="O366" s="523"/>
      <c r="P366" s="523"/>
      <c r="Q366" s="483"/>
      <c r="T366" s="483"/>
      <c r="U366" s="483"/>
      <c r="V366" s="483"/>
      <c r="W366" s="483"/>
      <c r="X366" s="483"/>
      <c r="Y366" s="483"/>
      <c r="Z366" s="483"/>
    </row>
    <row r="367" spans="1:26" ht="15.75" x14ac:dyDescent="0.25">
      <c r="A367" s="516"/>
      <c r="B367" s="483"/>
      <c r="C367" s="489"/>
      <c r="D367" s="483"/>
      <c r="E367" s="523"/>
      <c r="F367" s="523"/>
      <c r="G367" s="483"/>
      <c r="K367" s="483"/>
      <c r="L367" s="483"/>
      <c r="M367" s="489"/>
      <c r="N367" s="483"/>
      <c r="O367" s="523"/>
      <c r="P367" s="523"/>
      <c r="Q367" s="483"/>
      <c r="T367" s="483"/>
      <c r="U367" s="483"/>
      <c r="V367" s="483"/>
      <c r="W367" s="483"/>
      <c r="X367" s="483"/>
      <c r="Y367" s="483"/>
      <c r="Z367" s="483"/>
    </row>
    <row r="368" spans="1:26" ht="15.75" x14ac:dyDescent="0.25">
      <c r="A368" s="516"/>
      <c r="B368" s="483"/>
      <c r="C368" s="489"/>
      <c r="D368" s="483"/>
      <c r="E368" s="523"/>
      <c r="F368" s="523"/>
      <c r="G368" s="483"/>
      <c r="K368" s="516"/>
      <c r="L368" s="516"/>
      <c r="M368" s="518"/>
      <c r="N368" s="516"/>
      <c r="O368" s="519"/>
      <c r="P368" s="519"/>
      <c r="Q368" s="516"/>
      <c r="T368" s="483"/>
      <c r="U368" s="483"/>
      <c r="V368" s="483"/>
      <c r="W368" s="483"/>
      <c r="X368" s="483"/>
      <c r="Y368" s="483"/>
      <c r="Z368" s="483"/>
    </row>
    <row r="369" spans="1:26" ht="15.75" x14ac:dyDescent="0.25">
      <c r="A369" s="516"/>
      <c r="B369" s="483"/>
      <c r="C369" s="489"/>
      <c r="D369" s="483"/>
      <c r="E369" s="523"/>
      <c r="F369" s="523"/>
      <c r="G369" s="483"/>
      <c r="K369" s="516"/>
      <c r="L369" s="516"/>
      <c r="M369" s="518"/>
      <c r="N369" s="516"/>
      <c r="O369" s="519"/>
      <c r="P369" s="519"/>
      <c r="Q369" s="516"/>
      <c r="T369" s="483"/>
      <c r="U369" s="483"/>
      <c r="V369" s="483"/>
      <c r="W369" s="483"/>
      <c r="X369" s="483"/>
      <c r="Y369" s="483"/>
      <c r="Z369" s="483"/>
    </row>
    <row r="370" spans="1:26" ht="15.75" x14ac:dyDescent="0.25">
      <c r="A370" s="516"/>
      <c r="B370" s="483"/>
      <c r="C370" s="489"/>
      <c r="D370" s="483"/>
      <c r="E370" s="523"/>
      <c r="F370" s="523"/>
      <c r="G370" s="483"/>
      <c r="K370" s="516"/>
      <c r="L370" s="516"/>
      <c r="M370" s="518"/>
      <c r="N370" s="516"/>
      <c r="O370" s="519"/>
      <c r="P370" s="519"/>
      <c r="Q370" s="516"/>
      <c r="T370" s="483"/>
      <c r="U370" s="483"/>
      <c r="V370" s="483"/>
      <c r="W370" s="483"/>
      <c r="X370" s="483"/>
      <c r="Y370" s="483"/>
      <c r="Z370" s="483"/>
    </row>
    <row r="371" spans="1:26" ht="15.75" x14ac:dyDescent="0.25">
      <c r="A371" s="516"/>
      <c r="B371" s="483"/>
      <c r="C371" s="489"/>
      <c r="D371" s="483"/>
      <c r="E371" s="523"/>
      <c r="F371" s="523"/>
      <c r="G371" s="483"/>
      <c r="K371" s="520"/>
      <c r="L371" s="520"/>
      <c r="M371" s="521"/>
      <c r="N371" s="520"/>
      <c r="O371" s="522"/>
      <c r="P371" s="522"/>
      <c r="Q371" s="520"/>
      <c r="T371" s="483"/>
      <c r="U371" s="483"/>
      <c r="V371" s="483"/>
      <c r="W371" s="483"/>
      <c r="X371" s="483"/>
      <c r="Y371" s="483"/>
      <c r="Z371" s="483"/>
    </row>
    <row r="372" spans="1:26" ht="15.75" x14ac:dyDescent="0.25">
      <c r="A372" s="516"/>
      <c r="B372" s="483"/>
      <c r="C372" s="489"/>
      <c r="D372" s="483"/>
      <c r="E372" s="523"/>
      <c r="F372" s="523"/>
      <c r="G372" s="483"/>
      <c r="K372" s="483"/>
      <c r="L372" s="483"/>
      <c r="M372" s="489"/>
      <c r="N372" s="483"/>
      <c r="O372" s="523"/>
      <c r="P372" s="523"/>
      <c r="Q372" s="483"/>
      <c r="T372" s="483"/>
      <c r="U372" s="483"/>
      <c r="V372" s="483"/>
      <c r="W372" s="483"/>
      <c r="X372" s="483"/>
      <c r="Y372" s="483"/>
      <c r="Z372" s="483"/>
    </row>
    <row r="373" spans="1:26" ht="15.75" x14ac:dyDescent="0.25">
      <c r="A373" s="516"/>
      <c r="B373" s="483"/>
      <c r="C373" s="489"/>
      <c r="D373" s="483"/>
      <c r="E373" s="523"/>
      <c r="F373" s="523"/>
      <c r="G373" s="483"/>
      <c r="K373" s="483"/>
      <c r="L373" s="483"/>
      <c r="M373" s="489"/>
      <c r="N373" s="483"/>
      <c r="O373" s="523"/>
      <c r="P373" s="523"/>
      <c r="Q373" s="483"/>
      <c r="T373" s="483"/>
      <c r="U373" s="483"/>
      <c r="V373" s="483"/>
      <c r="W373" s="483"/>
      <c r="X373" s="483"/>
      <c r="Y373" s="483"/>
      <c r="Z373" s="483"/>
    </row>
    <row r="374" spans="1:26" ht="15.75" x14ac:dyDescent="0.25">
      <c r="A374" s="516"/>
      <c r="B374" s="516"/>
      <c r="C374" s="518"/>
      <c r="D374" s="516"/>
      <c r="E374" s="519"/>
      <c r="F374" s="519"/>
      <c r="G374" s="516"/>
      <c r="K374" s="516"/>
      <c r="L374" s="516"/>
      <c r="M374" s="518"/>
      <c r="N374" s="516"/>
      <c r="O374" s="519"/>
      <c r="P374" s="519"/>
      <c r="Q374" s="516"/>
      <c r="T374" s="483"/>
      <c r="U374" s="483"/>
      <c r="V374" s="483"/>
      <c r="W374" s="483"/>
      <c r="X374" s="483"/>
      <c r="Y374" s="483"/>
      <c r="Z374" s="483"/>
    </row>
    <row r="375" spans="1:26" ht="15.75" x14ac:dyDescent="0.25">
      <c r="A375" s="524"/>
      <c r="B375" s="520"/>
      <c r="C375" s="521"/>
      <c r="D375" s="520"/>
      <c r="E375" s="522"/>
      <c r="F375" s="522"/>
      <c r="G375" s="520"/>
      <c r="K375" s="520"/>
      <c r="L375" s="520"/>
      <c r="M375" s="521"/>
      <c r="N375" s="520"/>
      <c r="O375" s="522"/>
      <c r="P375" s="522"/>
      <c r="Q375" s="520"/>
      <c r="T375" s="483"/>
      <c r="U375" s="483"/>
      <c r="V375" s="483"/>
      <c r="W375" s="483"/>
      <c r="X375" s="483"/>
      <c r="Y375" s="483"/>
      <c r="Z375" s="483"/>
    </row>
    <row r="376" spans="1:26" ht="15.75" x14ac:dyDescent="0.25">
      <c r="A376" s="516"/>
      <c r="B376" s="483"/>
      <c r="C376" s="489"/>
      <c r="D376" s="483"/>
      <c r="E376" s="523"/>
      <c r="F376" s="523"/>
      <c r="G376" s="483"/>
      <c r="K376" s="483"/>
      <c r="L376" s="483"/>
      <c r="M376" s="489"/>
      <c r="N376" s="483"/>
      <c r="O376" s="523"/>
      <c r="P376" s="523"/>
      <c r="Q376" s="483"/>
      <c r="T376" s="483"/>
      <c r="U376" s="483"/>
      <c r="V376" s="483"/>
      <c r="W376" s="483"/>
      <c r="X376" s="483"/>
      <c r="Y376" s="483"/>
      <c r="Z376" s="483"/>
    </row>
    <row r="377" spans="1:26" ht="15.75" x14ac:dyDescent="0.25">
      <c r="A377" s="516"/>
      <c r="B377" s="483"/>
      <c r="C377" s="489"/>
      <c r="D377" s="483"/>
      <c r="E377" s="523"/>
      <c r="F377" s="523"/>
      <c r="G377" s="483"/>
      <c r="K377" s="483"/>
      <c r="L377" s="483"/>
      <c r="M377" s="489"/>
      <c r="N377" s="483"/>
      <c r="O377" s="523"/>
      <c r="P377" s="523"/>
      <c r="Q377" s="483"/>
      <c r="T377" s="483"/>
      <c r="U377" s="483"/>
      <c r="V377" s="483"/>
      <c r="W377" s="483"/>
      <c r="X377" s="483"/>
      <c r="Y377" s="483"/>
      <c r="Z377" s="483"/>
    </row>
    <row r="378" spans="1:26" ht="15.75" x14ac:dyDescent="0.25">
      <c r="A378" s="516"/>
      <c r="B378" s="516"/>
      <c r="C378" s="518"/>
      <c r="D378" s="516"/>
      <c r="E378" s="519"/>
      <c r="F378" s="519"/>
      <c r="G378" s="516"/>
      <c r="K378" s="516"/>
      <c r="L378" s="516"/>
      <c r="M378" s="518"/>
      <c r="N378" s="516"/>
      <c r="O378" s="519"/>
      <c r="P378" s="519"/>
      <c r="Q378" s="516"/>
      <c r="T378" s="483"/>
      <c r="U378" s="483"/>
      <c r="V378" s="483"/>
      <c r="W378" s="483"/>
      <c r="X378" s="483"/>
      <c r="Y378" s="483"/>
      <c r="Z378" s="483"/>
    </row>
    <row r="379" spans="1:26" ht="15.75" x14ac:dyDescent="0.25">
      <c r="A379" s="524"/>
      <c r="B379" s="520"/>
      <c r="C379" s="521"/>
      <c r="D379" s="520"/>
      <c r="E379" s="522"/>
      <c r="F379" s="522"/>
      <c r="G379" s="520"/>
      <c r="K379" s="520"/>
      <c r="L379" s="520"/>
      <c r="M379" s="521"/>
      <c r="N379" s="520"/>
      <c r="O379" s="522"/>
      <c r="P379" s="522"/>
      <c r="Q379" s="520"/>
      <c r="T379" s="483"/>
      <c r="U379" s="483"/>
      <c r="V379" s="483"/>
      <c r="W379" s="483"/>
      <c r="X379" s="483"/>
      <c r="Y379" s="483"/>
      <c r="Z379" s="483"/>
    </row>
    <row r="380" spans="1:26" ht="15.75" x14ac:dyDescent="0.25">
      <c r="A380" s="516"/>
      <c r="B380" s="483"/>
      <c r="C380" s="489"/>
      <c r="D380" s="483"/>
      <c r="E380" s="523"/>
      <c r="F380" s="523"/>
      <c r="G380" s="483"/>
      <c r="K380" s="483"/>
      <c r="L380" s="483"/>
      <c r="M380" s="489"/>
      <c r="N380" s="483"/>
      <c r="O380" s="523"/>
      <c r="P380" s="523"/>
      <c r="Q380" s="483"/>
      <c r="T380" s="483"/>
      <c r="U380" s="483"/>
      <c r="V380" s="483"/>
      <c r="W380" s="483"/>
      <c r="X380" s="483"/>
      <c r="Y380" s="483"/>
      <c r="Z380" s="483"/>
    </row>
    <row r="381" spans="1:26" ht="15.75" x14ac:dyDescent="0.25">
      <c r="A381" s="516"/>
      <c r="B381" s="483"/>
      <c r="C381" s="489"/>
      <c r="D381" s="483"/>
      <c r="E381" s="523"/>
      <c r="F381" s="523"/>
      <c r="G381" s="483"/>
      <c r="K381" s="483"/>
      <c r="L381" s="483"/>
      <c r="M381" s="489"/>
      <c r="N381" s="483"/>
      <c r="O381" s="523"/>
      <c r="P381" s="523"/>
      <c r="Q381" s="483"/>
      <c r="T381" s="483"/>
      <c r="U381" s="483"/>
      <c r="V381" s="483"/>
      <c r="W381" s="483"/>
      <c r="X381" s="483"/>
      <c r="Y381" s="483"/>
      <c r="Z381" s="483"/>
    </row>
    <row r="382" spans="1:26" ht="15.75" x14ac:dyDescent="0.25">
      <c r="A382" s="516"/>
      <c r="B382" s="516"/>
      <c r="C382" s="518"/>
      <c r="D382" s="516"/>
      <c r="E382" s="519"/>
      <c r="F382" s="519"/>
      <c r="G382" s="516"/>
      <c r="K382" s="483"/>
      <c r="L382" s="483"/>
      <c r="M382" s="489"/>
      <c r="N382" s="483"/>
      <c r="O382" s="523"/>
      <c r="P382" s="523"/>
      <c r="Q382" s="483"/>
      <c r="T382" s="483"/>
      <c r="U382" s="483"/>
      <c r="V382" s="483"/>
      <c r="W382" s="483"/>
      <c r="X382" s="483"/>
      <c r="Y382" s="483"/>
      <c r="Z382" s="483"/>
    </row>
    <row r="383" spans="1:26" ht="15.75" x14ac:dyDescent="0.25">
      <c r="A383" s="524"/>
      <c r="B383" s="520"/>
      <c r="C383" s="521"/>
      <c r="D383" s="520"/>
      <c r="E383" s="522"/>
      <c r="F383" s="522"/>
      <c r="G383" s="520"/>
      <c r="K383" s="516"/>
      <c r="L383" s="516"/>
      <c r="M383" s="518"/>
      <c r="N383" s="516"/>
      <c r="O383" s="519"/>
      <c r="P383" s="519"/>
      <c r="Q383" s="516"/>
      <c r="T383" s="483"/>
      <c r="U383" s="483"/>
      <c r="V383" s="483"/>
      <c r="W383" s="483"/>
      <c r="X383" s="483"/>
      <c r="Y383" s="483"/>
      <c r="Z383" s="483"/>
    </row>
    <row r="384" spans="1:26" ht="15.75" x14ac:dyDescent="0.25">
      <c r="A384" s="516"/>
      <c r="B384" s="483"/>
      <c r="C384" s="489"/>
      <c r="D384" s="483"/>
      <c r="E384" s="523"/>
      <c r="F384" s="523"/>
      <c r="G384" s="483"/>
      <c r="K384" s="520"/>
      <c r="L384" s="520"/>
      <c r="M384" s="521"/>
      <c r="N384" s="520"/>
      <c r="O384" s="522"/>
      <c r="P384" s="522"/>
      <c r="Q384" s="520"/>
      <c r="T384" s="483"/>
      <c r="U384" s="483"/>
      <c r="V384" s="483"/>
      <c r="W384" s="483"/>
      <c r="X384" s="483"/>
      <c r="Y384" s="483"/>
      <c r="Z384" s="483"/>
    </row>
    <row r="385" spans="1:26" ht="15.75" x14ac:dyDescent="0.25">
      <c r="A385" s="516"/>
      <c r="B385" s="483"/>
      <c r="C385" s="489"/>
      <c r="D385" s="483"/>
      <c r="E385" s="523"/>
      <c r="F385" s="523"/>
      <c r="G385" s="483"/>
      <c r="K385" s="483"/>
      <c r="L385" s="483"/>
      <c r="M385" s="489"/>
      <c r="N385" s="483"/>
      <c r="O385" s="523"/>
      <c r="P385" s="523"/>
      <c r="Q385" s="483"/>
      <c r="T385" s="483"/>
      <c r="U385" s="483"/>
      <c r="V385" s="483"/>
      <c r="W385" s="483"/>
      <c r="X385" s="483"/>
      <c r="Y385" s="483"/>
      <c r="Z385" s="483"/>
    </row>
    <row r="386" spans="1:26" ht="15.75" x14ac:dyDescent="0.25">
      <c r="A386" s="516"/>
      <c r="B386" s="516"/>
      <c r="C386" s="518"/>
      <c r="D386" s="516"/>
      <c r="E386" s="519"/>
      <c r="F386" s="519"/>
      <c r="G386" s="516"/>
      <c r="K386" s="483"/>
      <c r="L386" s="483"/>
      <c r="M386" s="489"/>
      <c r="N386" s="483"/>
      <c r="O386" s="523"/>
      <c r="P386" s="523"/>
      <c r="Q386" s="483"/>
      <c r="T386" s="483"/>
      <c r="U386" s="483"/>
      <c r="V386" s="483"/>
      <c r="W386" s="483"/>
      <c r="X386" s="483"/>
      <c r="Y386" s="483"/>
      <c r="Z386" s="483"/>
    </row>
    <row r="387" spans="1:26" ht="15.75" x14ac:dyDescent="0.25">
      <c r="A387" s="524"/>
      <c r="B387" s="520"/>
      <c r="C387" s="521"/>
      <c r="D387" s="520"/>
      <c r="E387" s="522"/>
      <c r="F387" s="522"/>
      <c r="G387" s="520"/>
      <c r="K387" s="516"/>
      <c r="L387" s="516"/>
      <c r="M387" s="518"/>
      <c r="N387" s="516"/>
      <c r="O387" s="519"/>
      <c r="P387" s="519"/>
      <c r="Q387" s="516"/>
      <c r="T387" s="483"/>
      <c r="U387" s="483"/>
      <c r="V387" s="483"/>
      <c r="W387" s="483"/>
      <c r="X387" s="483"/>
      <c r="Y387" s="483"/>
      <c r="Z387" s="483"/>
    </row>
    <row r="388" spans="1:26" ht="15.75" x14ac:dyDescent="0.25">
      <c r="A388" s="516"/>
      <c r="B388" s="483"/>
      <c r="C388" s="489"/>
      <c r="D388" s="483"/>
      <c r="E388" s="523"/>
      <c r="F388" s="523"/>
      <c r="G388" s="483"/>
      <c r="K388" s="520"/>
      <c r="L388" s="520"/>
      <c r="M388" s="521"/>
      <c r="N388" s="520"/>
      <c r="O388" s="522"/>
      <c r="P388" s="522"/>
      <c r="Q388" s="520"/>
      <c r="T388" s="483"/>
      <c r="U388" s="483"/>
      <c r="V388" s="483"/>
      <c r="W388" s="483"/>
      <c r="X388" s="483"/>
      <c r="Y388" s="483"/>
      <c r="Z388" s="483"/>
    </row>
    <row r="389" spans="1:26" ht="15.75" x14ac:dyDescent="0.25">
      <c r="A389" s="516"/>
      <c r="B389" s="483"/>
      <c r="C389" s="489"/>
      <c r="D389" s="483"/>
      <c r="E389" s="523"/>
      <c r="F389" s="523"/>
      <c r="G389" s="483"/>
      <c r="K389" s="483"/>
      <c r="L389" s="483"/>
      <c r="M389" s="489"/>
      <c r="N389" s="483"/>
      <c r="O389" s="523"/>
      <c r="P389" s="523"/>
      <c r="Q389" s="483"/>
      <c r="T389" s="483"/>
      <c r="U389" s="483"/>
      <c r="V389" s="483"/>
      <c r="W389" s="483"/>
      <c r="X389" s="483"/>
      <c r="Y389" s="483"/>
      <c r="Z389" s="483"/>
    </row>
    <row r="390" spans="1:26" ht="15.75" x14ac:dyDescent="0.25">
      <c r="A390" s="516"/>
      <c r="B390" s="516"/>
      <c r="C390" s="518"/>
      <c r="D390" s="516"/>
      <c r="E390" s="519"/>
      <c r="F390" s="519"/>
      <c r="G390" s="516"/>
      <c r="K390" s="483"/>
      <c r="L390" s="483"/>
      <c r="M390" s="489"/>
      <c r="N390" s="483"/>
      <c r="O390" s="523"/>
      <c r="P390" s="523"/>
      <c r="Q390" s="483"/>
      <c r="T390" s="483"/>
      <c r="U390" s="483"/>
      <c r="V390" s="483"/>
      <c r="W390" s="483"/>
      <c r="X390" s="483"/>
      <c r="Y390" s="483"/>
      <c r="Z390" s="483"/>
    </row>
    <row r="391" spans="1:26" ht="15.75" x14ac:dyDescent="0.25">
      <c r="A391" s="524"/>
      <c r="B391" s="520"/>
      <c r="C391" s="521"/>
      <c r="D391" s="520"/>
      <c r="E391" s="522"/>
      <c r="F391" s="522"/>
      <c r="G391" s="520"/>
      <c r="K391" s="516"/>
      <c r="L391" s="516"/>
      <c r="M391" s="518"/>
      <c r="N391" s="516"/>
      <c r="O391" s="519"/>
      <c r="P391" s="519"/>
      <c r="Q391" s="516"/>
      <c r="T391" s="483"/>
      <c r="U391" s="483"/>
      <c r="V391" s="483"/>
      <c r="W391" s="483"/>
      <c r="X391" s="483"/>
      <c r="Y391" s="483"/>
      <c r="Z391" s="483"/>
    </row>
    <row r="392" spans="1:26" ht="15.75" x14ac:dyDescent="0.25">
      <c r="A392" s="516"/>
      <c r="B392" s="483"/>
      <c r="C392" s="489"/>
      <c r="D392" s="483"/>
      <c r="E392" s="523"/>
      <c r="F392" s="523"/>
      <c r="G392" s="483"/>
      <c r="K392" s="516"/>
      <c r="L392" s="516"/>
      <c r="M392" s="518"/>
      <c r="N392" s="516"/>
      <c r="O392" s="519"/>
      <c r="P392" s="519"/>
      <c r="Q392" s="516"/>
      <c r="T392" s="483"/>
      <c r="U392" s="483"/>
      <c r="V392" s="483"/>
      <c r="W392" s="483"/>
      <c r="X392" s="483"/>
      <c r="Y392" s="483"/>
      <c r="Z392" s="483"/>
    </row>
    <row r="393" spans="1:26" ht="15.75" x14ac:dyDescent="0.25">
      <c r="A393" s="516"/>
      <c r="B393" s="483"/>
      <c r="C393" s="489"/>
      <c r="D393" s="483"/>
      <c r="E393" s="523"/>
      <c r="F393" s="523"/>
      <c r="G393" s="483"/>
      <c r="K393" s="520"/>
      <c r="L393" s="520"/>
      <c r="M393" s="521"/>
      <c r="N393" s="520"/>
      <c r="O393" s="522"/>
      <c r="P393" s="522"/>
      <c r="Q393" s="520"/>
      <c r="T393" s="483"/>
      <c r="U393" s="483"/>
      <c r="V393" s="483"/>
      <c r="W393" s="483"/>
      <c r="X393" s="483"/>
      <c r="Y393" s="483"/>
      <c r="Z393" s="483"/>
    </row>
    <row r="394" spans="1:26" ht="15.75" x14ac:dyDescent="0.25">
      <c r="A394" s="516"/>
      <c r="B394" s="516"/>
      <c r="C394" s="518"/>
      <c r="D394" s="516"/>
      <c r="E394" s="519"/>
      <c r="F394" s="519"/>
      <c r="G394" s="516"/>
      <c r="K394" s="483"/>
      <c r="L394" s="483"/>
      <c r="M394" s="489"/>
      <c r="N394" s="483"/>
      <c r="O394" s="523"/>
      <c r="P394" s="523"/>
      <c r="Q394" s="483"/>
      <c r="T394" s="483"/>
      <c r="U394" s="483"/>
      <c r="V394" s="483"/>
      <c r="W394" s="483"/>
      <c r="X394" s="483"/>
      <c r="Y394" s="483"/>
      <c r="Z394" s="483"/>
    </row>
    <row r="395" spans="1:26" ht="15.75" x14ac:dyDescent="0.25">
      <c r="A395" s="524"/>
      <c r="B395" s="520"/>
      <c r="C395" s="521"/>
      <c r="D395" s="520"/>
      <c r="E395" s="522"/>
      <c r="F395" s="522"/>
      <c r="G395" s="520"/>
      <c r="K395" s="483"/>
      <c r="L395" s="483"/>
      <c r="M395" s="489"/>
      <c r="N395" s="483"/>
      <c r="O395" s="523"/>
      <c r="P395" s="523"/>
      <c r="Q395" s="483"/>
      <c r="T395" s="483"/>
      <c r="U395" s="483"/>
      <c r="V395" s="483"/>
      <c r="W395" s="483"/>
      <c r="X395" s="483"/>
      <c r="Y395" s="483"/>
      <c r="Z395" s="483"/>
    </row>
    <row r="396" spans="1:26" ht="15.75" x14ac:dyDescent="0.25">
      <c r="A396" s="516"/>
      <c r="B396" s="483"/>
      <c r="C396" s="489"/>
      <c r="D396" s="483"/>
      <c r="E396" s="523"/>
      <c r="F396" s="523"/>
      <c r="G396" s="483"/>
      <c r="K396" s="516"/>
      <c r="L396" s="516"/>
      <c r="M396" s="518"/>
      <c r="N396" s="516"/>
      <c r="O396" s="519"/>
      <c r="P396" s="519"/>
      <c r="Q396" s="516"/>
      <c r="T396" s="483"/>
      <c r="U396" s="483"/>
      <c r="V396" s="483"/>
      <c r="W396" s="483"/>
      <c r="X396" s="483"/>
      <c r="Y396" s="483"/>
      <c r="Z396" s="483"/>
    </row>
    <row r="397" spans="1:26" ht="15.75" x14ac:dyDescent="0.25">
      <c r="A397" s="516"/>
      <c r="B397" s="483"/>
      <c r="C397" s="489"/>
      <c r="D397" s="483"/>
      <c r="E397" s="523"/>
      <c r="F397" s="523"/>
      <c r="G397" s="483"/>
      <c r="K397" s="520"/>
      <c r="L397" s="520"/>
      <c r="M397" s="521"/>
      <c r="N397" s="520"/>
      <c r="O397" s="522"/>
      <c r="P397" s="522"/>
      <c r="Q397" s="520"/>
      <c r="T397" s="483"/>
      <c r="U397" s="483"/>
      <c r="V397" s="483"/>
      <c r="W397" s="483"/>
      <c r="X397" s="483"/>
      <c r="Y397" s="483"/>
      <c r="Z397" s="483"/>
    </row>
    <row r="398" spans="1:26" ht="15.75" x14ac:dyDescent="0.25">
      <c r="A398" s="516"/>
      <c r="B398" s="516"/>
      <c r="C398" s="518"/>
      <c r="D398" s="516"/>
      <c r="E398" s="519"/>
      <c r="F398" s="519"/>
      <c r="G398" s="516"/>
      <c r="K398" s="483"/>
      <c r="L398" s="483"/>
      <c r="M398" s="489"/>
      <c r="N398" s="483"/>
      <c r="O398" s="523"/>
      <c r="P398" s="523"/>
      <c r="Q398" s="483"/>
      <c r="T398" s="483"/>
      <c r="U398" s="483"/>
      <c r="V398" s="483"/>
      <c r="W398" s="483"/>
      <c r="X398" s="483"/>
      <c r="Y398" s="483"/>
      <c r="Z398" s="483"/>
    </row>
    <row r="399" spans="1:26" ht="15.75" x14ac:dyDescent="0.25">
      <c r="A399" s="524"/>
      <c r="B399" s="520"/>
      <c r="C399" s="521"/>
      <c r="D399" s="520"/>
      <c r="E399" s="522"/>
      <c r="F399" s="522"/>
      <c r="G399" s="520"/>
      <c r="K399" s="483"/>
      <c r="L399" s="483"/>
      <c r="M399" s="489"/>
      <c r="N399" s="483"/>
      <c r="O399" s="523"/>
      <c r="P399" s="523"/>
      <c r="Q399" s="483"/>
      <c r="T399" s="483"/>
      <c r="U399" s="483"/>
      <c r="V399" s="483"/>
      <c r="W399" s="483"/>
      <c r="X399" s="483"/>
      <c r="Y399" s="483"/>
      <c r="Z399" s="483"/>
    </row>
    <row r="400" spans="1:26" ht="15.75" x14ac:dyDescent="0.25">
      <c r="A400" s="516"/>
      <c r="B400" s="483"/>
      <c r="C400" s="489"/>
      <c r="D400" s="483"/>
      <c r="E400" s="523"/>
      <c r="F400" s="523"/>
      <c r="G400" s="483"/>
      <c r="K400" s="483"/>
      <c r="L400" s="483"/>
      <c r="M400" s="489"/>
      <c r="N400" s="483"/>
      <c r="O400" s="523"/>
      <c r="P400" s="523"/>
      <c r="Q400" s="483"/>
      <c r="T400" s="483"/>
      <c r="U400" s="483"/>
      <c r="V400" s="483"/>
      <c r="W400" s="483"/>
      <c r="X400" s="483"/>
      <c r="Y400" s="483"/>
      <c r="Z400" s="483"/>
    </row>
    <row r="401" spans="1:26" ht="15.75" x14ac:dyDescent="0.25">
      <c r="A401" s="516"/>
      <c r="B401" s="483"/>
      <c r="C401" s="489"/>
      <c r="D401" s="483"/>
      <c r="E401" s="523"/>
      <c r="F401" s="523"/>
      <c r="G401" s="483"/>
      <c r="K401" s="483"/>
      <c r="L401" s="483"/>
      <c r="M401" s="489"/>
      <c r="N401" s="483"/>
      <c r="O401" s="523"/>
      <c r="P401" s="523"/>
      <c r="Q401" s="483"/>
      <c r="T401" s="483"/>
      <c r="U401" s="483"/>
      <c r="V401" s="483"/>
      <c r="W401" s="483"/>
      <c r="X401" s="483"/>
      <c r="Y401" s="483"/>
      <c r="Z401" s="483"/>
    </row>
    <row r="402" spans="1:26" ht="15.75" x14ac:dyDescent="0.25">
      <c r="A402" s="516"/>
      <c r="B402" s="516"/>
      <c r="C402" s="518"/>
      <c r="D402" s="516"/>
      <c r="E402" s="519"/>
      <c r="F402" s="519"/>
      <c r="G402" s="516"/>
      <c r="K402" s="516"/>
      <c r="L402" s="516"/>
      <c r="M402" s="518"/>
      <c r="N402" s="516"/>
      <c r="O402" s="519"/>
      <c r="P402" s="519"/>
      <c r="Q402" s="516"/>
      <c r="T402" s="483"/>
      <c r="U402" s="483"/>
      <c r="V402" s="483"/>
      <c r="W402" s="483"/>
      <c r="X402" s="483"/>
      <c r="Y402" s="483"/>
      <c r="Z402" s="483"/>
    </row>
    <row r="403" spans="1:26" ht="15.75" x14ac:dyDescent="0.25">
      <c r="A403" s="524"/>
      <c r="B403" s="520"/>
      <c r="C403" s="521"/>
      <c r="D403" s="520"/>
      <c r="E403" s="522"/>
      <c r="F403" s="522"/>
      <c r="G403" s="520"/>
      <c r="K403" s="516"/>
      <c r="L403" s="516"/>
      <c r="M403" s="518"/>
      <c r="N403" s="516"/>
      <c r="O403" s="519"/>
      <c r="P403" s="519"/>
      <c r="Q403" s="516"/>
      <c r="T403" s="483"/>
      <c r="U403" s="483"/>
      <c r="V403" s="483"/>
      <c r="W403" s="483"/>
      <c r="X403" s="483"/>
      <c r="Y403" s="483"/>
      <c r="Z403" s="483"/>
    </row>
    <row r="404" spans="1:26" ht="15.75" x14ac:dyDescent="0.25">
      <c r="A404" s="516"/>
      <c r="B404" s="483"/>
      <c r="C404" s="489"/>
      <c r="D404" s="483"/>
      <c r="E404" s="523"/>
      <c r="F404" s="523"/>
      <c r="G404" s="483"/>
      <c r="K404" s="520"/>
      <c r="L404" s="520"/>
      <c r="M404" s="521"/>
      <c r="N404" s="520"/>
      <c r="O404" s="522"/>
      <c r="P404" s="522"/>
      <c r="Q404" s="520"/>
      <c r="T404" s="483"/>
      <c r="U404" s="483"/>
      <c r="V404" s="483"/>
      <c r="W404" s="483"/>
      <c r="X404" s="483"/>
      <c r="Y404" s="483"/>
      <c r="Z404" s="483"/>
    </row>
    <row r="405" spans="1:26" ht="15.75" x14ac:dyDescent="0.25">
      <c r="A405" s="516"/>
      <c r="B405" s="483"/>
      <c r="C405" s="489"/>
      <c r="D405" s="483"/>
      <c r="E405" s="523"/>
      <c r="F405" s="523"/>
      <c r="G405" s="483"/>
      <c r="K405" s="483"/>
      <c r="L405" s="483"/>
      <c r="M405" s="489"/>
      <c r="N405" s="483"/>
      <c r="O405" s="523"/>
      <c r="P405" s="523"/>
      <c r="Q405" s="483"/>
      <c r="T405" s="483"/>
      <c r="U405" s="483"/>
      <c r="V405" s="483"/>
      <c r="W405" s="483"/>
      <c r="X405" s="483"/>
      <c r="Y405" s="483"/>
      <c r="Z405" s="483"/>
    </row>
    <row r="406" spans="1:26" ht="15.75" x14ac:dyDescent="0.25">
      <c r="A406" s="516"/>
      <c r="B406" s="516"/>
      <c r="C406" s="518"/>
      <c r="D406" s="516"/>
      <c r="E406" s="519"/>
      <c r="F406" s="519"/>
      <c r="G406" s="516"/>
      <c r="K406" s="483"/>
      <c r="L406" s="483"/>
      <c r="M406" s="489"/>
      <c r="N406" s="483"/>
      <c r="O406" s="523"/>
      <c r="P406" s="523"/>
      <c r="Q406" s="483"/>
      <c r="T406" s="483"/>
      <c r="U406" s="483"/>
      <c r="V406" s="483"/>
      <c r="W406" s="483"/>
      <c r="X406" s="483"/>
      <c r="Y406" s="483"/>
      <c r="Z406" s="483"/>
    </row>
    <row r="407" spans="1:26" ht="15.75" x14ac:dyDescent="0.25">
      <c r="A407" s="524"/>
      <c r="B407" s="520"/>
      <c r="C407" s="521"/>
      <c r="D407" s="520"/>
      <c r="E407" s="522"/>
      <c r="F407" s="522"/>
      <c r="G407" s="520"/>
      <c r="K407" s="483"/>
      <c r="L407" s="483"/>
      <c r="M407" s="483"/>
      <c r="N407" s="483"/>
      <c r="O407" s="483"/>
      <c r="P407" s="483"/>
      <c r="Q407" s="483"/>
      <c r="T407" s="483"/>
      <c r="U407" s="483"/>
      <c r="V407" s="483"/>
      <c r="W407" s="483"/>
      <c r="X407" s="483"/>
      <c r="Y407" s="483"/>
      <c r="Z407" s="483"/>
    </row>
    <row r="408" spans="1:26" ht="15.75" x14ac:dyDescent="0.25">
      <c r="A408" s="516"/>
      <c r="B408" s="483"/>
      <c r="C408" s="489"/>
      <c r="D408" s="483"/>
      <c r="E408" s="523"/>
      <c r="F408" s="523"/>
      <c r="G408" s="483"/>
      <c r="K408" s="483"/>
      <c r="L408" s="483"/>
      <c r="M408" s="483"/>
      <c r="N408" s="483"/>
      <c r="O408" s="483"/>
      <c r="P408" s="483"/>
      <c r="Q408" s="483"/>
      <c r="T408" s="483"/>
      <c r="U408" s="483"/>
      <c r="V408" s="483"/>
      <c r="W408" s="483"/>
      <c r="X408" s="483"/>
      <c r="Y408" s="483"/>
      <c r="Z408" s="483"/>
    </row>
    <row r="409" spans="1:26" ht="15.75" x14ac:dyDescent="0.25">
      <c r="A409" s="516"/>
      <c r="B409" s="483"/>
      <c r="C409" s="489"/>
      <c r="D409" s="483"/>
      <c r="E409" s="523"/>
      <c r="F409" s="523"/>
      <c r="G409" s="483"/>
      <c r="K409" s="483"/>
      <c r="L409" s="483"/>
      <c r="M409" s="483"/>
      <c r="N409" s="483"/>
      <c r="O409" s="483"/>
      <c r="P409" s="483"/>
      <c r="Q409" s="483"/>
      <c r="T409" s="483"/>
      <c r="U409" s="483"/>
      <c r="V409" s="483"/>
      <c r="W409" s="483"/>
      <c r="X409" s="483"/>
      <c r="Y409" s="483"/>
      <c r="Z409" s="483"/>
    </row>
    <row r="410" spans="1:26" ht="15.75" x14ac:dyDescent="0.25">
      <c r="A410" s="516"/>
      <c r="B410" s="516"/>
      <c r="C410" s="518"/>
      <c r="D410" s="516"/>
      <c r="E410" s="519"/>
      <c r="F410" s="519"/>
      <c r="G410" s="516"/>
      <c r="K410" s="483"/>
      <c r="L410" s="483"/>
      <c r="M410" s="483"/>
      <c r="N410" s="483"/>
      <c r="O410" s="483"/>
      <c r="P410" s="483"/>
      <c r="Q410" s="483"/>
      <c r="T410" s="483"/>
      <c r="U410" s="483"/>
      <c r="V410" s="483"/>
      <c r="W410" s="483"/>
      <c r="X410" s="483"/>
      <c r="Y410" s="483"/>
      <c r="Z410" s="483"/>
    </row>
    <row r="411" spans="1:26" ht="15.75" x14ac:dyDescent="0.25">
      <c r="A411" s="524"/>
      <c r="B411" s="520"/>
      <c r="C411" s="521"/>
      <c r="D411" s="520"/>
      <c r="E411" s="522"/>
      <c r="F411" s="522"/>
      <c r="G411" s="520"/>
      <c r="K411" s="483"/>
      <c r="L411" s="483"/>
      <c r="M411" s="483"/>
      <c r="N411" s="483"/>
      <c r="O411" s="483"/>
      <c r="P411" s="483"/>
      <c r="Q411" s="483"/>
      <c r="T411" s="483"/>
      <c r="U411" s="483"/>
      <c r="V411" s="483"/>
      <c r="W411" s="483"/>
      <c r="X411" s="483"/>
      <c r="Y411" s="483"/>
      <c r="Z411" s="483"/>
    </row>
    <row r="412" spans="1:26" ht="15.75" x14ac:dyDescent="0.25">
      <c r="A412" s="516"/>
      <c r="B412" s="483"/>
      <c r="C412" s="489"/>
      <c r="D412" s="483"/>
      <c r="E412" s="523"/>
      <c r="F412" s="523"/>
      <c r="G412" s="483"/>
      <c r="K412" s="483"/>
      <c r="L412" s="483"/>
      <c r="M412" s="483"/>
      <c r="N412" s="483"/>
      <c r="O412" s="483"/>
      <c r="P412" s="483"/>
      <c r="Q412" s="483"/>
      <c r="T412" s="483"/>
      <c r="U412" s="483"/>
      <c r="V412" s="483"/>
      <c r="W412" s="483"/>
      <c r="X412" s="483"/>
      <c r="Y412" s="483"/>
      <c r="Z412" s="483"/>
    </row>
    <row r="413" spans="1:26" ht="15.75" x14ac:dyDescent="0.25">
      <c r="A413" s="516"/>
      <c r="B413" s="483"/>
      <c r="C413" s="489"/>
      <c r="D413" s="483"/>
      <c r="E413" s="523"/>
      <c r="F413" s="523"/>
      <c r="G413" s="483"/>
      <c r="K413" s="483"/>
      <c r="L413" s="483"/>
      <c r="M413" s="483"/>
      <c r="N413" s="483"/>
      <c r="O413" s="483"/>
      <c r="P413" s="483"/>
      <c r="Q413" s="483"/>
      <c r="T413" s="483"/>
      <c r="U413" s="483"/>
      <c r="V413" s="483"/>
      <c r="W413" s="483"/>
      <c r="X413" s="483"/>
      <c r="Y413" s="483"/>
      <c r="Z413" s="483"/>
    </row>
    <row r="414" spans="1:26" ht="15.75" x14ac:dyDescent="0.25">
      <c r="A414" s="516"/>
      <c r="B414" s="516"/>
      <c r="C414" s="518"/>
      <c r="D414" s="516"/>
      <c r="E414" s="519"/>
      <c r="F414" s="519"/>
      <c r="G414" s="516"/>
      <c r="K414" s="483"/>
      <c r="L414" s="483"/>
      <c r="M414" s="483"/>
      <c r="N414" s="483"/>
      <c r="O414" s="483"/>
      <c r="P414" s="483"/>
      <c r="Q414" s="483"/>
      <c r="T414" s="483"/>
      <c r="U414" s="483"/>
      <c r="V414" s="483"/>
      <c r="W414" s="483"/>
      <c r="X414" s="483"/>
      <c r="Y414" s="483"/>
      <c r="Z414" s="483"/>
    </row>
    <row r="415" spans="1:26" ht="15.75" x14ac:dyDescent="0.25">
      <c r="A415" s="524"/>
      <c r="B415" s="520"/>
      <c r="C415" s="521"/>
      <c r="D415" s="520"/>
      <c r="E415" s="522"/>
      <c r="F415" s="522"/>
      <c r="G415" s="520"/>
      <c r="K415" s="483"/>
      <c r="L415" s="483"/>
      <c r="M415" s="483"/>
      <c r="N415" s="483"/>
      <c r="O415" s="483"/>
      <c r="P415" s="483"/>
      <c r="Q415" s="483"/>
      <c r="T415" s="483"/>
      <c r="U415" s="483"/>
      <c r="V415" s="483"/>
      <c r="W415" s="483"/>
      <c r="X415" s="483"/>
      <c r="Y415" s="483"/>
      <c r="Z415" s="483"/>
    </row>
    <row r="416" spans="1:26" ht="15.75" x14ac:dyDescent="0.25">
      <c r="A416" s="516"/>
      <c r="B416" s="483"/>
      <c r="C416" s="489"/>
      <c r="D416" s="483"/>
      <c r="E416" s="523"/>
      <c r="F416" s="523"/>
      <c r="G416" s="483"/>
      <c r="K416" s="483"/>
      <c r="L416" s="483"/>
      <c r="M416" s="483"/>
      <c r="N416" s="483"/>
      <c r="O416" s="483"/>
      <c r="P416" s="483"/>
      <c r="Q416" s="483"/>
      <c r="T416" s="483"/>
      <c r="U416" s="483"/>
      <c r="V416" s="483"/>
      <c r="W416" s="483"/>
      <c r="X416" s="483"/>
      <c r="Y416" s="483"/>
      <c r="Z416" s="483"/>
    </row>
    <row r="417" spans="1:26" ht="15.75" x14ac:dyDescent="0.25">
      <c r="A417" s="516"/>
      <c r="B417" s="483"/>
      <c r="C417" s="489"/>
      <c r="D417" s="483"/>
      <c r="E417" s="523"/>
      <c r="F417" s="523"/>
      <c r="G417" s="483"/>
      <c r="K417" s="483"/>
      <c r="L417" s="483"/>
      <c r="M417" s="483"/>
      <c r="N417" s="483"/>
      <c r="O417" s="483"/>
      <c r="P417" s="483"/>
      <c r="Q417" s="483"/>
      <c r="T417" s="483"/>
      <c r="U417" s="483"/>
      <c r="V417" s="483"/>
      <c r="W417" s="483"/>
      <c r="X417" s="483"/>
      <c r="Y417" s="483"/>
      <c r="Z417" s="483"/>
    </row>
    <row r="418" spans="1:26" ht="15.75" x14ac:dyDescent="0.25">
      <c r="A418" s="516"/>
      <c r="B418" s="516"/>
      <c r="C418" s="518"/>
      <c r="D418" s="516"/>
      <c r="E418" s="519"/>
      <c r="F418" s="519"/>
      <c r="G418" s="516"/>
      <c r="K418" s="483"/>
      <c r="L418" s="483"/>
      <c r="M418" s="483"/>
      <c r="N418" s="483"/>
      <c r="O418" s="483"/>
      <c r="P418" s="483"/>
      <c r="Q418" s="483"/>
      <c r="T418" s="483"/>
      <c r="U418" s="483"/>
      <c r="V418" s="483"/>
      <c r="W418" s="483"/>
      <c r="X418" s="483"/>
      <c r="Y418" s="483"/>
      <c r="Z418" s="483"/>
    </row>
    <row r="419" spans="1:26" ht="15.75" x14ac:dyDescent="0.25">
      <c r="A419" s="524"/>
      <c r="B419" s="520"/>
      <c r="C419" s="521"/>
      <c r="D419" s="520"/>
      <c r="E419" s="522"/>
      <c r="F419" s="522"/>
      <c r="G419" s="520"/>
      <c r="K419" s="483"/>
      <c r="L419" s="483"/>
      <c r="M419" s="483"/>
      <c r="N419" s="483"/>
      <c r="O419" s="483"/>
      <c r="P419" s="483"/>
      <c r="Q419" s="483"/>
      <c r="T419" s="483"/>
      <c r="U419" s="483"/>
      <c r="V419" s="483"/>
      <c r="W419" s="483"/>
      <c r="X419" s="483"/>
      <c r="Y419" s="483"/>
      <c r="Z419" s="483"/>
    </row>
    <row r="420" spans="1:26" ht="15.75" x14ac:dyDescent="0.25">
      <c r="A420" s="516"/>
      <c r="B420" s="483"/>
      <c r="C420" s="489"/>
      <c r="D420" s="483"/>
      <c r="E420" s="523"/>
      <c r="F420" s="523"/>
      <c r="G420" s="483"/>
      <c r="K420" s="483"/>
      <c r="L420" s="483"/>
      <c r="M420" s="483"/>
      <c r="N420" s="483"/>
      <c r="O420" s="483"/>
      <c r="P420" s="483"/>
      <c r="Q420" s="483"/>
      <c r="T420" s="483"/>
      <c r="U420" s="483"/>
      <c r="V420" s="483"/>
      <c r="W420" s="483"/>
      <c r="X420" s="483"/>
      <c r="Y420" s="483"/>
      <c r="Z420" s="483"/>
    </row>
    <row r="421" spans="1:26" ht="15.75" x14ac:dyDescent="0.25">
      <c r="A421" s="516"/>
      <c r="B421" s="483"/>
      <c r="C421" s="489"/>
      <c r="D421" s="483"/>
      <c r="E421" s="523"/>
      <c r="F421" s="523"/>
      <c r="G421" s="483"/>
      <c r="K421" s="483"/>
      <c r="L421" s="483"/>
      <c r="M421" s="483"/>
      <c r="N421" s="483"/>
      <c r="O421" s="483"/>
      <c r="P421" s="483"/>
      <c r="Q421" s="483"/>
      <c r="T421" s="483"/>
      <c r="U421" s="483"/>
      <c r="V421" s="483"/>
      <c r="W421" s="483"/>
      <c r="X421" s="483"/>
      <c r="Y421" s="483"/>
      <c r="Z421" s="483"/>
    </row>
    <row r="422" spans="1:26" ht="15.75" x14ac:dyDescent="0.25">
      <c r="A422" s="516"/>
      <c r="B422" s="516"/>
      <c r="C422" s="518"/>
      <c r="D422" s="516"/>
      <c r="E422" s="519"/>
      <c r="F422" s="519"/>
      <c r="G422" s="516"/>
      <c r="K422" s="483"/>
      <c r="L422" s="483"/>
      <c r="M422" s="483"/>
      <c r="N422" s="483"/>
      <c r="O422" s="483"/>
      <c r="P422" s="483"/>
      <c r="Q422" s="483"/>
      <c r="T422" s="483"/>
      <c r="U422" s="483"/>
      <c r="V422" s="483"/>
      <c r="W422" s="483"/>
      <c r="X422" s="483"/>
      <c r="Y422" s="483"/>
      <c r="Z422" s="483"/>
    </row>
    <row r="423" spans="1:26" ht="15.75" x14ac:dyDescent="0.25">
      <c r="A423" s="524"/>
      <c r="B423" s="520"/>
      <c r="C423" s="521"/>
      <c r="D423" s="520"/>
      <c r="E423" s="522"/>
      <c r="F423" s="522"/>
      <c r="G423" s="520"/>
      <c r="K423" s="483"/>
      <c r="L423" s="483"/>
      <c r="M423" s="483"/>
      <c r="N423" s="483"/>
      <c r="O423" s="483"/>
      <c r="P423" s="483"/>
      <c r="Q423" s="483"/>
      <c r="T423" s="483"/>
      <c r="U423" s="483"/>
      <c r="V423" s="483"/>
      <c r="W423" s="483"/>
      <c r="X423" s="483"/>
      <c r="Y423" s="483"/>
      <c r="Z423" s="483"/>
    </row>
    <row r="424" spans="1:26" ht="15.75" x14ac:dyDescent="0.25">
      <c r="A424" s="516"/>
      <c r="B424" s="483"/>
      <c r="C424" s="489"/>
      <c r="D424" s="483"/>
      <c r="E424" s="523"/>
      <c r="F424" s="523"/>
      <c r="G424" s="483"/>
      <c r="K424" s="483"/>
      <c r="L424" s="483"/>
      <c r="M424" s="483"/>
      <c r="N424" s="483"/>
      <c r="O424" s="483"/>
      <c r="P424" s="483"/>
      <c r="Q424" s="483"/>
      <c r="T424" s="483"/>
      <c r="U424" s="483"/>
      <c r="V424" s="483"/>
      <c r="W424" s="483"/>
      <c r="X424" s="483"/>
      <c r="Y424" s="483"/>
      <c r="Z424" s="483"/>
    </row>
    <row r="425" spans="1:26" ht="15.75" x14ac:dyDescent="0.25">
      <c r="A425" s="516"/>
      <c r="B425" s="483"/>
      <c r="C425" s="489"/>
      <c r="D425" s="483"/>
      <c r="E425" s="523"/>
      <c r="F425" s="523"/>
      <c r="G425" s="483"/>
      <c r="K425" s="483"/>
      <c r="L425" s="483"/>
      <c r="M425" s="483"/>
      <c r="N425" s="483"/>
      <c r="O425" s="483"/>
      <c r="P425" s="483"/>
      <c r="Q425" s="483"/>
      <c r="T425" s="483"/>
      <c r="U425" s="483"/>
      <c r="V425" s="483"/>
      <c r="W425" s="483"/>
      <c r="X425" s="483"/>
      <c r="Y425" s="483"/>
      <c r="Z425" s="483"/>
    </row>
    <row r="426" spans="1:26" ht="15.75" x14ac:dyDescent="0.25">
      <c r="A426" s="516"/>
      <c r="B426" s="516"/>
      <c r="C426" s="518"/>
      <c r="D426" s="516"/>
      <c r="E426" s="519"/>
      <c r="F426" s="519"/>
      <c r="G426" s="516"/>
      <c r="K426" s="483"/>
      <c r="L426" s="483"/>
      <c r="M426" s="483"/>
      <c r="N426" s="483"/>
      <c r="O426" s="483"/>
      <c r="P426" s="483"/>
      <c r="Q426" s="483"/>
      <c r="T426" s="483"/>
      <c r="U426" s="483"/>
      <c r="V426" s="483"/>
      <c r="W426" s="483"/>
      <c r="X426" s="483"/>
      <c r="Y426" s="483"/>
      <c r="Z426" s="483"/>
    </row>
    <row r="427" spans="1:26" ht="15.75" x14ac:dyDescent="0.25">
      <c r="A427" s="516"/>
      <c r="B427" s="516"/>
      <c r="C427" s="518"/>
      <c r="D427" s="516"/>
      <c r="E427" s="519"/>
      <c r="F427" s="519"/>
      <c r="G427" s="516"/>
      <c r="K427" s="483"/>
      <c r="L427" s="483"/>
      <c r="M427" s="483"/>
      <c r="N427" s="483"/>
      <c r="O427" s="483"/>
      <c r="P427" s="483"/>
      <c r="Q427" s="483"/>
      <c r="T427" s="483"/>
      <c r="U427" s="483"/>
      <c r="V427" s="483"/>
      <c r="W427" s="483"/>
      <c r="X427" s="483"/>
      <c r="Y427" s="483"/>
      <c r="Z427" s="483"/>
    </row>
    <row r="428" spans="1:26" ht="15.75" x14ac:dyDescent="0.25">
      <c r="A428" s="524"/>
      <c r="B428" s="520"/>
      <c r="C428" s="521"/>
      <c r="D428" s="520"/>
      <c r="E428" s="522"/>
      <c r="F428" s="522"/>
      <c r="G428" s="520"/>
      <c r="K428" s="483"/>
      <c r="L428" s="483"/>
      <c r="M428" s="483"/>
      <c r="N428" s="483"/>
      <c r="O428" s="483"/>
      <c r="P428" s="483"/>
      <c r="Q428" s="483"/>
      <c r="T428" s="483"/>
      <c r="U428" s="483"/>
      <c r="V428" s="483"/>
      <c r="W428" s="483"/>
      <c r="X428" s="483"/>
      <c r="Y428" s="483"/>
      <c r="Z428" s="483"/>
    </row>
    <row r="429" spans="1:26" ht="15.75" x14ac:dyDescent="0.25">
      <c r="A429" s="516"/>
      <c r="B429" s="483"/>
      <c r="C429" s="489"/>
      <c r="D429" s="483"/>
      <c r="E429" s="523"/>
      <c r="F429" s="523"/>
      <c r="G429" s="483"/>
      <c r="K429" s="483"/>
      <c r="L429" s="483"/>
      <c r="M429" s="483"/>
      <c r="N429" s="483"/>
      <c r="O429" s="483"/>
      <c r="P429" s="483"/>
      <c r="Q429" s="483"/>
      <c r="T429" s="483"/>
      <c r="U429" s="483"/>
      <c r="V429" s="483"/>
      <c r="W429" s="483"/>
      <c r="X429" s="483"/>
      <c r="Y429" s="483"/>
      <c r="Z429" s="483"/>
    </row>
    <row r="430" spans="1:26" ht="15.75" x14ac:dyDescent="0.25">
      <c r="A430" s="516"/>
      <c r="B430" s="483"/>
      <c r="C430" s="489"/>
      <c r="D430" s="483"/>
      <c r="E430" s="523"/>
      <c r="F430" s="523"/>
      <c r="G430" s="483"/>
      <c r="K430" s="483"/>
      <c r="L430" s="483"/>
      <c r="M430" s="483"/>
      <c r="N430" s="483"/>
      <c r="O430" s="483"/>
      <c r="P430" s="483"/>
      <c r="Q430" s="483"/>
      <c r="T430" s="483"/>
      <c r="U430" s="483"/>
      <c r="V430" s="483"/>
      <c r="W430" s="483"/>
      <c r="X430" s="483"/>
      <c r="Y430" s="483"/>
      <c r="Z430" s="483"/>
    </row>
  </sheetData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7.109375" defaultRowHeight="15" customHeight="1" x14ac:dyDescent="0.2"/>
  <cols>
    <col min="1" max="16384" width="7.109375" style="509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workbookViewId="0"/>
  </sheetViews>
  <sheetFormatPr defaultColWidth="8.88671875" defaultRowHeight="15.75" customHeight="1" x14ac:dyDescent="0.25"/>
  <cols>
    <col min="1" max="1" width="3.6640625" style="125" customWidth="1"/>
    <col min="2" max="2" width="38.21875" style="129" customWidth="1"/>
    <col min="3" max="3" width="11.6640625" style="130" customWidth="1"/>
    <col min="4" max="7" width="11.6640625" style="129" customWidth="1"/>
    <col min="8" max="8" width="11.6640625" style="125" customWidth="1"/>
    <col min="9" max="10" width="8.5546875" style="125" customWidth="1"/>
    <col min="11" max="26" width="8.88671875" style="55" customWidth="1"/>
    <col min="27" max="16384" width="8.88671875" style="55"/>
  </cols>
  <sheetData>
    <row r="1" spans="1:11" ht="16.5" x14ac:dyDescent="0.3">
      <c r="A1" s="22" t="s">
        <v>19</v>
      </c>
      <c r="B1" s="23"/>
      <c r="C1" s="23"/>
      <c r="D1" s="23"/>
      <c r="E1" s="23"/>
      <c r="F1" s="23"/>
      <c r="G1" s="23"/>
      <c r="H1" s="24" t="s">
        <v>40</v>
      </c>
    </row>
    <row r="2" spans="1:11" x14ac:dyDescent="0.25">
      <c r="A2" s="25"/>
      <c r="B2" s="25"/>
      <c r="C2" s="25"/>
      <c r="D2" s="25"/>
      <c r="E2" s="26"/>
      <c r="F2" s="23"/>
      <c r="G2" s="23"/>
      <c r="H2" s="27"/>
      <c r="I2" s="28"/>
    </row>
    <row r="3" spans="1:11" ht="16.5" x14ac:dyDescent="0.25">
      <c r="A3" s="29" t="s">
        <v>41</v>
      </c>
      <c r="B3" s="23"/>
      <c r="C3" s="23"/>
      <c r="D3" s="23"/>
      <c r="E3" s="23"/>
      <c r="F3" s="23"/>
      <c r="G3" s="23"/>
      <c r="H3" s="23"/>
    </row>
    <row r="4" spans="1:11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2"/>
      <c r="F4" s="33"/>
      <c r="G4" s="33"/>
      <c r="H4" s="34"/>
    </row>
    <row r="5" spans="1:11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5" t="e">
        <f>VLOOKUP(I5,Alapa!$G$2:$H$22,2)</f>
        <v>#N/A</v>
      </c>
      <c r="F5" s="33"/>
      <c r="G5" s="33"/>
      <c r="H5" s="36"/>
      <c r="I5" s="37">
        <v>1</v>
      </c>
    </row>
    <row r="6" spans="1:11" ht="16.5" x14ac:dyDescent="0.3">
      <c r="A6" s="38"/>
      <c r="B6" s="23"/>
      <c r="C6" s="23"/>
      <c r="D6" s="30" t="s">
        <v>44</v>
      </c>
      <c r="E6" s="35" t="str">
        <f>IF(Alapa!$N$2=0," ",Alapa!$N$2)</f>
        <v xml:space="preserve"> </v>
      </c>
      <c r="F6" s="33"/>
      <c r="G6" s="33"/>
      <c r="H6" s="39"/>
    </row>
    <row r="7" spans="1:11" x14ac:dyDescent="0.25">
      <c r="A7" s="38"/>
      <c r="B7" s="23"/>
      <c r="C7" s="23"/>
      <c r="D7" s="23"/>
      <c r="E7" s="23"/>
      <c r="F7" s="23"/>
      <c r="G7" s="23"/>
      <c r="H7" s="27"/>
    </row>
    <row r="8" spans="1:11" x14ac:dyDescent="0.25">
      <c r="A8" s="27"/>
      <c r="B8" s="27"/>
      <c r="C8" s="40" t="s">
        <v>45</v>
      </c>
      <c r="D8" s="23"/>
      <c r="E8" s="23"/>
      <c r="F8" s="23"/>
      <c r="G8" s="23"/>
      <c r="H8" s="23"/>
    </row>
    <row r="9" spans="1:11" x14ac:dyDescent="0.25">
      <c r="A9" s="41" t="s">
        <v>46</v>
      </c>
      <c r="B9" s="42"/>
      <c r="C9" s="23"/>
      <c r="D9" s="23"/>
      <c r="E9" s="23"/>
      <c r="F9" s="23"/>
      <c r="G9" s="23"/>
      <c r="H9" s="23"/>
    </row>
    <row r="10" spans="1:11" ht="16.5" customHeight="1" thickBot="1" x14ac:dyDescent="0.3">
      <c r="A10" s="536" t="s">
        <v>47</v>
      </c>
      <c r="B10" s="537"/>
      <c r="C10" s="43" t="s">
        <v>48</v>
      </c>
      <c r="D10" s="43">
        <f>E10-1</f>
        <v>-1</v>
      </c>
      <c r="E10" s="43">
        <f>Alapa!C10</f>
        <v>0</v>
      </c>
      <c r="F10" s="43" t="s">
        <v>49</v>
      </c>
      <c r="G10" s="44">
        <f>Alapa!C11</f>
        <v>0</v>
      </c>
      <c r="H10" s="45"/>
    </row>
    <row r="11" spans="1:11" ht="30.75" customHeight="1" x14ac:dyDescent="0.25">
      <c r="A11" s="538" t="s">
        <v>50</v>
      </c>
      <c r="B11" s="539"/>
      <c r="C11" s="539"/>
      <c r="D11" s="539"/>
      <c r="E11" s="539"/>
      <c r="F11" s="539"/>
      <c r="G11" s="540"/>
      <c r="H11" s="46"/>
      <c r="I11" s="528" t="s">
        <v>1332</v>
      </c>
      <c r="J11" s="529" t="s">
        <v>1331</v>
      </c>
    </row>
    <row r="12" spans="1:11" x14ac:dyDescent="0.25">
      <c r="A12" s="47" t="s">
        <v>51</v>
      </c>
      <c r="B12" s="48" t="s">
        <v>52</v>
      </c>
      <c r="C12" s="49">
        <v>1200</v>
      </c>
      <c r="D12" s="50">
        <f>I33/1000</f>
        <v>0</v>
      </c>
      <c r="E12" s="51">
        <f>Import_M!D62/1000</f>
        <v>0</v>
      </c>
      <c r="F12" s="52" t="str">
        <f>IF(D12=0,"ADATHIÁNY",IF(E12=0,"ADATHIÁNY",IF(D12&gt;C12,IF(E12&gt;C12,"ÉVES","EGYSZERŰSÍTETT"),"EGYSZERŰSÍTETT")))</f>
        <v>ADATHIÁNY</v>
      </c>
      <c r="G12" s="53">
        <f>Import_M!F62/1000</f>
        <v>0</v>
      </c>
      <c r="H12" s="54"/>
      <c r="I12" s="530">
        <f>IF(F12="ÉVES",1,0)</f>
        <v>0</v>
      </c>
      <c r="J12" s="531">
        <f>IF(F12="Adathiány",0,1)</f>
        <v>0</v>
      </c>
    </row>
    <row r="13" spans="1:11" x14ac:dyDescent="0.25">
      <c r="A13" s="47" t="s">
        <v>53</v>
      </c>
      <c r="B13" s="48" t="s">
        <v>54</v>
      </c>
      <c r="C13" s="49">
        <v>2400</v>
      </c>
      <c r="D13" s="50">
        <f>I29/1000</f>
        <v>0</v>
      </c>
      <c r="E13" s="51">
        <f>Import_O!D5/1000</f>
        <v>0</v>
      </c>
      <c r="F13" s="52" t="str">
        <f>IF(D13=0,"ADATHIÁNY",IF(E13=0,"ADATHIÁNY",IF(D13&gt;C13,IF(E13&gt;C13,"ÉVES","EGYSZERŰSÍTETT"),"EGYSZERŰSÍTETT")))</f>
        <v>ADATHIÁNY</v>
      </c>
      <c r="G13" s="53">
        <f>Import_O!F5/1000</f>
        <v>0</v>
      </c>
      <c r="H13" s="54"/>
      <c r="I13" s="530">
        <f>IF(F13="ÉVES",1,0)</f>
        <v>0</v>
      </c>
      <c r="J13" s="531">
        <f>IF(F13="Adathiány",0,1)</f>
        <v>0</v>
      </c>
    </row>
    <row r="14" spans="1:11" ht="16.5" thickBot="1" x14ac:dyDescent="0.3">
      <c r="A14" s="47" t="s">
        <v>55</v>
      </c>
      <c r="B14" s="48" t="s">
        <v>56</v>
      </c>
      <c r="C14" s="49">
        <v>50</v>
      </c>
      <c r="D14" s="58">
        <f>I21</f>
        <v>0</v>
      </c>
      <c r="E14" s="58">
        <f>J21</f>
        <v>0</v>
      </c>
      <c r="F14" s="52" t="str">
        <f>IF(D14=0,"ADATHIÁNY",IF(E14=0,"ADATHIÁNY",IF(D14&gt;C14,IF(E14&gt;C14,"ÉVES","EGYSZERŰSÍTETT"),"EGYSZERŰSÍTETT")))</f>
        <v>ADATHIÁNY</v>
      </c>
      <c r="G14" s="59">
        <f>Alapa!C32</f>
        <v>0</v>
      </c>
      <c r="H14" s="60"/>
      <c r="I14" s="532">
        <f>IF(F14="ÉVES",1,0)</f>
        <v>0</v>
      </c>
      <c r="J14" s="533">
        <f>IF(F14="Adathiány",0,1)</f>
        <v>0</v>
      </c>
    </row>
    <row r="15" spans="1:11" x14ac:dyDescent="0.25">
      <c r="A15" s="61"/>
      <c r="B15" s="62"/>
      <c r="C15" s="60"/>
      <c r="D15" s="60"/>
      <c r="E15" s="60"/>
      <c r="F15" s="60"/>
      <c r="G15" s="63"/>
      <c r="H15" s="60"/>
      <c r="I15" s="55"/>
      <c r="J15" s="56"/>
      <c r="K15" s="57"/>
    </row>
    <row r="16" spans="1:11" x14ac:dyDescent="0.25">
      <c r="A16" s="64" t="s">
        <v>57</v>
      </c>
      <c r="B16" s="65"/>
      <c r="C16" s="66">
        <f>Alapa!C29</f>
        <v>0</v>
      </c>
      <c r="D16" s="67"/>
      <c r="E16" s="68" t="s">
        <v>58</v>
      </c>
      <c r="F16" s="69" t="str">
        <f>IF(SUM(J12:J14)&lt;3,"ADATHIÁNY",IF(C16="Egyszerűsített éves beszámoló",IF(SUM(I12:I14)&gt;=2,"NEM KÉSZÍTHET","RENDBEN"),"RENDBEN"))</f>
        <v>ADATHIÁNY</v>
      </c>
      <c r="G16" s="70"/>
      <c r="H16" s="60"/>
      <c r="I16" s="55"/>
      <c r="J16" s="56"/>
    </row>
    <row r="17" spans="1:26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" t="s">
        <v>59</v>
      </c>
      <c r="K17" s="27"/>
      <c r="L17" s="27"/>
      <c r="M17" s="21" t="s">
        <v>60</v>
      </c>
      <c r="N17" s="27"/>
      <c r="O17" s="27"/>
      <c r="P17" s="21" t="s">
        <v>61</v>
      </c>
      <c r="Q17" s="27"/>
      <c r="R17" s="27"/>
      <c r="S17" s="21" t="s">
        <v>62</v>
      </c>
      <c r="T17" s="27"/>
      <c r="U17" s="27"/>
      <c r="V17" s="21" t="s">
        <v>63</v>
      </c>
      <c r="W17" s="27"/>
      <c r="X17" s="27"/>
      <c r="Y17" s="21" t="s">
        <v>64</v>
      </c>
      <c r="Z17" s="27"/>
    </row>
    <row r="18" spans="1:26" x14ac:dyDescent="0.25">
      <c r="A18" s="71" t="s">
        <v>65</v>
      </c>
      <c r="B18" s="27"/>
      <c r="C18" s="27"/>
      <c r="D18" s="27"/>
      <c r="E18" s="27"/>
      <c r="F18" s="27"/>
      <c r="G18" s="27"/>
      <c r="H18" s="27"/>
      <c r="I18" s="27"/>
      <c r="J18" s="2" t="s">
        <v>66</v>
      </c>
      <c r="K18" s="27"/>
      <c r="L18" s="27"/>
      <c r="M18" s="2" t="s">
        <v>67</v>
      </c>
      <c r="N18" s="27"/>
      <c r="O18" s="27"/>
      <c r="P18" s="2" t="s">
        <v>67</v>
      </c>
      <c r="Q18" s="27"/>
      <c r="R18" s="27"/>
      <c r="S18" s="2" t="s">
        <v>67</v>
      </c>
      <c r="T18" s="27"/>
      <c r="U18" s="27"/>
      <c r="V18" s="2" t="s">
        <v>67</v>
      </c>
      <c r="W18" s="27"/>
      <c r="X18" s="27"/>
      <c r="Y18" s="2" t="s">
        <v>67</v>
      </c>
      <c r="Z18" s="27"/>
    </row>
    <row r="19" spans="1:26" x14ac:dyDescent="0.25">
      <c r="A19" s="72"/>
      <c r="B19" s="73"/>
      <c r="C19" s="73"/>
      <c r="D19" s="73"/>
      <c r="E19" s="73"/>
      <c r="F19" s="74">
        <f>G19-1</f>
        <v>-1</v>
      </c>
      <c r="G19" s="74">
        <f>Alapa!C10</f>
        <v>0</v>
      </c>
      <c r="H19" s="75">
        <f>Alapa!C11</f>
        <v>0</v>
      </c>
      <c r="I19" s="74">
        <f>J19-1</f>
        <v>-1</v>
      </c>
      <c r="J19" s="74">
        <f>G19</f>
        <v>0</v>
      </c>
      <c r="K19" s="75">
        <f>H19</f>
        <v>0</v>
      </c>
      <c r="L19" s="74">
        <f>M19-1</f>
        <v>-1</v>
      </c>
      <c r="M19" s="74">
        <f>J19</f>
        <v>0</v>
      </c>
      <c r="N19" s="75">
        <f>K19</f>
        <v>0</v>
      </c>
      <c r="O19" s="74">
        <f>P19-1</f>
        <v>-1</v>
      </c>
      <c r="P19" s="74">
        <f>M19</f>
        <v>0</v>
      </c>
      <c r="Q19" s="75">
        <f>N19</f>
        <v>0</v>
      </c>
      <c r="R19" s="74">
        <f>S19-1</f>
        <v>-1</v>
      </c>
      <c r="S19" s="74">
        <f>P19</f>
        <v>0</v>
      </c>
      <c r="T19" s="75">
        <f>Q19</f>
        <v>0</v>
      </c>
      <c r="U19" s="74">
        <f>V19-1</f>
        <v>-1</v>
      </c>
      <c r="V19" s="74">
        <f>S19</f>
        <v>0</v>
      </c>
      <c r="W19" s="75">
        <f>T19</f>
        <v>0</v>
      </c>
      <c r="X19" s="74">
        <f>Y19-1</f>
        <v>-1</v>
      </c>
      <c r="Y19" s="74">
        <f>V19</f>
        <v>0</v>
      </c>
      <c r="Z19" s="75">
        <f>W19</f>
        <v>0</v>
      </c>
    </row>
    <row r="20" spans="1:26" x14ac:dyDescent="0.25">
      <c r="A20" s="76"/>
      <c r="B20" s="77" t="s">
        <v>68</v>
      </c>
      <c r="C20" s="541" t="s">
        <v>69</v>
      </c>
      <c r="D20" s="542"/>
      <c r="E20" s="78"/>
      <c r="F20" s="543" t="s">
        <v>70</v>
      </c>
      <c r="G20" s="544"/>
      <c r="H20" s="545"/>
      <c r="I20" s="546" t="s">
        <v>70</v>
      </c>
      <c r="J20" s="544"/>
      <c r="K20" s="545"/>
      <c r="L20" s="546" t="s">
        <v>70</v>
      </c>
      <c r="M20" s="544"/>
      <c r="N20" s="545"/>
      <c r="O20" s="546" t="s">
        <v>70</v>
      </c>
      <c r="P20" s="544"/>
      <c r="Q20" s="545"/>
      <c r="R20" s="546" t="s">
        <v>70</v>
      </c>
      <c r="S20" s="544"/>
      <c r="T20" s="545"/>
      <c r="U20" s="546" t="s">
        <v>70</v>
      </c>
      <c r="V20" s="544"/>
      <c r="W20" s="545"/>
      <c r="X20" s="546" t="s">
        <v>70</v>
      </c>
      <c r="Y20" s="544"/>
      <c r="Z20" s="545"/>
    </row>
    <row r="21" spans="1:26" x14ac:dyDescent="0.25">
      <c r="A21" s="79"/>
      <c r="B21" s="80" t="s">
        <v>71</v>
      </c>
      <c r="C21" s="81">
        <v>0</v>
      </c>
      <c r="D21" s="82">
        <v>9</v>
      </c>
      <c r="E21" s="83" t="s">
        <v>72</v>
      </c>
      <c r="F21" s="84">
        <f>I21+L21+O21+R21+U21+X21</f>
        <v>0</v>
      </c>
      <c r="G21" s="84">
        <f>J21+M21+P21+S21+V21+Y21</f>
        <v>0</v>
      </c>
      <c r="H21" s="85">
        <f>K21+N21+Q21+T21+W21+Z21</f>
        <v>0</v>
      </c>
      <c r="I21" s="86"/>
      <c r="J21" s="87"/>
      <c r="K21" s="88">
        <f>Alapa!C32</f>
        <v>0</v>
      </c>
      <c r="L21" s="86"/>
      <c r="M21" s="87"/>
      <c r="N21" s="89"/>
      <c r="O21" s="86"/>
      <c r="P21" s="87"/>
      <c r="Q21" s="89"/>
      <c r="R21" s="86"/>
      <c r="S21" s="87"/>
      <c r="T21" s="89"/>
      <c r="U21" s="86"/>
      <c r="V21" s="87"/>
      <c r="W21" s="89"/>
      <c r="X21" s="86"/>
      <c r="Y21" s="87"/>
      <c r="Z21" s="89"/>
    </row>
    <row r="22" spans="1:26" x14ac:dyDescent="0.25">
      <c r="A22" s="79"/>
      <c r="B22" s="80" t="s">
        <v>73</v>
      </c>
      <c r="C22" s="81">
        <f>+D21+1</f>
        <v>10</v>
      </c>
      <c r="D22" s="82">
        <v>49</v>
      </c>
      <c r="E22" s="83" t="s">
        <v>74</v>
      </c>
      <c r="F22" s="90"/>
      <c r="G22" s="91"/>
      <c r="H22" s="92"/>
    </row>
    <row r="23" spans="1:26" x14ac:dyDescent="0.25">
      <c r="A23" s="79"/>
      <c r="B23" s="80" t="s">
        <v>75</v>
      </c>
      <c r="C23" s="81">
        <f>+D22+1</f>
        <v>50</v>
      </c>
      <c r="D23" s="82">
        <v>249</v>
      </c>
      <c r="E23" s="83" t="s">
        <v>76</v>
      </c>
      <c r="F23" s="90"/>
      <c r="G23" s="91"/>
      <c r="H23" s="92"/>
    </row>
    <row r="24" spans="1:26" x14ac:dyDescent="0.25">
      <c r="A24" s="93"/>
      <c r="B24" s="94" t="s">
        <v>77</v>
      </c>
      <c r="C24" s="95">
        <f>+D23+1</f>
        <v>250</v>
      </c>
      <c r="D24" s="96"/>
      <c r="E24" s="97" t="s">
        <v>78</v>
      </c>
      <c r="F24" s="98" t="str">
        <f>IF(F21=0,"ADATHIÁNY",+VLOOKUP(F21,$C$21:$E$24,3,TRUE))</f>
        <v>ADATHIÁNY</v>
      </c>
      <c r="G24" s="98" t="str">
        <f>IF(G21=0,"ADATHIÁNY",+VLOOKUP(G21,$C$21:$E$24,3,TRUE))</f>
        <v>ADATHIÁNY</v>
      </c>
      <c r="H24" s="99" t="str">
        <f>IF(H21=0,"ADATHIÁNY",+VLOOKUP(H21,$C$21:$E$24,3,TRUE))</f>
        <v>ADATHIÁNY</v>
      </c>
    </row>
    <row r="25" spans="1:26" x14ac:dyDescent="0.25">
      <c r="A25" s="100"/>
      <c r="B25" s="91"/>
      <c r="C25" s="91"/>
      <c r="D25" s="91"/>
      <c r="E25" s="91"/>
      <c r="F25" s="91"/>
      <c r="G25" s="91"/>
      <c r="H25" s="92"/>
    </row>
    <row r="26" spans="1:26" x14ac:dyDescent="0.25">
      <c r="A26" s="76"/>
      <c r="B26" s="77" t="s">
        <v>68</v>
      </c>
      <c r="C26" s="541" t="s">
        <v>79</v>
      </c>
      <c r="D26" s="542"/>
      <c r="E26" s="101"/>
      <c r="F26" s="543" t="s">
        <v>80</v>
      </c>
      <c r="G26" s="544"/>
      <c r="H26" s="545"/>
    </row>
    <row r="27" spans="1:26" ht="16.5" thickBot="1" x14ac:dyDescent="0.3">
      <c r="A27" s="79"/>
      <c r="B27" s="80" t="s">
        <v>71</v>
      </c>
      <c r="C27" s="102">
        <v>0</v>
      </c>
      <c r="D27" s="103">
        <v>2000</v>
      </c>
      <c r="E27" s="83" t="s">
        <v>72</v>
      </c>
      <c r="F27" s="104">
        <v>330.52</v>
      </c>
      <c r="G27" s="104">
        <v>365.13</v>
      </c>
      <c r="H27" s="105"/>
    </row>
    <row r="28" spans="1:26" ht="15.75" customHeight="1" x14ac:dyDescent="0.25">
      <c r="A28" s="79"/>
      <c r="B28" s="80" t="s">
        <v>73</v>
      </c>
      <c r="C28" s="102">
        <f>+D27+1</f>
        <v>2001</v>
      </c>
      <c r="D28" s="103">
        <v>10000</v>
      </c>
      <c r="E28" s="83" t="s">
        <v>74</v>
      </c>
      <c r="F28" s="547" t="s">
        <v>81</v>
      </c>
      <c r="G28" s="548"/>
      <c r="H28" s="549"/>
      <c r="I28" s="546" t="s">
        <v>81</v>
      </c>
      <c r="J28" s="544"/>
      <c r="K28" s="545"/>
      <c r="L28" s="546" t="s">
        <v>81</v>
      </c>
      <c r="M28" s="544"/>
      <c r="N28" s="545"/>
      <c r="O28" s="546" t="s">
        <v>81</v>
      </c>
      <c r="P28" s="544"/>
      <c r="Q28" s="545"/>
      <c r="R28" s="546" t="s">
        <v>81</v>
      </c>
      <c r="S28" s="544"/>
      <c r="T28" s="545"/>
      <c r="U28" s="546" t="s">
        <v>81</v>
      </c>
      <c r="V28" s="544"/>
      <c r="W28" s="545"/>
      <c r="X28" s="546" t="s">
        <v>81</v>
      </c>
      <c r="Y28" s="544"/>
      <c r="Z28" s="545"/>
    </row>
    <row r="29" spans="1:26" x14ac:dyDescent="0.25">
      <c r="A29" s="79"/>
      <c r="B29" s="80" t="s">
        <v>75</v>
      </c>
      <c r="C29" s="102">
        <f>+D28+1</f>
        <v>10001</v>
      </c>
      <c r="D29" s="103">
        <v>50000</v>
      </c>
      <c r="E29" s="83" t="s">
        <v>76</v>
      </c>
      <c r="F29" s="106">
        <f>I29+L29+O29+R29+U29+X29</f>
        <v>0</v>
      </c>
      <c r="G29" s="106">
        <f>J29+M29+P29+S29+V29+Y29</f>
        <v>0</v>
      </c>
      <c r="H29" s="107">
        <f>K29+N29+Q29+T29+W29+Z29</f>
        <v>0</v>
      </c>
      <c r="I29" s="108"/>
      <c r="J29" s="109">
        <f>Import_O!D5</f>
        <v>0</v>
      </c>
      <c r="K29" s="110">
        <f>Import_O!F5</f>
        <v>0</v>
      </c>
      <c r="L29" s="108"/>
      <c r="M29" s="111"/>
      <c r="N29" s="112"/>
      <c r="O29" s="108"/>
      <c r="P29" s="111"/>
      <c r="Q29" s="112"/>
      <c r="R29" s="108"/>
      <c r="S29" s="111"/>
      <c r="T29" s="112"/>
      <c r="U29" s="108"/>
      <c r="V29" s="111"/>
      <c r="W29" s="112"/>
      <c r="X29" s="108"/>
      <c r="Y29" s="111"/>
      <c r="Z29" s="112"/>
    </row>
    <row r="30" spans="1:26" x14ac:dyDescent="0.25">
      <c r="A30" s="93"/>
      <c r="B30" s="94" t="s">
        <v>77</v>
      </c>
      <c r="C30" s="113">
        <f>+D29+1</f>
        <v>50001</v>
      </c>
      <c r="D30" s="114"/>
      <c r="E30" s="97" t="s">
        <v>78</v>
      </c>
      <c r="F30" s="98" t="str">
        <f>IF(F27=0,"ADATHIÁNY",IF(F29=0,"ADATHIÁNY",+VLOOKUP(F29/F27,$C$27:$E$30,3,TRUE)))</f>
        <v>ADATHIÁNY</v>
      </c>
      <c r="G30" s="98" t="str">
        <f>IF(G27=0,"ADATHIÁNY",IF(G29=0,"ADATHIÁNY",+VLOOKUP(G29/G27,$C$27:$E$30,3,TRUE)))</f>
        <v>ADATHIÁNY</v>
      </c>
      <c r="H30" s="99" t="str">
        <f>IF(H27=0,"ADATHIÁNY",IF(H29=0,"ADATHIÁNY",+VLOOKUP(H29/H27,$C$27:$E$30,3,TRUE)))</f>
        <v>ADATHIÁNY</v>
      </c>
    </row>
    <row r="31" spans="1:26" x14ac:dyDescent="0.25">
      <c r="A31" s="100"/>
      <c r="B31" s="91"/>
      <c r="C31" s="91"/>
      <c r="D31" s="91"/>
      <c r="E31" s="91"/>
      <c r="F31" s="91"/>
      <c r="G31" s="91"/>
      <c r="H31" s="92"/>
    </row>
    <row r="32" spans="1:26" x14ac:dyDescent="0.25">
      <c r="A32" s="76"/>
      <c r="B32" s="77" t="s">
        <v>68</v>
      </c>
      <c r="C32" s="541" t="s">
        <v>82</v>
      </c>
      <c r="D32" s="542"/>
      <c r="E32" s="101"/>
      <c r="F32" s="550" t="s">
        <v>83</v>
      </c>
      <c r="G32" s="551"/>
      <c r="H32" s="552"/>
      <c r="I32" s="553" t="s">
        <v>83</v>
      </c>
      <c r="J32" s="551"/>
      <c r="K32" s="552"/>
      <c r="L32" s="553" t="s">
        <v>83</v>
      </c>
      <c r="M32" s="551"/>
      <c r="N32" s="552"/>
      <c r="O32" s="553" t="s">
        <v>83</v>
      </c>
      <c r="P32" s="551"/>
      <c r="Q32" s="552"/>
      <c r="R32" s="553" t="s">
        <v>83</v>
      </c>
      <c r="S32" s="551"/>
      <c r="T32" s="552"/>
      <c r="U32" s="553" t="s">
        <v>83</v>
      </c>
      <c r="V32" s="551"/>
      <c r="W32" s="552"/>
      <c r="X32" s="553" t="s">
        <v>83</v>
      </c>
      <c r="Y32" s="551"/>
      <c r="Z32" s="552"/>
    </row>
    <row r="33" spans="1:26" x14ac:dyDescent="0.25">
      <c r="A33" s="79"/>
      <c r="B33" s="80" t="s">
        <v>71</v>
      </c>
      <c r="C33" s="102">
        <v>0</v>
      </c>
      <c r="D33" s="103">
        <v>2000</v>
      </c>
      <c r="E33" s="83" t="s">
        <v>72</v>
      </c>
      <c r="F33" s="115">
        <f>I33+L33+O33+R33+U33+X33</f>
        <v>0</v>
      </c>
      <c r="G33" s="115">
        <f>J33+M33+P33+S33+V33+Y33</f>
        <v>0</v>
      </c>
      <c r="H33" s="116">
        <f>K33+N33+Q33+T33+W33+Z33</f>
        <v>0</v>
      </c>
      <c r="I33" s="117"/>
      <c r="J33" s="118">
        <f>Import_M!D62</f>
        <v>0</v>
      </c>
      <c r="K33" s="119">
        <f>Import_M!F62</f>
        <v>0</v>
      </c>
      <c r="L33" s="117"/>
      <c r="M33" s="120"/>
      <c r="N33" s="121"/>
      <c r="O33" s="117"/>
      <c r="P33" s="120"/>
      <c r="Q33" s="121"/>
      <c r="R33" s="117"/>
      <c r="S33" s="120"/>
      <c r="T33" s="121"/>
      <c r="U33" s="117"/>
      <c r="V33" s="120"/>
      <c r="W33" s="121"/>
      <c r="X33" s="117"/>
      <c r="Y33" s="120"/>
      <c r="Z33" s="121"/>
    </row>
    <row r="34" spans="1:26" x14ac:dyDescent="0.25">
      <c r="A34" s="79"/>
      <c r="B34" s="80" t="s">
        <v>73</v>
      </c>
      <c r="C34" s="102">
        <f>+D33+1</f>
        <v>2001</v>
      </c>
      <c r="D34" s="103">
        <v>10000</v>
      </c>
      <c r="E34" s="83" t="s">
        <v>74</v>
      </c>
      <c r="F34" s="90"/>
      <c r="G34" s="91"/>
      <c r="H34" s="92"/>
    </row>
    <row r="35" spans="1:26" x14ac:dyDescent="0.25">
      <c r="A35" s="79"/>
      <c r="B35" s="80" t="s">
        <v>75</v>
      </c>
      <c r="C35" s="102">
        <f>+D34+1</f>
        <v>10001</v>
      </c>
      <c r="D35" s="103">
        <v>43000</v>
      </c>
      <c r="E35" s="83" t="s">
        <v>76</v>
      </c>
      <c r="F35" s="90"/>
      <c r="G35" s="91"/>
      <c r="H35" s="92"/>
    </row>
    <row r="36" spans="1:26" x14ac:dyDescent="0.25">
      <c r="A36" s="93"/>
      <c r="B36" s="94" t="s">
        <v>77</v>
      </c>
      <c r="C36" s="113">
        <f>+D35+1</f>
        <v>43001</v>
      </c>
      <c r="D36" s="114"/>
      <c r="E36" s="97" t="s">
        <v>78</v>
      </c>
      <c r="F36" s="98" t="str">
        <f>IF(F33=0,"ADATHIÁNY",+VLOOKUP(F33/F27,$C$33:$E$36,3,TRUE))</f>
        <v>ADATHIÁNY</v>
      </c>
      <c r="G36" s="98" t="str">
        <f>IF(G33=0,"ADATHIÁNY",+VLOOKUP(G33/G27,$C$33:$E$36,3,TRUE))</f>
        <v>ADATHIÁNY</v>
      </c>
      <c r="H36" s="99" t="str">
        <f>IF(H33=0,"ADATHIÁNY",+VLOOKUP(H33/H27,$C$33:$E$36,3,TRUE))</f>
        <v>ADATHIÁNY</v>
      </c>
    </row>
    <row r="37" spans="1:26" x14ac:dyDescent="0.25">
      <c r="A37" s="1"/>
      <c r="B37" s="91" t="s">
        <v>84</v>
      </c>
      <c r="C37" s="91"/>
      <c r="D37" s="91"/>
      <c r="E37" s="91"/>
      <c r="F37" s="91"/>
      <c r="G37" s="91"/>
      <c r="H37" s="91"/>
    </row>
    <row r="38" spans="1:26" x14ac:dyDescent="0.25">
      <c r="A38" s="1"/>
      <c r="B38" s="91" t="s">
        <v>85</v>
      </c>
      <c r="C38" s="91"/>
      <c r="D38" s="91"/>
      <c r="E38" s="91"/>
      <c r="F38" s="91"/>
      <c r="G38" s="91"/>
      <c r="H38" s="91"/>
    </row>
    <row r="39" spans="1:26" x14ac:dyDescent="0.25">
      <c r="A39" s="1"/>
      <c r="B39" s="91" t="s">
        <v>86</v>
      </c>
      <c r="C39" s="91"/>
      <c r="D39" s="91"/>
      <c r="E39" s="91"/>
      <c r="F39" s="91"/>
      <c r="G39" s="91"/>
      <c r="H39" s="91"/>
    </row>
    <row r="40" spans="1:26" x14ac:dyDescent="0.25">
      <c r="A40" s="1"/>
      <c r="B40" s="91" t="s">
        <v>87</v>
      </c>
      <c r="C40" s="91"/>
      <c r="D40" s="91"/>
      <c r="E40" s="91"/>
      <c r="F40" s="91"/>
      <c r="G40" s="91"/>
      <c r="H40" s="91"/>
    </row>
    <row r="41" spans="1:26" x14ac:dyDescent="0.25">
      <c r="A41" s="1"/>
      <c r="B41" s="91" t="s">
        <v>88</v>
      </c>
      <c r="C41" s="91"/>
      <c r="D41" s="91"/>
      <c r="E41" s="91"/>
      <c r="F41" s="91"/>
      <c r="G41" s="91"/>
      <c r="H41" s="91"/>
    </row>
    <row r="42" spans="1:26" x14ac:dyDescent="0.25">
      <c r="A42" s="1"/>
      <c r="B42" s="91"/>
      <c r="C42" s="91"/>
      <c r="D42" s="554" t="s">
        <v>58</v>
      </c>
      <c r="E42" s="554"/>
      <c r="F42" s="122"/>
      <c r="G42" s="122"/>
      <c r="H42" s="122"/>
    </row>
    <row r="43" spans="1:26" x14ac:dyDescent="0.25">
      <c r="A43" s="1"/>
      <c r="B43" s="123" t="s">
        <v>89</v>
      </c>
      <c r="C43" s="124">
        <f>Alapa!C11+1</f>
        <v>1</v>
      </c>
      <c r="D43" s="555"/>
      <c r="E43" s="555"/>
      <c r="F43" s="122"/>
      <c r="G43" s="122"/>
      <c r="H43" s="122"/>
    </row>
    <row r="44" spans="1:26" x14ac:dyDescent="0.25">
      <c r="A44" s="1"/>
      <c r="B44" s="123" t="s">
        <v>90</v>
      </c>
      <c r="C44" s="124">
        <f>Alapa!C11</f>
        <v>0</v>
      </c>
      <c r="D44" s="555"/>
      <c r="E44" s="555"/>
      <c r="F44" s="122"/>
      <c r="G44" s="122"/>
      <c r="H44" s="122"/>
    </row>
    <row r="45" spans="1:26" x14ac:dyDescent="0.25">
      <c r="A45" s="55"/>
      <c r="B45" s="125"/>
      <c r="C45" s="125"/>
      <c r="D45" s="125"/>
      <c r="E45" s="125"/>
      <c r="F45" s="125"/>
      <c r="G45" s="125"/>
    </row>
    <row r="46" spans="1:26" x14ac:dyDescent="0.25">
      <c r="A46" s="55"/>
      <c r="B46" s="126" t="s">
        <v>91</v>
      </c>
      <c r="C46" s="125"/>
      <c r="D46" s="125"/>
      <c r="E46" s="125"/>
      <c r="F46" s="125"/>
      <c r="G46" s="125"/>
    </row>
    <row r="47" spans="1:26" x14ac:dyDescent="0.25">
      <c r="A47" s="55"/>
      <c r="B47" s="127"/>
      <c r="C47" s="125"/>
      <c r="D47" s="125"/>
      <c r="E47" s="125"/>
      <c r="F47" s="125"/>
      <c r="G47" s="125"/>
    </row>
    <row r="48" spans="1:26" x14ac:dyDescent="0.25">
      <c r="A48" s="55"/>
      <c r="B48" s="125"/>
      <c r="C48" s="125"/>
      <c r="D48" s="125"/>
      <c r="E48" s="125"/>
      <c r="F48" s="125"/>
      <c r="G48" s="125"/>
    </row>
    <row r="49" spans="1:2" x14ac:dyDescent="0.25">
      <c r="A49" s="55"/>
      <c r="B49" s="128"/>
    </row>
    <row r="50" spans="1:2" ht="16.5" customHeight="1" x14ac:dyDescent="0.25"/>
    <row r="51" spans="1:2" ht="16.5" customHeight="1" x14ac:dyDescent="0.25"/>
    <row r="52" spans="1:2" ht="16.5" customHeight="1" x14ac:dyDescent="0.25"/>
    <row r="53" spans="1:2" ht="16.5" customHeight="1" x14ac:dyDescent="0.25"/>
    <row r="54" spans="1:2" ht="16.5" customHeight="1" x14ac:dyDescent="0.25"/>
    <row r="55" spans="1:2" ht="16.5" customHeight="1" x14ac:dyDescent="0.25"/>
    <row r="56" spans="1:2" ht="16.5" customHeight="1" x14ac:dyDescent="0.25"/>
    <row r="57" spans="1:2" ht="16.5" customHeight="1" x14ac:dyDescent="0.25"/>
    <row r="58" spans="1:2" ht="16.5" customHeight="1" x14ac:dyDescent="0.25"/>
    <row r="59" spans="1:2" ht="16.5" customHeight="1" x14ac:dyDescent="0.25"/>
    <row r="60" spans="1:2" ht="16.5" customHeight="1" x14ac:dyDescent="0.25"/>
    <row r="61" spans="1:2" ht="16.5" customHeight="1" x14ac:dyDescent="0.25"/>
    <row r="62" spans="1:2" ht="16.5" customHeight="1" x14ac:dyDescent="0.25"/>
    <row r="63" spans="1:2" ht="16.5" customHeight="1" x14ac:dyDescent="0.25"/>
    <row r="64" spans="1:2" ht="16.5" customHeight="1" x14ac:dyDescent="0.25"/>
    <row r="65" spans="1:10" s="129" customFormat="1" x14ac:dyDescent="0.25">
      <c r="A65" s="125" t="s">
        <v>92</v>
      </c>
      <c r="B65" s="130"/>
      <c r="C65" s="130"/>
      <c r="D65" s="130"/>
      <c r="E65" s="130"/>
      <c r="F65" s="130"/>
      <c r="G65" s="130"/>
      <c r="H65" s="125"/>
      <c r="I65" s="125"/>
      <c r="J65" s="125"/>
    </row>
  </sheetData>
  <mergeCells count="30">
    <mergeCell ref="D42:E42"/>
    <mergeCell ref="D43:E43"/>
    <mergeCell ref="D44:E44"/>
    <mergeCell ref="O28:Q28"/>
    <mergeCell ref="R28:T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C26:D26"/>
    <mergeCell ref="F26:H26"/>
    <mergeCell ref="F28:H28"/>
    <mergeCell ref="I28:K28"/>
    <mergeCell ref="L28:N28"/>
    <mergeCell ref="L20:N20"/>
    <mergeCell ref="O20:Q20"/>
    <mergeCell ref="R20:T20"/>
    <mergeCell ref="U20:W20"/>
    <mergeCell ref="X20:Z20"/>
    <mergeCell ref="A10:B10"/>
    <mergeCell ref="A11:G11"/>
    <mergeCell ref="C20:D20"/>
    <mergeCell ref="F20:H20"/>
    <mergeCell ref="I20:K20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69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H27"/>
  <sheetViews>
    <sheetView showGridLines="0" workbookViewId="0"/>
  </sheetViews>
  <sheetFormatPr defaultColWidth="8.88671875" defaultRowHeight="15.75" customHeight="1" x14ac:dyDescent="0.25"/>
  <cols>
    <col min="1" max="1" width="46" style="125" customWidth="1"/>
    <col min="2" max="3" width="8.88671875" style="125" customWidth="1"/>
    <col min="4" max="4" width="14.33203125" style="125" customWidth="1"/>
    <col min="5" max="9" width="8.88671875" style="125" customWidth="1"/>
    <col min="10" max="16384" width="8.88671875" style="125"/>
  </cols>
  <sheetData>
    <row r="1" spans="1:6" ht="16.5" x14ac:dyDescent="0.3">
      <c r="A1" s="131" t="s">
        <v>21</v>
      </c>
      <c r="B1" s="132"/>
      <c r="C1" s="133"/>
      <c r="D1" s="133"/>
    </row>
    <row r="2" spans="1:6" ht="16.5" customHeight="1" x14ac:dyDescent="0.25">
      <c r="A2" s="134"/>
      <c r="B2" s="134"/>
      <c r="C2" s="134"/>
      <c r="D2" s="134"/>
      <c r="E2" s="28"/>
      <c r="F2" s="28"/>
    </row>
    <row r="3" spans="1:6" x14ac:dyDescent="0.25">
      <c r="A3" s="42" t="s">
        <v>20</v>
      </c>
      <c r="B3" s="135"/>
      <c r="C3" s="136"/>
      <c r="D3" s="136"/>
      <c r="E3" s="14" t="s">
        <v>40</v>
      </c>
    </row>
    <row r="4" spans="1:6" ht="16.5" x14ac:dyDescent="0.3">
      <c r="A4" s="137" t="str">
        <f>"Ügyfél:   "&amp;Alapa!C17</f>
        <v xml:space="preserve">Ügyfél:   </v>
      </c>
      <c r="B4" s="30" t="s">
        <v>93</v>
      </c>
      <c r="C4" s="138"/>
      <c r="D4" s="139">
        <f>Alapa!C15</f>
        <v>0</v>
      </c>
    </row>
    <row r="5" spans="1:6" ht="16.5" x14ac:dyDescent="0.3">
      <c r="A5" s="30" t="str">
        <f>"Fordulónap: "&amp;Alapa!C12</f>
        <v xml:space="preserve">Fordulónap: </v>
      </c>
      <c r="B5" s="30" t="s">
        <v>94</v>
      </c>
      <c r="C5" s="138"/>
      <c r="D5" s="139" t="e">
        <f>VLOOKUP(E5,Alapa!$G$2:$H$22,2)</f>
        <v>#N/A</v>
      </c>
      <c r="E5" s="140">
        <v>1</v>
      </c>
    </row>
    <row r="6" spans="1:6" ht="16.5" x14ac:dyDescent="0.25">
      <c r="A6" s="141"/>
      <c r="B6" s="30" t="s">
        <v>44</v>
      </c>
      <c r="C6" s="138"/>
      <c r="D6" s="142" t="str">
        <f>IF(Alapa!$N$2=0," ",Alapa!$N$2)</f>
        <v xml:space="preserve"> </v>
      </c>
    </row>
    <row r="7" spans="1:6" x14ac:dyDescent="0.25">
      <c r="A7" s="141"/>
      <c r="B7" s="141"/>
      <c r="C7" s="141"/>
      <c r="D7" s="143"/>
    </row>
    <row r="8" spans="1:6" ht="16.5" customHeight="1" x14ac:dyDescent="0.3">
      <c r="A8" s="144" t="s">
        <v>95</v>
      </c>
      <c r="B8" s="145" t="s">
        <v>96</v>
      </c>
      <c r="C8" s="145" t="s">
        <v>97</v>
      </c>
      <c r="D8" s="146" t="s">
        <v>98</v>
      </c>
    </row>
    <row r="9" spans="1:6" ht="16.5" customHeight="1" x14ac:dyDescent="0.3">
      <c r="A9" s="147"/>
      <c r="B9" s="148"/>
      <c r="C9" s="148"/>
      <c r="D9" s="149"/>
    </row>
    <row r="10" spans="1:6" ht="16.5" customHeight="1" x14ac:dyDescent="0.3">
      <c r="A10" s="150" t="s">
        <v>99</v>
      </c>
      <c r="B10" s="151" t="str">
        <f>IF(Import_M!D62=Import_M!D111,"OK","HIBA")</f>
        <v>OK</v>
      </c>
      <c r="C10" s="151" t="str">
        <f>IF(Import_M!F62=Import_M!F111,"OK","HIBA")</f>
        <v>OK</v>
      </c>
      <c r="D10" s="149"/>
    </row>
    <row r="11" spans="1:6" ht="16.5" customHeight="1" x14ac:dyDescent="0.3">
      <c r="A11" s="150"/>
      <c r="B11" s="151"/>
      <c r="C11" s="151"/>
      <c r="D11" s="149"/>
    </row>
    <row r="12" spans="1:6" ht="16.5" customHeight="1" x14ac:dyDescent="0.3">
      <c r="A12" s="150" t="s">
        <v>100</v>
      </c>
      <c r="B12" s="151" t="str">
        <f>IF(Import_M!D73=Import_O!D49,"OK","HIBA")</f>
        <v>OK</v>
      </c>
      <c r="C12" s="151" t="str">
        <f>IF(Import_M!F73=Import_O!F49,"OK","HIBA")</f>
        <v>OK</v>
      </c>
      <c r="D12" s="149"/>
    </row>
    <row r="13" spans="1:6" ht="16.5" customHeight="1" x14ac:dyDescent="0.3">
      <c r="A13" s="150"/>
      <c r="B13" s="151"/>
      <c r="C13" s="151"/>
      <c r="D13" s="149"/>
    </row>
    <row r="14" spans="1:6" ht="16.5" customHeight="1" x14ac:dyDescent="0.3">
      <c r="A14" s="150" t="s">
        <v>101</v>
      </c>
      <c r="B14" s="151" t="str">
        <f>IF(Import_M!D11+Import_M!D19+Import_M!D29=Import_M!D71,"OK","HIBA")</f>
        <v>OK</v>
      </c>
      <c r="C14" s="151" t="str">
        <f>IF(Import_M!F11+Import_M!F19+Import_M!F29=Import_M!F71,"OK","HIBA")</f>
        <v>OK</v>
      </c>
      <c r="D14" s="149"/>
    </row>
    <row r="15" spans="1:6" ht="16.5" customHeight="1" x14ac:dyDescent="0.3">
      <c r="A15" s="150"/>
      <c r="B15" s="151"/>
      <c r="C15" s="151"/>
      <c r="D15" s="149"/>
    </row>
    <row r="16" spans="1:6" ht="16.5" customHeight="1" x14ac:dyDescent="0.3">
      <c r="A16" s="150" t="s">
        <v>102</v>
      </c>
      <c r="B16" s="151"/>
      <c r="C16" s="151" t="str">
        <f>IF(Import_M!F34+Import_M!F35+Import_M!F36-Import_M!D34-Import_M!D35-Import_M!D36=Import_O!F6,"OK","HIBA")</f>
        <v>OK</v>
      </c>
      <c r="D16" s="152"/>
    </row>
    <row r="17" spans="1:8" ht="16.5" customHeight="1" x14ac:dyDescent="0.3">
      <c r="A17" s="150"/>
      <c r="B17" s="151"/>
      <c r="C17" s="151"/>
      <c r="D17" s="149"/>
    </row>
    <row r="18" spans="1:8" ht="16.5" customHeight="1" x14ac:dyDescent="0.3">
      <c r="A18" s="153" t="s">
        <v>103</v>
      </c>
      <c r="B18" s="13"/>
      <c r="C18" s="154" t="str">
        <f>IF('B-03-11'!C48=0,"OK","HIBA")</f>
        <v>OK</v>
      </c>
      <c r="D18" s="155" t="s">
        <v>104</v>
      </c>
    </row>
    <row r="19" spans="1:8" ht="16.5" customHeight="1" x14ac:dyDescent="0.3">
      <c r="A19" s="150"/>
      <c r="B19" s="156"/>
      <c r="C19" s="151"/>
      <c r="D19" s="149"/>
      <c r="E19" s="55"/>
      <c r="F19" s="55"/>
    </row>
    <row r="20" spans="1:8" ht="13.5" customHeight="1" x14ac:dyDescent="0.25">
      <c r="A20" s="157"/>
      <c r="B20" s="158"/>
      <c r="C20" s="158"/>
      <c r="D20" s="152"/>
    </row>
    <row r="21" spans="1:8" x14ac:dyDescent="0.25">
      <c r="A21" s="157"/>
      <c r="B21" s="158"/>
      <c r="C21" s="158"/>
      <c r="D21" s="152"/>
    </row>
    <row r="22" spans="1:8" x14ac:dyDescent="0.25">
      <c r="A22" s="157"/>
      <c r="B22" s="158"/>
      <c r="C22" s="158"/>
      <c r="D22" s="152"/>
    </row>
    <row r="23" spans="1:8" x14ac:dyDescent="0.25">
      <c r="A23" s="159" t="s">
        <v>105</v>
      </c>
      <c r="B23" s="160"/>
      <c r="C23" s="160"/>
      <c r="D23" s="161"/>
    </row>
    <row r="24" spans="1:8" x14ac:dyDescent="0.25">
      <c r="A24" s="162"/>
      <c r="B24" s="163"/>
      <c r="C24" s="163"/>
      <c r="D24" s="164"/>
    </row>
    <row r="25" spans="1:8" x14ac:dyDescent="0.25">
      <c r="A25" s="165" t="s">
        <v>106</v>
      </c>
      <c r="B25" s="166"/>
      <c r="C25" s="166"/>
      <c r="D25" s="167"/>
    </row>
    <row r="26" spans="1:8" x14ac:dyDescent="0.25">
      <c r="A26" s="162"/>
      <c r="B26" s="163"/>
      <c r="C26" s="163"/>
      <c r="D26" s="164"/>
      <c r="E26" s="163"/>
      <c r="F26" s="163"/>
      <c r="G26" s="163"/>
      <c r="H26" s="163"/>
    </row>
    <row r="27" spans="1:8" x14ac:dyDescent="0.25">
      <c r="A27" s="168"/>
      <c r="B27" s="169"/>
      <c r="C27" s="169"/>
      <c r="D27" s="170"/>
    </row>
  </sheetData>
  <hyperlinks>
    <hyperlink ref="E3" location="TARTALOM!A1" display=" &lt; Tartalom" xr:uid="{00000000-0004-0000-0200-000000000000}"/>
    <hyperlink ref="D18" location="'B-03-11'!A1" display="Cash-Flow" xr:uid="{00000000-0004-0000-0200-000001000000}"/>
  </hyperlinks>
  <pageMargins left="0.74803149606299202" right="0.74803149606299202" top="0.98425196850393704" bottom="0.98425196850393704" header="0.511811023622047" footer="0.511811023622047"/>
  <pageSetup paperSize="9" scale="90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2"/>
  <sheetViews>
    <sheetView showGridLines="0" workbookViewId="0"/>
  </sheetViews>
  <sheetFormatPr defaultColWidth="8.88671875" defaultRowHeight="16.5" customHeight="1" x14ac:dyDescent="0.3"/>
  <cols>
    <col min="1" max="1" width="31.21875" style="175" customWidth="1"/>
    <col min="2" max="5" width="11" style="175" customWidth="1"/>
    <col min="6" max="8" width="8.88671875" style="175" customWidth="1"/>
    <col min="9" max="16384" width="8.88671875" style="175"/>
  </cols>
  <sheetData>
    <row r="1" spans="1:8" x14ac:dyDescent="0.3">
      <c r="A1" s="171" t="s">
        <v>23</v>
      </c>
      <c r="B1" s="171"/>
      <c r="C1" s="171"/>
      <c r="D1" s="171"/>
      <c r="E1" s="27"/>
    </row>
    <row r="2" spans="1:8" x14ac:dyDescent="0.3">
      <c r="A2" s="172"/>
      <c r="B2" s="172"/>
      <c r="C2" s="172"/>
      <c r="D2" s="172"/>
      <c r="E2" s="173"/>
      <c r="F2" s="28"/>
    </row>
    <row r="3" spans="1:8" ht="18.75" customHeight="1" x14ac:dyDescent="0.3">
      <c r="A3" s="29" t="s">
        <v>22</v>
      </c>
      <c r="B3" s="29"/>
      <c r="C3" s="29"/>
      <c r="D3" s="29"/>
      <c r="E3" s="133"/>
      <c r="F3" s="174" t="s">
        <v>40</v>
      </c>
      <c r="H3" s="125"/>
    </row>
    <row r="4" spans="1:8" ht="18.75" customHeight="1" x14ac:dyDescent="0.3">
      <c r="A4" s="176" t="str">
        <f>IF(Tartalom!$G$3=1,Nyelv!$B$460,IF(Tartalom!$G$3=2,Nyelv!$C$460,IF(Tartalom!$G$3=3,Nyelv!$D$460,Nyelv!$E$460)))</f>
        <v xml:space="preserve">Ügyfél: </v>
      </c>
      <c r="B4" s="142"/>
      <c r="C4" s="177" t="str">
        <f>IF(Tartalom!$G$3=1,Nyelv!B461,IF(Tartalom!$G$3=2,Nyelv!C461,IF(Tartalom!$G$3=3,Nyelv!D461,Nyelv!E461)))</f>
        <v>Dátum:</v>
      </c>
      <c r="D4" s="178">
        <f>Alapa!$C$15</f>
        <v>0</v>
      </c>
      <c r="E4" s="179"/>
      <c r="F4" s="125"/>
    </row>
    <row r="5" spans="1:8" ht="18.75" customHeight="1" x14ac:dyDescent="0.3">
      <c r="A5" s="176" t="str">
        <f>IF(Tartalom!$G$3=1,Nyelv!$B$454,IF(Tartalom!$G$3=2,Nyelv!$C$454,IF(Tartalom!$G$3=3,Nyelv!$D$454,Nyelv!$E$454)))</f>
        <v xml:space="preserve">Fordulónap: </v>
      </c>
      <c r="B5" s="142"/>
      <c r="C5" s="177" t="str">
        <f>IF(Tartalom!$G$3=1,Nyelv!B462,IF(Tartalom!$G$3=2,Nyelv!C462,IF(Tartalom!$G$3=3,Nyelv!D462,Nyelv!E462)))</f>
        <v>Készitette:</v>
      </c>
      <c r="D5" s="178" t="e">
        <f>VLOOKUP(F5,Alapa!$G$2:$H$22,2)</f>
        <v>#N/A</v>
      </c>
      <c r="E5" s="179"/>
      <c r="F5" s="180">
        <v>1</v>
      </c>
    </row>
    <row r="6" spans="1:8" ht="16.5" customHeight="1" x14ac:dyDescent="0.3">
      <c r="A6" s="181"/>
      <c r="B6" s="181"/>
      <c r="C6" s="177" t="str">
        <f>IF(Tartalom!$G$3=1,Nyelv!B463,IF(Tartalom!$G$3=2,Nyelv!C463,IF(Tartalom!$G$3=3,Nyelv!D463,Nyelv!E463)))</f>
        <v>Ellenőrizte:</v>
      </c>
      <c r="D6" s="182" t="str">
        <f>IF(Alapa!$N$2=0," ",Alapa!$N$2)</f>
        <v xml:space="preserve"> </v>
      </c>
      <c r="E6" s="179"/>
      <c r="F6" s="125"/>
    </row>
    <row r="7" spans="1:8" ht="16.5" customHeight="1" x14ac:dyDescent="0.3">
      <c r="A7" s="556"/>
      <c r="B7" s="556"/>
      <c r="C7" s="556"/>
      <c r="D7" s="556"/>
      <c r="E7" s="556"/>
    </row>
    <row r="8" spans="1:8" ht="16.5" customHeight="1" x14ac:dyDescent="0.3">
      <c r="A8" s="557" t="str">
        <f>IF(E10=0," ",CONCATENATE(B10,"-",E10))</f>
        <v xml:space="preserve"> </v>
      </c>
      <c r="B8" s="557"/>
      <c r="C8" s="557"/>
      <c r="D8" s="557"/>
      <c r="E8" s="557"/>
    </row>
    <row r="9" spans="1:8" ht="16.5" customHeight="1" x14ac:dyDescent="0.3">
      <c r="A9" s="27"/>
      <c r="B9" s="27"/>
      <c r="C9" s="27"/>
      <c r="D9" s="27"/>
      <c r="E9" s="71"/>
    </row>
    <row r="10" spans="1:8" ht="16.5" customHeight="1" x14ac:dyDescent="0.3">
      <c r="A10" s="183" t="str">
        <f>CHOOSE(Tartalom!$G$3,Nyelv!B291,Nyelv!C291,Nyelv!D291,Nyelv!E291)</f>
        <v>ESZKÖZÖK (AKTÍVÁK)</v>
      </c>
      <c r="B10" s="184">
        <f>C10-1</f>
        <v>-3</v>
      </c>
      <c r="C10" s="184">
        <f>D10-1</f>
        <v>-2</v>
      </c>
      <c r="D10" s="184">
        <f>E10-1</f>
        <v>-1</v>
      </c>
      <c r="E10" s="185">
        <f>Alapa!$C$11</f>
        <v>0</v>
      </c>
      <c r="F10" s="186"/>
      <c r="G10" s="186"/>
    </row>
    <row r="11" spans="1:8" ht="16.5" customHeight="1" x14ac:dyDescent="0.3">
      <c r="A11" s="187" t="str">
        <f>CHOOSE(Tartalom!$G$3,Nyelv!B290,Nyelv!C290,Nyelv!D290,Nyelv!E290)</f>
        <v>ÖSSZESEN</v>
      </c>
      <c r="B11" s="188">
        <f>SUM(B12:B14)</f>
        <v>0</v>
      </c>
      <c r="C11" s="188">
        <f>SUM(C12:C14)</f>
        <v>0</v>
      </c>
      <c r="D11" s="188">
        <f>Import_M!D62</f>
        <v>0</v>
      </c>
      <c r="E11" s="189">
        <f>Import_M!F62</f>
        <v>0</v>
      </c>
      <c r="F11" s="186"/>
      <c r="G11" s="186"/>
    </row>
    <row r="12" spans="1:8" ht="16.5" customHeight="1" x14ac:dyDescent="0.3">
      <c r="A12" s="190" t="str">
        <f>CHOOSE(Tartalom!$G$3,Nyelv!B293,Nyelv!C293,Nyelv!D293,Nyelv!E293)</f>
        <v>A. Befektetett eszközök</v>
      </c>
      <c r="B12" s="191"/>
      <c r="C12" s="191"/>
      <c r="D12" s="192">
        <f>Import_M!D3</f>
        <v>0</v>
      </c>
      <c r="E12" s="193">
        <f>Import_M!F3</f>
        <v>0</v>
      </c>
      <c r="F12" s="194"/>
      <c r="G12" s="194"/>
    </row>
    <row r="13" spans="1:8" ht="16.5" customHeight="1" x14ac:dyDescent="0.3">
      <c r="A13" s="190" t="str">
        <f>CHOOSE(Tartalom!$G$3,Nyelv!B294,Nyelv!C294,Nyelv!D294,Nyelv!E294)</f>
        <v>B. Forgóeszközök</v>
      </c>
      <c r="B13" s="191"/>
      <c r="C13" s="191"/>
      <c r="D13" s="192">
        <f>Import_M!D31</f>
        <v>0</v>
      </c>
      <c r="E13" s="195">
        <f>Import_M!F31</f>
        <v>0</v>
      </c>
      <c r="F13" s="194"/>
      <c r="G13" s="194"/>
    </row>
    <row r="14" spans="1:8" ht="16.5" customHeight="1" x14ac:dyDescent="0.3">
      <c r="A14" s="196" t="str">
        <f>CHOOSE(Tartalom!$G$3,Nyelv!B295,Nyelv!C295,Nyelv!D295,Nyelv!E295)</f>
        <v>C. Aktív időbeli elhatárolások</v>
      </c>
      <c r="B14" s="197"/>
      <c r="C14" s="197"/>
      <c r="D14" s="198">
        <f>Import_M!D58</f>
        <v>0</v>
      </c>
      <c r="E14" s="199">
        <f>Import_M!F58</f>
        <v>0</v>
      </c>
      <c r="F14" s="194"/>
      <c r="G14" s="194"/>
    </row>
    <row r="15" spans="1:8" x14ac:dyDescent="0.3">
      <c r="A15" s="200"/>
      <c r="E15" s="201"/>
    </row>
    <row r="16" spans="1:8" x14ac:dyDescent="0.3">
      <c r="A16" s="200"/>
      <c r="E16" s="201"/>
    </row>
    <row r="17" spans="1:8" x14ac:dyDescent="0.3">
      <c r="A17" s="200"/>
      <c r="E17" s="201"/>
    </row>
    <row r="18" spans="1:8" x14ac:dyDescent="0.3">
      <c r="A18" s="200"/>
      <c r="E18" s="201"/>
    </row>
    <row r="19" spans="1:8" x14ac:dyDescent="0.3">
      <c r="A19" s="200"/>
      <c r="E19" s="201"/>
    </row>
    <row r="20" spans="1:8" x14ac:dyDescent="0.3">
      <c r="A20" s="200"/>
      <c r="E20" s="201"/>
    </row>
    <row r="21" spans="1:8" x14ac:dyDescent="0.3">
      <c r="A21" s="200"/>
      <c r="E21" s="201"/>
    </row>
    <row r="22" spans="1:8" x14ac:dyDescent="0.3">
      <c r="A22" s="200"/>
      <c r="E22" s="201"/>
    </row>
    <row r="23" spans="1:8" x14ac:dyDescent="0.3">
      <c r="A23" s="200"/>
      <c r="E23" s="201"/>
    </row>
    <row r="24" spans="1:8" x14ac:dyDescent="0.3">
      <c r="A24" s="200"/>
      <c r="E24" s="201"/>
    </row>
    <row r="25" spans="1:8" x14ac:dyDescent="0.3">
      <c r="A25" s="202"/>
      <c r="B25" s="203"/>
      <c r="C25" s="203"/>
      <c r="D25" s="203"/>
      <c r="E25" s="204"/>
    </row>
    <row r="26" spans="1:8" x14ac:dyDescent="0.3">
      <c r="A26" s="205"/>
      <c r="B26" s="205"/>
      <c r="C26" s="205"/>
      <c r="D26" s="205"/>
      <c r="E26" s="205"/>
    </row>
    <row r="27" spans="1:8" x14ac:dyDescent="0.3">
      <c r="A27" s="183" t="str">
        <f>CHOOSE(Tartalom!$G$3,Nyelv!B296,Nyelv!C296,Nyelv!D296,Nyelv!E296)</f>
        <v>FORRÁSOK (PASSZÍVÁK)</v>
      </c>
      <c r="B27" s="184">
        <f>C27-1</f>
        <v>-3</v>
      </c>
      <c r="C27" s="184">
        <f>D27-1</f>
        <v>-2</v>
      </c>
      <c r="D27" s="184">
        <f>E27-1</f>
        <v>-1</v>
      </c>
      <c r="E27" s="185">
        <f>Alapa!$C$11</f>
        <v>0</v>
      </c>
    </row>
    <row r="28" spans="1:8" x14ac:dyDescent="0.3">
      <c r="A28" s="187" t="str">
        <f>CHOOSE(Tartalom!$G$3,Nyelv!B290,Nyelv!C290,Nyelv!D307,Nyelv!E290)</f>
        <v>ÖSSZESEN</v>
      </c>
      <c r="B28" s="188">
        <f>SUM(B29:B32)</f>
        <v>0</v>
      </c>
      <c r="C28" s="188">
        <f>SUM(C29:C32)</f>
        <v>0</v>
      </c>
      <c r="D28" s="188">
        <f>Import_M!D111</f>
        <v>0</v>
      </c>
      <c r="E28" s="189">
        <f>Import_M!F111</f>
        <v>0</v>
      </c>
    </row>
    <row r="29" spans="1:8" x14ac:dyDescent="0.3">
      <c r="A29" s="206" t="str">
        <f>CHOOSE(Tartalom!$G$3,Nyelv!B298,Nyelv!C298,Nyelv!D298,Nyelv!E298)</f>
        <v>D. Saját tőke</v>
      </c>
      <c r="B29" s="191"/>
      <c r="C29" s="191"/>
      <c r="D29" s="192">
        <f>Import_M!D63</f>
        <v>0</v>
      </c>
      <c r="E29" s="195">
        <f>Import_M!F63</f>
        <v>0</v>
      </c>
      <c r="H29" s="207"/>
    </row>
    <row r="30" spans="1:8" x14ac:dyDescent="0.3">
      <c r="A30" s="206" t="str">
        <f>CHOOSE(Tartalom!$G$3,Nyelv!B299,Nyelv!C299,Nyelv!D299,Nyelv!E299)</f>
        <v>E. Céltartalékok</v>
      </c>
      <c r="B30" s="191"/>
      <c r="C30" s="191"/>
      <c r="D30" s="192">
        <f>Import_M!D74</f>
        <v>0</v>
      </c>
      <c r="E30" s="195">
        <f>Import_M!F74</f>
        <v>0</v>
      </c>
    </row>
    <row r="31" spans="1:8" x14ac:dyDescent="0.3">
      <c r="A31" s="206" t="str">
        <f>CHOOSE(Tartalom!$G$3,Nyelv!B300,Nyelv!C300,Nyelv!D300,Nyelv!E300)</f>
        <v>F. Kötelezettségek</v>
      </c>
      <c r="B31" s="191"/>
      <c r="C31" s="191"/>
      <c r="D31" s="192">
        <f>Import_M!D78</f>
        <v>0</v>
      </c>
      <c r="E31" s="195">
        <f>Import_M!F78</f>
        <v>0</v>
      </c>
    </row>
    <row r="32" spans="1:8" x14ac:dyDescent="0.3">
      <c r="A32" s="208" t="str">
        <f>CHOOSE(Tartalom!$G$3,Nyelv!B301,Nyelv!C301,Nyelv!D301,Nyelv!E301)</f>
        <v>G. Passzív időbeli elhatárolások</v>
      </c>
      <c r="B32" s="197"/>
      <c r="C32" s="197"/>
      <c r="D32" s="198">
        <f>Import_M!D107</f>
        <v>0</v>
      </c>
      <c r="E32" s="199">
        <f>Import_M!F107</f>
        <v>0</v>
      </c>
    </row>
    <row r="33" spans="1:5" x14ac:dyDescent="0.3">
      <c r="A33" s="200"/>
      <c r="E33" s="201"/>
    </row>
    <row r="34" spans="1:5" x14ac:dyDescent="0.3">
      <c r="A34" s="200"/>
      <c r="E34" s="201"/>
    </row>
    <row r="35" spans="1:5" x14ac:dyDescent="0.3">
      <c r="A35" s="200"/>
      <c r="E35" s="201"/>
    </row>
    <row r="36" spans="1:5" x14ac:dyDescent="0.3">
      <c r="A36" s="200"/>
      <c r="E36" s="201"/>
    </row>
    <row r="37" spans="1:5" x14ac:dyDescent="0.3">
      <c r="A37" s="200"/>
      <c r="E37" s="201"/>
    </row>
    <row r="38" spans="1:5" x14ac:dyDescent="0.3">
      <c r="A38" s="200"/>
      <c r="E38" s="201"/>
    </row>
    <row r="39" spans="1:5" x14ac:dyDescent="0.3">
      <c r="A39" s="200"/>
      <c r="E39" s="201"/>
    </row>
    <row r="40" spans="1:5" x14ac:dyDescent="0.3">
      <c r="A40" s="200"/>
      <c r="E40" s="201"/>
    </row>
    <row r="41" spans="1:5" x14ac:dyDescent="0.3">
      <c r="A41" s="200"/>
      <c r="E41" s="201"/>
    </row>
    <row r="42" spans="1:5" x14ac:dyDescent="0.3">
      <c r="A42" s="200"/>
      <c r="E42" s="201"/>
    </row>
    <row r="43" spans="1:5" x14ac:dyDescent="0.3">
      <c r="A43" s="200"/>
      <c r="E43" s="201"/>
    </row>
    <row r="44" spans="1:5" x14ac:dyDescent="0.3">
      <c r="A44" s="200"/>
      <c r="E44" s="201"/>
    </row>
    <row r="45" spans="1:5" x14ac:dyDescent="0.3">
      <c r="A45" s="200"/>
      <c r="E45" s="201"/>
    </row>
    <row r="46" spans="1:5" x14ac:dyDescent="0.3">
      <c r="A46" s="200"/>
      <c r="E46" s="201"/>
    </row>
    <row r="47" spans="1:5" x14ac:dyDescent="0.3">
      <c r="A47" s="202"/>
      <c r="B47" s="203"/>
      <c r="C47" s="203"/>
      <c r="D47" s="203"/>
      <c r="E47" s="204"/>
    </row>
    <row r="48" spans="1:5" x14ac:dyDescent="0.3">
      <c r="A48" s="205"/>
      <c r="B48" s="205"/>
      <c r="C48" s="205"/>
      <c r="D48" s="205"/>
      <c r="E48" s="205"/>
    </row>
    <row r="49" spans="1:5" x14ac:dyDescent="0.3">
      <c r="A49" s="183" t="str">
        <f>CHOOSE(Tartalom!$G$3,Nyelv!B302,Nyelv!C302,Nyelv!D302,Nyelv!E302)</f>
        <v>BEVÉTELEK, TELJESÍTMÉNYEK</v>
      </c>
      <c r="B49" s="209">
        <f>C49-1</f>
        <v>-3</v>
      </c>
      <c r="C49" s="209">
        <f>D49-1</f>
        <v>-2</v>
      </c>
      <c r="D49" s="209">
        <f>E49-1</f>
        <v>-1</v>
      </c>
      <c r="E49" s="210">
        <f>Alapa!$C$11</f>
        <v>0</v>
      </c>
    </row>
    <row r="50" spans="1:5" x14ac:dyDescent="0.3">
      <c r="A50" s="211" t="str">
        <f>CHOOSE(Tartalom!$G$3,Nyelv!B290,Nyelv!C290,Nyelv!D290,Nyelv!E290)</f>
        <v>ÖSSZESEN</v>
      </c>
      <c r="B50" s="188">
        <f>SUM(B51:B54)</f>
        <v>0</v>
      </c>
      <c r="C50" s="188">
        <f>SUM(C51:C54)</f>
        <v>0</v>
      </c>
      <c r="D50" s="188">
        <f>SUM(D51:D54)</f>
        <v>0</v>
      </c>
      <c r="E50" s="212">
        <f>SUM(E51:E54)</f>
        <v>0</v>
      </c>
    </row>
    <row r="51" spans="1:5" x14ac:dyDescent="0.3">
      <c r="A51" s="206" t="str">
        <f>CHOOSE(Tartalom!$G$3,Nyelv!B304,Nyelv!C304,Nyelv!D304,Nyelv!E304)</f>
        <v>I. Értékesítés nettó árbevétele</v>
      </c>
      <c r="B51" s="191"/>
      <c r="C51" s="191"/>
      <c r="D51" s="213">
        <f>Import_O!D5</f>
        <v>0</v>
      </c>
      <c r="E51" s="193">
        <f>Import_O!F5</f>
        <v>0</v>
      </c>
    </row>
    <row r="52" spans="1:5" x14ac:dyDescent="0.3">
      <c r="A52" s="206" t="str">
        <f>CHOOSE(Tartalom!$G$3,Nyelv!B305,Nyelv!C305,Nyelv!D305,Nyelv!E305)</f>
        <v>II. Aktivált saját teljesítmények</v>
      </c>
      <c r="B52" s="191"/>
      <c r="C52" s="191"/>
      <c r="D52" s="213">
        <f>Import_O!D8</f>
        <v>0</v>
      </c>
      <c r="E52" s="193">
        <f>Import_O!F8</f>
        <v>0</v>
      </c>
    </row>
    <row r="53" spans="1:5" x14ac:dyDescent="0.3">
      <c r="A53" s="206" t="str">
        <f>CHOOSE(Tartalom!$G$3,Nyelv!B306,Nyelv!C306,Nyelv!D306,Nyelv!E306)</f>
        <v>III. Egyéb bevételek</v>
      </c>
      <c r="B53" s="191"/>
      <c r="C53" s="191"/>
      <c r="D53" s="213">
        <f>Import_O!D9</f>
        <v>0</v>
      </c>
      <c r="E53" s="193">
        <f>Import_O!F9</f>
        <v>0</v>
      </c>
    </row>
    <row r="54" spans="1:5" x14ac:dyDescent="0.3">
      <c r="A54" s="208" t="str">
        <f>CHOOSE(Tartalom!$G$3,Nyelv!B307,Nyelv!C307,Nyelv!D307,Nyelv!E307)</f>
        <v>VII. Pénzügyi műveletek bevételei</v>
      </c>
      <c r="B54" s="197"/>
      <c r="C54" s="197"/>
      <c r="D54" s="214">
        <f>Import_O!D35</f>
        <v>0</v>
      </c>
      <c r="E54" s="215">
        <f>Import_O!F35</f>
        <v>0</v>
      </c>
    </row>
    <row r="55" spans="1:5" x14ac:dyDescent="0.3">
      <c r="A55" s="200"/>
      <c r="E55" s="201"/>
    </row>
    <row r="56" spans="1:5" x14ac:dyDescent="0.3">
      <c r="A56" s="200"/>
      <c r="E56" s="201"/>
    </row>
    <row r="57" spans="1:5" x14ac:dyDescent="0.3">
      <c r="A57" s="200"/>
      <c r="E57" s="201"/>
    </row>
    <row r="58" spans="1:5" x14ac:dyDescent="0.3">
      <c r="A58" s="200"/>
      <c r="E58" s="201"/>
    </row>
    <row r="59" spans="1:5" x14ac:dyDescent="0.3">
      <c r="A59" s="200"/>
      <c r="E59" s="201"/>
    </row>
    <row r="60" spans="1:5" x14ac:dyDescent="0.3">
      <c r="A60" s="200"/>
      <c r="E60" s="201"/>
    </row>
    <row r="61" spans="1:5" x14ac:dyDescent="0.3">
      <c r="A61" s="200"/>
      <c r="E61" s="201"/>
    </row>
    <row r="62" spans="1:5" x14ac:dyDescent="0.3">
      <c r="A62" s="200"/>
      <c r="E62" s="201"/>
    </row>
    <row r="63" spans="1:5" x14ac:dyDescent="0.3">
      <c r="A63" s="200"/>
      <c r="E63" s="201"/>
    </row>
    <row r="64" spans="1:5" x14ac:dyDescent="0.3">
      <c r="A64" s="200"/>
      <c r="E64" s="201"/>
    </row>
    <row r="65" spans="1:5" x14ac:dyDescent="0.3">
      <c r="A65" s="200"/>
      <c r="E65" s="201"/>
    </row>
    <row r="66" spans="1:5" x14ac:dyDescent="0.3">
      <c r="A66" s="200"/>
      <c r="E66" s="201"/>
    </row>
    <row r="67" spans="1:5" x14ac:dyDescent="0.3">
      <c r="A67" s="200"/>
      <c r="E67" s="201"/>
    </row>
    <row r="68" spans="1:5" x14ac:dyDescent="0.3">
      <c r="A68" s="200"/>
      <c r="E68" s="201"/>
    </row>
    <row r="69" spans="1:5" x14ac:dyDescent="0.3">
      <c r="A69" s="202"/>
      <c r="B69" s="203"/>
      <c r="C69" s="203"/>
      <c r="D69" s="203"/>
      <c r="E69" s="204"/>
    </row>
    <row r="70" spans="1:5" x14ac:dyDescent="0.3">
      <c r="A70" s="205"/>
      <c r="B70" s="205"/>
      <c r="C70" s="205"/>
      <c r="D70" s="205"/>
      <c r="E70" s="205"/>
    </row>
    <row r="71" spans="1:5" x14ac:dyDescent="0.3">
      <c r="A71" s="183" t="str">
        <f>CHOOSE(Tartalom!$G$3,Nyelv!B308,Nyelv!C308,Nyelv!D308,Nyelv!E308)</f>
        <v>KÖLTSÉGEK, RÁFORDÍTÁSOK</v>
      </c>
      <c r="B71" s="209">
        <f>C71-1</f>
        <v>-3</v>
      </c>
      <c r="C71" s="209">
        <f>D71-1</f>
        <v>-2</v>
      </c>
      <c r="D71" s="209">
        <f>E71-1</f>
        <v>-1</v>
      </c>
      <c r="E71" s="210">
        <f>Alapa!$C$11</f>
        <v>0</v>
      </c>
    </row>
    <row r="72" spans="1:5" x14ac:dyDescent="0.3">
      <c r="A72" s="211" t="str">
        <f>CHOOSE(Tartalom!$G$3,Nyelv!B290,Nyelv!C290,Nyelv!D290,Nyelv!E290)</f>
        <v>ÖSSZESEN</v>
      </c>
      <c r="B72" s="188">
        <f>SUM(B73:B78)</f>
        <v>0</v>
      </c>
      <c r="C72" s="188">
        <f>SUM(C73:C78)</f>
        <v>0</v>
      </c>
      <c r="D72" s="188">
        <f>SUM(D73:D78)</f>
        <v>0</v>
      </c>
      <c r="E72" s="212">
        <f>SUM(E73:E78)</f>
        <v>0</v>
      </c>
    </row>
    <row r="73" spans="1:5" x14ac:dyDescent="0.3">
      <c r="A73" s="206" t="str">
        <f>CHOOSE(Tartalom!$G$3,Nyelv!B310,Nyelv!C310,Nyelv!D310,Nyelv!E310)</f>
        <v>IV. Anyagjellegű ráfordítások</v>
      </c>
      <c r="B73" s="191"/>
      <c r="C73" s="191"/>
      <c r="D73" s="216">
        <f>Import_O!D16</f>
        <v>0</v>
      </c>
      <c r="E73" s="217">
        <f>Import_O!F16</f>
        <v>0</v>
      </c>
    </row>
    <row r="74" spans="1:5" x14ac:dyDescent="0.3">
      <c r="A74" s="206" t="str">
        <f>CHOOSE(Tartalom!$G$3,Nyelv!B311,Nyelv!C311,Nyelv!D311,Nyelv!E311)</f>
        <v>V. Személyi jellegű ráfordítások</v>
      </c>
      <c r="B74" s="191"/>
      <c r="C74" s="191"/>
      <c r="D74" s="216">
        <f>Import_O!D20</f>
        <v>0</v>
      </c>
      <c r="E74" s="217">
        <f>Import_O!F20</f>
        <v>0</v>
      </c>
    </row>
    <row r="75" spans="1:5" x14ac:dyDescent="0.3">
      <c r="A75" s="206" t="str">
        <f>CHOOSE(Tartalom!$G$3,Nyelv!B312,Nyelv!C312,Nyelv!D312,Nyelv!E312)</f>
        <v>VI. Értékcsökkenési leírás</v>
      </c>
      <c r="B75" s="191"/>
      <c r="C75" s="191"/>
      <c r="D75" s="216">
        <f>Import_O!D21</f>
        <v>0</v>
      </c>
      <c r="E75" s="217">
        <f>Import_O!F21</f>
        <v>0</v>
      </c>
    </row>
    <row r="76" spans="1:5" x14ac:dyDescent="0.3">
      <c r="A76" s="206" t="str">
        <f>CHOOSE(Tartalom!$G$3,Nyelv!B313,Nyelv!C313,Nyelv!D313,Nyelv!E313)</f>
        <v>VII. Egyéb ráfordítások</v>
      </c>
      <c r="B76" s="191"/>
      <c r="C76" s="191"/>
      <c r="D76" s="216">
        <f>Import_O!D22</f>
        <v>0</v>
      </c>
      <c r="E76" s="217">
        <f>Import_O!F22</f>
        <v>0</v>
      </c>
    </row>
    <row r="77" spans="1:5" x14ac:dyDescent="0.3">
      <c r="A77" s="206" t="str">
        <f>CHOOSE(Tartalom!$G$3,Nyelv!B314,Nyelv!C314,Nyelv!D314,Nyelv!E314)</f>
        <v>VIII. Pénzügyi műveletek ráfordításai</v>
      </c>
      <c r="B77" s="191"/>
      <c r="C77" s="191"/>
      <c r="D77" s="216">
        <f>Import_O!D45</f>
        <v>0</v>
      </c>
      <c r="E77" s="217">
        <f>Import_O!F45</f>
        <v>0</v>
      </c>
    </row>
    <row r="78" spans="1:5" x14ac:dyDescent="0.3">
      <c r="A78" s="208" t="str">
        <f>CHOOSE(Tartalom!$G$3,Nyelv!B315,Nyelv!C315,Nyelv!D315,Nyelv!E315)</f>
        <v>IX. Adófizetési kötelezettség</v>
      </c>
      <c r="B78" s="197"/>
      <c r="C78" s="197"/>
      <c r="D78" s="218">
        <f>Import_O!D48</f>
        <v>0</v>
      </c>
      <c r="E78" s="219">
        <f>Import_O!F48</f>
        <v>0</v>
      </c>
    </row>
    <row r="79" spans="1:5" x14ac:dyDescent="0.3">
      <c r="A79" s="200"/>
      <c r="E79" s="201"/>
    </row>
    <row r="80" spans="1:5" x14ac:dyDescent="0.3">
      <c r="A80" s="200"/>
      <c r="E80" s="201"/>
    </row>
    <row r="81" spans="1:5" x14ac:dyDescent="0.3">
      <c r="A81" s="200"/>
      <c r="E81" s="201"/>
    </row>
    <row r="82" spans="1:5" x14ac:dyDescent="0.3">
      <c r="A82" s="200"/>
      <c r="E82" s="201"/>
    </row>
    <row r="83" spans="1:5" x14ac:dyDescent="0.3">
      <c r="A83" s="200"/>
      <c r="E83" s="201"/>
    </row>
    <row r="84" spans="1:5" x14ac:dyDescent="0.3">
      <c r="A84" s="200"/>
      <c r="E84" s="201"/>
    </row>
    <row r="85" spans="1:5" x14ac:dyDescent="0.3">
      <c r="A85" s="200"/>
      <c r="E85" s="201"/>
    </row>
    <row r="86" spans="1:5" x14ac:dyDescent="0.3">
      <c r="A86" s="200"/>
      <c r="E86" s="201"/>
    </row>
    <row r="87" spans="1:5" x14ac:dyDescent="0.3">
      <c r="A87" s="200"/>
      <c r="E87" s="201"/>
    </row>
    <row r="88" spans="1:5" x14ac:dyDescent="0.3">
      <c r="A88" s="200"/>
      <c r="E88" s="201"/>
    </row>
    <row r="89" spans="1:5" x14ac:dyDescent="0.3">
      <c r="A89" s="200"/>
      <c r="E89" s="201"/>
    </row>
    <row r="90" spans="1:5" x14ac:dyDescent="0.3">
      <c r="A90" s="200"/>
      <c r="E90" s="201"/>
    </row>
    <row r="91" spans="1:5" x14ac:dyDescent="0.3">
      <c r="A91" s="200"/>
      <c r="E91" s="201"/>
    </row>
    <row r="92" spans="1:5" x14ac:dyDescent="0.3">
      <c r="A92" s="200"/>
      <c r="E92" s="201"/>
    </row>
    <row r="93" spans="1:5" x14ac:dyDescent="0.3">
      <c r="A93" s="200"/>
      <c r="E93" s="201"/>
    </row>
    <row r="94" spans="1:5" x14ac:dyDescent="0.3">
      <c r="A94" s="200"/>
      <c r="E94" s="201"/>
    </row>
    <row r="95" spans="1:5" x14ac:dyDescent="0.3">
      <c r="A95" s="200"/>
      <c r="E95" s="201"/>
    </row>
    <row r="96" spans="1:5" x14ac:dyDescent="0.3">
      <c r="A96" s="202"/>
      <c r="B96" s="203"/>
      <c r="C96" s="203"/>
      <c r="D96" s="203"/>
      <c r="E96" s="204"/>
    </row>
    <row r="97" spans="1:5" x14ac:dyDescent="0.3">
      <c r="A97" s="205"/>
      <c r="B97" s="205"/>
      <c r="C97" s="205"/>
      <c r="D97" s="205"/>
      <c r="E97" s="205"/>
    </row>
    <row r="98" spans="1:5" x14ac:dyDescent="0.3">
      <c r="A98" s="183" t="str">
        <f>CHOOSE(Tartalom!$G$3,Nyelv!B316,Nyelv!C316,Nyelv!D316,Nyelv!E316)</f>
        <v>EREDMÉNY KATEGÓRIÁK</v>
      </c>
      <c r="B98" s="184">
        <f>C98-1</f>
        <v>-3</v>
      </c>
      <c r="C98" s="184">
        <f>D98-1</f>
        <v>-2</v>
      </c>
      <c r="D98" s="184">
        <f>E98-1</f>
        <v>-1</v>
      </c>
      <c r="E98" s="185">
        <f>Alapa!$C$11</f>
        <v>0</v>
      </c>
    </row>
    <row r="99" spans="1:5" x14ac:dyDescent="0.3">
      <c r="A99" s="220" t="str">
        <f>CHOOSE(Tartalom!$G$3,Nyelv!B317,Nyelv!C317,Nyelv!D317,Nyelv!E317)</f>
        <v>A. Üzemi (üzleti) tevékenység eredménye</v>
      </c>
      <c r="B99" s="221"/>
      <c r="C99" s="221"/>
      <c r="D99" s="222">
        <f>Import_O!D24</f>
        <v>0</v>
      </c>
      <c r="E99" s="223">
        <f>Import_O!F24</f>
        <v>0</v>
      </c>
    </row>
    <row r="100" spans="1:5" x14ac:dyDescent="0.3">
      <c r="A100" s="206" t="str">
        <f>CHOOSE(Tartalom!$G$3,Nyelv!B318,Nyelv!C318,Nyelv!D318,Nyelv!E318)</f>
        <v>B. Pénzügyi műveletek eredménye</v>
      </c>
      <c r="B100" s="191"/>
      <c r="C100" s="191"/>
      <c r="D100" s="192">
        <f>Import_O!D46</f>
        <v>0</v>
      </c>
      <c r="E100" s="224">
        <f>Import_O!F46</f>
        <v>0</v>
      </c>
    </row>
    <row r="101" spans="1:5" x14ac:dyDescent="0.3">
      <c r="A101" s="206" t="str">
        <f>CHOOSE(Tartalom!$G$3,Nyelv!B319,Nyelv!C319,Nyelv!D319,Nyelv!E319)</f>
        <v>C. Adózás előtti eredmény</v>
      </c>
      <c r="B101" s="191"/>
      <c r="C101" s="191"/>
      <c r="D101" s="192">
        <f>Import_O!D47</f>
        <v>0</v>
      </c>
      <c r="E101" s="224">
        <f>Import_O!F47</f>
        <v>0</v>
      </c>
    </row>
    <row r="102" spans="1:5" x14ac:dyDescent="0.3">
      <c r="A102" s="208" t="str">
        <f>CHOOSE(Tartalom!$G$3,Nyelv!B320,Nyelv!C320,Nyelv!D320,Nyelv!E320)</f>
        <v>D. Adózott eredmény</v>
      </c>
      <c r="B102" s="197"/>
      <c r="C102" s="197"/>
      <c r="D102" s="198">
        <f>Import_O!D49</f>
        <v>0</v>
      </c>
      <c r="E102" s="225">
        <f>Import_O!F49</f>
        <v>0</v>
      </c>
    </row>
    <row r="103" spans="1:5" x14ac:dyDescent="0.3">
      <c r="A103" s="226"/>
      <c r="B103" s="125"/>
      <c r="C103" s="125"/>
      <c r="D103" s="125"/>
      <c r="E103" s="227"/>
    </row>
    <row r="104" spans="1:5" x14ac:dyDescent="0.3">
      <c r="A104" s="200"/>
      <c r="E104" s="201"/>
    </row>
    <row r="105" spans="1:5" x14ac:dyDescent="0.3">
      <c r="A105" s="200"/>
      <c r="E105" s="201"/>
    </row>
    <row r="106" spans="1:5" x14ac:dyDescent="0.3">
      <c r="A106" s="200"/>
      <c r="E106" s="201"/>
    </row>
    <row r="107" spans="1:5" x14ac:dyDescent="0.3">
      <c r="A107" s="200"/>
      <c r="E107" s="201"/>
    </row>
    <row r="108" spans="1:5" x14ac:dyDescent="0.3">
      <c r="A108" s="200"/>
      <c r="E108" s="201"/>
    </row>
    <row r="109" spans="1:5" x14ac:dyDescent="0.3">
      <c r="A109" s="200"/>
      <c r="E109" s="201"/>
    </row>
    <row r="110" spans="1:5" x14ac:dyDescent="0.3">
      <c r="A110" s="200"/>
      <c r="E110" s="201"/>
    </row>
    <row r="111" spans="1:5" x14ac:dyDescent="0.3">
      <c r="A111" s="200"/>
      <c r="E111" s="201"/>
    </row>
    <row r="112" spans="1:5" x14ac:dyDescent="0.3">
      <c r="A112" s="200"/>
      <c r="E112" s="201"/>
    </row>
    <row r="113" spans="1:5" x14ac:dyDescent="0.3">
      <c r="A113" s="202"/>
      <c r="B113" s="203"/>
      <c r="C113" s="203"/>
      <c r="D113" s="203"/>
      <c r="E113" s="204"/>
    </row>
    <row r="114" spans="1:5" x14ac:dyDescent="0.3">
      <c r="A114" s="205"/>
      <c r="B114" s="205"/>
      <c r="C114" s="205"/>
      <c r="D114" s="205"/>
      <c r="E114" s="205"/>
    </row>
    <row r="115" spans="1:5" x14ac:dyDescent="0.3">
      <c r="A115" s="160" t="s">
        <v>105</v>
      </c>
      <c r="B115" s="205"/>
      <c r="C115" s="205"/>
      <c r="D115" s="205"/>
      <c r="E115" s="205"/>
    </row>
    <row r="116" spans="1:5" x14ac:dyDescent="0.3">
      <c r="A116" s="125"/>
    </row>
    <row r="117" spans="1:5" x14ac:dyDescent="0.3">
      <c r="A117" s="166" t="s">
        <v>106</v>
      </c>
      <c r="B117" s="205"/>
      <c r="C117" s="205"/>
      <c r="D117" s="205"/>
      <c r="E117" s="205"/>
    </row>
    <row r="118" spans="1:5" x14ac:dyDescent="0.3">
      <c r="A118" s="228"/>
    </row>
    <row r="119" spans="1:5" x14ac:dyDescent="0.3">
      <c r="A119" s="205"/>
      <c r="B119" s="205"/>
      <c r="C119" s="205"/>
      <c r="D119" s="205"/>
      <c r="E119" s="205"/>
    </row>
    <row r="152" spans="1:1" x14ac:dyDescent="0.3">
      <c r="A152" s="175" t="s">
        <v>92</v>
      </c>
    </row>
  </sheetData>
  <mergeCells count="2">
    <mergeCell ref="A7:E7"/>
    <mergeCell ref="A8:E8"/>
  </mergeCells>
  <hyperlinks>
    <hyperlink ref="F3" location="TARTALOM!A1" display=" &lt; Tartalom" xr:uid="{00000000-0004-0000-0300-000000000000}"/>
  </hyperlinks>
  <pageMargins left="0.70866141732283505" right="0.70866141732283505" top="0.70866141732283505" bottom="0.70866141732283505" header="0.511811023622047" footer="0.511811023622047"/>
  <pageSetup paperSize="9" scale="92" fitToHeight="3" orientation="portrait"/>
  <headerFooter>
    <oddFooter>&amp;L&amp;"Arial Narrow,Normál"&amp;8&amp;F/&amp;A&amp;C&amp;"Arial Narrow,Normál"&amp;8 &amp;P/&amp;N&amp;R&amp;"Arial Narrow,Normál"&amp;8DigitAudit/AuditDok</oddFooter>
  </headerFooter>
  <rowBreaks count="2" manualBreakCount="2">
    <brk id="48" max="1048575" man="1"/>
    <brk id="96" max="1048575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M205"/>
  <sheetViews>
    <sheetView showGridLines="0" showZeros="0" workbookViewId="0"/>
  </sheetViews>
  <sheetFormatPr defaultColWidth="8.88671875" defaultRowHeight="15.75" customHeight="1" x14ac:dyDescent="0.25"/>
  <cols>
    <col min="1" max="1" width="5.77734375" style="125" customWidth="1"/>
    <col min="2" max="2" width="28.77734375" style="125" customWidth="1"/>
    <col min="3" max="3" width="6.6640625" style="125" customWidth="1"/>
    <col min="4" max="4" width="7.6640625" style="125" customWidth="1"/>
    <col min="5" max="5" width="9" style="125" customWidth="1"/>
    <col min="6" max="9" width="9.109375" style="125" customWidth="1"/>
    <col min="10" max="10" width="14.109375" style="125" customWidth="1"/>
    <col min="11" max="13" width="8.88671875" style="125" customWidth="1"/>
    <col min="14" max="16384" width="8.88671875" style="125"/>
  </cols>
  <sheetData>
    <row r="1" spans="1:11" ht="15" customHeight="1" x14ac:dyDescent="0.25">
      <c r="A1" s="171" t="s">
        <v>25</v>
      </c>
      <c r="B1" s="181"/>
      <c r="C1" s="229"/>
      <c r="D1" s="230"/>
      <c r="E1" s="231"/>
      <c r="F1" s="230"/>
      <c r="G1" s="230"/>
      <c r="H1" s="230"/>
      <c r="I1" s="230"/>
      <c r="J1" s="230"/>
    </row>
    <row r="2" spans="1:11" ht="15" customHeight="1" x14ac:dyDescent="0.25">
      <c r="A2" s="232"/>
      <c r="B2" s="232"/>
      <c r="C2" s="232"/>
      <c r="D2" s="232"/>
      <c r="E2" s="232"/>
      <c r="F2" s="230"/>
      <c r="G2" s="230"/>
      <c r="H2" s="230"/>
      <c r="I2" s="230"/>
      <c r="J2" s="233"/>
      <c r="K2" s="28"/>
    </row>
    <row r="3" spans="1:11" ht="15" customHeight="1" x14ac:dyDescent="0.25">
      <c r="A3" s="29" t="str">
        <f>IF(Tartalom!G3=1,Nyelv!$B$459,IF(Tartalom!G3=2,Nyelv!$C$459,IF(Tartalom!G3=3,Nyelv!$D$459,Nyelv!$E$459)))</f>
        <v>MÉRLEG, EREDMÉNYKIMUTATÁS ellenőrzése</v>
      </c>
      <c r="B3" s="181"/>
      <c r="C3" s="230"/>
      <c r="D3" s="230"/>
      <c r="E3" s="230"/>
      <c r="F3" s="38"/>
      <c r="G3" s="38"/>
      <c r="H3" s="230"/>
      <c r="I3" s="230"/>
      <c r="J3" s="233" t="str">
        <f>IF(Tartalom!$G$3=1,Nyelv!$B$448,IF(Tartalom!$G$3=2,Nyelv!$C$448,IF(Tartalom!$G$3=3,Nyelv!$D$448,Nyelv!$E$448)))</f>
        <v>Éves beszámoló  MÉRLEG "A" típus</v>
      </c>
      <c r="K3" s="14" t="s">
        <v>40</v>
      </c>
    </row>
    <row r="4" spans="1:11" ht="15" customHeight="1" x14ac:dyDescent="0.3">
      <c r="A4" s="558" t="str">
        <f>IF(Tartalom!$G$3=1,Nyelv!$B$460,IF(Tartalom!$G$3=2,Nyelv!$C$460,IF(Tartalom!$G$3=3,Nyelv!$D$460,Nyelv!$E$460)))</f>
        <v xml:space="preserve">Ügyfél: </v>
      </c>
      <c r="B4" s="559"/>
      <c r="C4" s="559"/>
      <c r="D4" s="234"/>
      <c r="E4" s="558" t="str">
        <f>IF(Tartalom!$G$3=1,Nyelv!B461,IF(Tartalom!$G$3=2,Nyelv!C461,IF(Tartalom!$G$3=3,Nyelv!D461,Nyelv!E461)))</f>
        <v>Dátum:</v>
      </c>
      <c r="F4" s="559"/>
      <c r="G4" s="559"/>
      <c r="H4" s="559"/>
      <c r="I4" s="235"/>
      <c r="J4" s="139">
        <f>Alapa!$C$15</f>
        <v>0</v>
      </c>
    </row>
    <row r="5" spans="1:11" ht="15" customHeight="1" x14ac:dyDescent="0.3">
      <c r="A5" s="558" t="str">
        <f>IF(Tartalom!$G$3=1,Nyelv!$B$454,IF(Tartalom!$G$3=2,Nyelv!$C$454,IF(Tartalom!$G$3=3,Nyelv!$D$454,Nyelv!$E$454)))</f>
        <v xml:space="preserve">Fordulónap: </v>
      </c>
      <c r="B5" s="559"/>
      <c r="C5" s="559"/>
      <c r="D5" s="142"/>
      <c r="E5" s="558" t="str">
        <f>IF(Tartalom!$G$3=1,Nyelv!B462,IF(Tartalom!$G$3=2,Nyelv!C462,IF(Tartalom!$G$3=3,Nyelv!D462,Nyelv!E462)))</f>
        <v>Készitette:</v>
      </c>
      <c r="F5" s="559"/>
      <c r="G5" s="559"/>
      <c r="H5" s="559"/>
      <c r="I5" s="235"/>
      <c r="J5" s="139" t="e">
        <f>VLOOKUP(K5,Alapa!$G$2:$H$22,2)</f>
        <v>#N/A</v>
      </c>
      <c r="K5" s="37">
        <v>1</v>
      </c>
    </row>
    <row r="6" spans="1:11" ht="15" customHeight="1" x14ac:dyDescent="0.25">
      <c r="A6" s="181"/>
      <c r="B6" s="230"/>
      <c r="C6" s="181" t="s">
        <v>92</v>
      </c>
      <c r="D6" s="234"/>
      <c r="E6" s="558" t="str">
        <f>IF(Tartalom!$G$3=1,Nyelv!B463,IF(Tartalom!$G$3=2,Nyelv!C463,IF(Tartalom!$G$3=3,Nyelv!D463,Nyelv!E463)))</f>
        <v>Ellenőrizte:</v>
      </c>
      <c r="F6" s="559"/>
      <c r="G6" s="559"/>
      <c r="H6" s="559"/>
      <c r="I6" s="235"/>
      <c r="J6" s="142" t="str">
        <f>IF(Alapa!$N$2=0," ",Alapa!$N$2)</f>
        <v xml:space="preserve"> </v>
      </c>
    </row>
    <row r="7" spans="1:11" ht="15" customHeight="1" x14ac:dyDescent="0.3">
      <c r="A7" s="181"/>
      <c r="B7" s="230"/>
      <c r="C7" s="181"/>
      <c r="D7" s="181"/>
      <c r="E7" s="131"/>
      <c r="F7" s="230"/>
      <c r="G7" s="230"/>
      <c r="H7" s="133"/>
      <c r="I7" s="133"/>
      <c r="J7" s="133"/>
    </row>
    <row r="8" spans="1:11" ht="15" customHeight="1" x14ac:dyDescent="0.3">
      <c r="A8" s="181"/>
      <c r="B8" s="230"/>
      <c r="C8" s="181"/>
      <c r="D8" s="181"/>
      <c r="E8" s="131"/>
      <c r="F8" s="230"/>
      <c r="G8" s="230"/>
      <c r="H8" s="133"/>
      <c r="I8" s="133"/>
      <c r="J8" s="133"/>
    </row>
    <row r="9" spans="1:11" ht="15" customHeight="1" x14ac:dyDescent="0.3">
      <c r="A9" s="181"/>
      <c r="B9" s="230"/>
      <c r="C9" s="181"/>
      <c r="D9" s="181"/>
      <c r="E9" s="131"/>
      <c r="F9" s="230"/>
      <c r="G9" s="230"/>
      <c r="H9" s="133"/>
      <c r="I9" s="133"/>
      <c r="J9" s="133"/>
    </row>
    <row r="10" spans="1:11" ht="36.75" customHeight="1" x14ac:dyDescent="0.25">
      <c r="A10" s="560">
        <f>IF(Tartalom!G9=1,Nyelv!$B$435,IF(Tartalom!G9=2,Nyelv!$C$435,IF(Tartalom!G9=3,Nyelv!$D$435,Nyelv!$E$435)))</f>
        <v>0</v>
      </c>
      <c r="B10" s="560"/>
      <c r="C10" s="236"/>
      <c r="D10" s="236"/>
      <c r="E10" s="236"/>
      <c r="F10" s="38"/>
      <c r="G10" s="38"/>
      <c r="H10" s="38"/>
      <c r="I10" s="38"/>
      <c r="J10" s="143" t="str">
        <f>IF(Tartalom!$G$3=1,Nyelv!$B$457,IF(Tartalom!$G$3=2,Nyelv!$C$457,IF(Tartalom!$G$3=3,Nyelv!$D$457,Nyelv!$E$457)))</f>
        <v xml:space="preserve"> </v>
      </c>
    </row>
    <row r="11" spans="1:11" ht="47.25" x14ac:dyDescent="0.25">
      <c r="A11" s="237" t="str">
        <f>IF(Tartalom!$G$3=1,Nyelv!$B$437,IF(Tartalom!$G$3=2,Nyelv!$C$437,IF(Tartalom!$G$3=3,Nyelv!$D$437,Nyelv!$E$437)))</f>
        <v>Sorszám</v>
      </c>
      <c r="B11" s="561" t="str">
        <f>IF(Tartalom!$G$3=1,Nyelv!$B$438,IF(Tartalom!$G$3=2,Nyelv!$C$438,IF(Tartalom!$G$3=3,Nyelv!$D$438,Nyelv!$E$438)))</f>
        <v>A tétel megnevezése</v>
      </c>
      <c r="C11" s="561"/>
      <c r="D11" s="561"/>
      <c r="E11" s="238" t="str">
        <f>IF(Tartalom!$G$3=1,Nyelv!$B$439,IF(Tartalom!$G$3=2,Nyelv!$C$439,IF(Tartalom!$G$3=3,Nyelv!$D$439,Nyelv!$E$439)))</f>
        <v>Előző év</v>
      </c>
      <c r="F11" s="239" t="str">
        <f>IF(Tartalom!$G$3=1,Nyelv!$B$440,IF(Tartalom!$G$3=2,Nyelv!$C$440,IF(Tartalom!$G$3=3,Nyelv!$D$440,Nyelv!$E$440)))</f>
        <v>Előző év(ek) módosításai</v>
      </c>
      <c r="G11" s="239" t="str">
        <f>IF(Tartalom!$G$3=1,Nyelv!$B$466,IF(Tartalom!$G$3=2,Nyelv!$C$466,IF(Tartalom!$G$3=3,Nyelv!$D$466,Nyelv!$E$466)))</f>
        <v>Könyvvizsgálatra átadva</v>
      </c>
      <c r="H11" s="239" t="str">
        <f>IF(Tartalom!$G$3=1,Nyelv!$B$441,IF(Tartalom!$G$3=2,Nyelv!$C$441,IF(Tartalom!$G$3=3,Nyelv!$D$441,Nyelv!$E$441)))</f>
        <v>Tárgyév</v>
      </c>
      <c r="I11" s="239" t="str">
        <f>IF(Tartalom!$G$3=1,Nyelv!$B$467,IF(Tartalom!$G$3=2,Nyelv!$C$467,IF(Tartalom!$G$3=3,Nyelv!$D$467,Nyelv!$E$467)))</f>
        <v>Audit módosítás</v>
      </c>
      <c r="J11" s="240" t="str">
        <f>IF(Tartalom!$G$3=1,Nyelv!$B$464,IF(Tartalom!$G$3=2,Nyelv!$C$464,IF(Tartalom!$G$3=3,Nyelv!$D$464,Nyelv!$E$464)))</f>
        <v>Megjegyzés / Referencia</v>
      </c>
      <c r="K11" s="241" t="s">
        <v>107</v>
      </c>
    </row>
    <row r="12" spans="1:11" ht="20.100000000000001" customHeight="1" x14ac:dyDescent="0.25">
      <c r="A12" s="242">
        <v>1</v>
      </c>
      <c r="B12" s="562" t="str">
        <f>CHOOSE(Tartalom!$G$3,Nyelv!B2,Nyelv!C2,Nyelv!D2,Nyelv!E2)</f>
        <v>A. Befektetett eszközök (2.+10.+18 sor)</v>
      </c>
      <c r="C12" s="562"/>
      <c r="D12" s="562"/>
      <c r="E12" s="243">
        <f>Import_M!D3</f>
        <v>0</v>
      </c>
      <c r="F12" s="244">
        <f>Import_M!E3</f>
        <v>0</v>
      </c>
      <c r="G12" s="244">
        <f t="shared" ref="G12:G43" si="0">H12-I12</f>
        <v>0</v>
      </c>
      <c r="H12" s="244">
        <f>Import_M!F3</f>
        <v>0</v>
      </c>
      <c r="I12" s="244">
        <f>Import_M!G3</f>
        <v>0</v>
      </c>
      <c r="J12" s="245"/>
    </row>
    <row r="13" spans="1:11" ht="20.100000000000001" customHeight="1" x14ac:dyDescent="0.25">
      <c r="A13" s="246">
        <v>2</v>
      </c>
      <c r="B13" s="563" t="str">
        <f>CHOOSE(Tartalom!$G$3,Nyelv!B3,Nyelv!C3,Nyelv!D3,Nyelv!E3)</f>
        <v>I. IMMATERIÁLIS JAVAK (3.-9. sorok)</v>
      </c>
      <c r="C13" s="563"/>
      <c r="D13" s="563"/>
      <c r="E13" s="247">
        <f>Import_M!D4</f>
        <v>0</v>
      </c>
      <c r="F13" s="247">
        <f>Import_M!E4</f>
        <v>0</v>
      </c>
      <c r="G13" s="247">
        <f t="shared" si="0"/>
        <v>0</v>
      </c>
      <c r="H13" s="247">
        <f>Import_M!F4</f>
        <v>0</v>
      </c>
      <c r="I13" s="247">
        <f>Import_M!G4</f>
        <v>0</v>
      </c>
      <c r="J13" s="248"/>
    </row>
    <row r="14" spans="1:11" ht="20.100000000000001" customHeight="1" x14ac:dyDescent="0.25">
      <c r="A14" s="249">
        <v>3</v>
      </c>
      <c r="B14" s="564" t="str">
        <f>CHOOSE(Tartalom!$G$3,Nyelv!B4,Nyelv!C4,Nyelv!D4,Nyelv!E4)</f>
        <v>1. Alapítás-átszervezés aktívált értéke</v>
      </c>
      <c r="C14" s="564"/>
      <c r="D14" s="564"/>
      <c r="E14" s="250">
        <f>Import_M!D5</f>
        <v>0</v>
      </c>
      <c r="F14" s="250">
        <f>Import_M!E5</f>
        <v>0</v>
      </c>
      <c r="G14" s="250">
        <f t="shared" si="0"/>
        <v>0</v>
      </c>
      <c r="H14" s="250">
        <f>Import_M!F5</f>
        <v>0</v>
      </c>
      <c r="I14" s="250">
        <f>Import_M!G5</f>
        <v>0</v>
      </c>
      <c r="J14" s="251"/>
    </row>
    <row r="15" spans="1:11" ht="20.100000000000001" customHeight="1" x14ac:dyDescent="0.25">
      <c r="A15" s="249">
        <v>4</v>
      </c>
      <c r="B15" s="564" t="str">
        <f>CHOOSE(Tartalom!$G$3,Nyelv!B5,Nyelv!C5,Nyelv!D5,Nyelv!E5)</f>
        <v>2. Kísérleti fejlesztés aktivált értéke</v>
      </c>
      <c r="C15" s="564"/>
      <c r="D15" s="564"/>
      <c r="E15" s="250">
        <f>Import_M!D6</f>
        <v>0</v>
      </c>
      <c r="F15" s="250">
        <f>Import_M!E6</f>
        <v>0</v>
      </c>
      <c r="G15" s="250">
        <f t="shared" si="0"/>
        <v>0</v>
      </c>
      <c r="H15" s="250">
        <f>Import_M!F6</f>
        <v>0</v>
      </c>
      <c r="I15" s="250">
        <f>Import_M!G6</f>
        <v>0</v>
      </c>
      <c r="J15" s="251"/>
    </row>
    <row r="16" spans="1:11" ht="20.100000000000001" customHeight="1" x14ac:dyDescent="0.25">
      <c r="A16" s="249">
        <v>5</v>
      </c>
      <c r="B16" s="564" t="str">
        <f>CHOOSE(Tartalom!$G$3,Nyelv!B6,Nyelv!C6,Nyelv!D6,Nyelv!E6)</f>
        <v>3. Vagyoni értékű jogok</v>
      </c>
      <c r="C16" s="564"/>
      <c r="D16" s="564"/>
      <c r="E16" s="250">
        <f>Import_M!D7</f>
        <v>0</v>
      </c>
      <c r="F16" s="250">
        <f>Import_M!E7</f>
        <v>0</v>
      </c>
      <c r="G16" s="250">
        <f t="shared" si="0"/>
        <v>0</v>
      </c>
      <c r="H16" s="250">
        <f>Import_M!F7</f>
        <v>0</v>
      </c>
      <c r="I16" s="250">
        <f>Import_M!G7</f>
        <v>0</v>
      </c>
      <c r="J16" s="251"/>
    </row>
    <row r="17" spans="1:10" ht="20.100000000000001" customHeight="1" x14ac:dyDescent="0.25">
      <c r="A17" s="249">
        <v>6</v>
      </c>
      <c r="B17" s="564" t="str">
        <f>CHOOSE(Tartalom!$G$3,Nyelv!B7,Nyelv!C7,Nyelv!D7,Nyelv!E7)</f>
        <v>4. Szellemi termékek</v>
      </c>
      <c r="C17" s="564"/>
      <c r="D17" s="564"/>
      <c r="E17" s="250">
        <f>Import_M!D8</f>
        <v>0</v>
      </c>
      <c r="F17" s="250">
        <f>Import_M!E8</f>
        <v>0</v>
      </c>
      <c r="G17" s="250">
        <f t="shared" si="0"/>
        <v>0</v>
      </c>
      <c r="H17" s="250">
        <f>Import_M!F8</f>
        <v>0</v>
      </c>
      <c r="I17" s="250">
        <f>Import_M!G8</f>
        <v>0</v>
      </c>
      <c r="J17" s="251"/>
    </row>
    <row r="18" spans="1:10" ht="20.100000000000001" customHeight="1" x14ac:dyDescent="0.25">
      <c r="A18" s="249">
        <v>7</v>
      </c>
      <c r="B18" s="564" t="str">
        <f>CHOOSE(Tartalom!$G$3,Nyelv!B8,Nyelv!C8,Nyelv!D8,Nyelv!E8)</f>
        <v>5. Üzleti vagy cégérték</v>
      </c>
      <c r="C18" s="564"/>
      <c r="D18" s="564"/>
      <c r="E18" s="250">
        <f>Import_M!D9</f>
        <v>0</v>
      </c>
      <c r="F18" s="250">
        <f>Import_M!E9</f>
        <v>0</v>
      </c>
      <c r="G18" s="250">
        <f t="shared" si="0"/>
        <v>0</v>
      </c>
      <c r="H18" s="250">
        <f>Import_M!F9</f>
        <v>0</v>
      </c>
      <c r="I18" s="250">
        <f>Import_M!G9</f>
        <v>0</v>
      </c>
      <c r="J18" s="251"/>
    </row>
    <row r="19" spans="1:10" ht="20.100000000000001" customHeight="1" x14ac:dyDescent="0.25">
      <c r="A19" s="249">
        <v>8</v>
      </c>
      <c r="B19" s="564" t="str">
        <f>CHOOSE(Tartalom!$G$3,Nyelv!B9,Nyelv!C9,Nyelv!D9,Nyelv!E9)</f>
        <v>6. Immateriális javakra adott előlegek</v>
      </c>
      <c r="C19" s="564"/>
      <c r="D19" s="564"/>
      <c r="E19" s="252">
        <f>Import_M!D10</f>
        <v>0</v>
      </c>
      <c r="F19" s="252">
        <f>Import_M!E10</f>
        <v>0</v>
      </c>
      <c r="G19" s="250">
        <f t="shared" si="0"/>
        <v>0</v>
      </c>
      <c r="H19" s="250">
        <f>Import_M!F10</f>
        <v>0</v>
      </c>
      <c r="I19" s="250">
        <f>Import_M!G10</f>
        <v>0</v>
      </c>
      <c r="J19" s="251"/>
    </row>
    <row r="20" spans="1:10" ht="20.100000000000001" customHeight="1" x14ac:dyDescent="0.25">
      <c r="A20" s="253">
        <v>9</v>
      </c>
      <c r="B20" s="565" t="str">
        <f>CHOOSE(Tartalom!$G$3,Nyelv!B10,Nyelv!C10,Nyelv!D10,Nyelv!E10)</f>
        <v>7. Immateriális javak értékhelyesbítése</v>
      </c>
      <c r="C20" s="565"/>
      <c r="D20" s="565"/>
      <c r="E20" s="254">
        <f>Import_M!D11</f>
        <v>0</v>
      </c>
      <c r="F20" s="254">
        <f>Import_M!E11</f>
        <v>0</v>
      </c>
      <c r="G20" s="254">
        <f t="shared" si="0"/>
        <v>0</v>
      </c>
      <c r="H20" s="254">
        <f>Import_M!F11</f>
        <v>0</v>
      </c>
      <c r="I20" s="254">
        <f>Import_M!G11</f>
        <v>0</v>
      </c>
      <c r="J20" s="255"/>
    </row>
    <row r="21" spans="1:10" ht="20.100000000000001" customHeight="1" x14ac:dyDescent="0.25">
      <c r="A21" s="246">
        <v>10</v>
      </c>
      <c r="B21" s="563" t="str">
        <f>CHOOSE(Tartalom!$G$3,Nyelv!B11,Nyelv!C11,Nyelv!D11,Nyelv!E11)</f>
        <v>II. TÁRGYI ESZKÖZÖK (11.-17. sorok)</v>
      </c>
      <c r="C21" s="563"/>
      <c r="D21" s="563"/>
      <c r="E21" s="256">
        <f>Import_M!D12</f>
        <v>0</v>
      </c>
      <c r="F21" s="256">
        <f>Import_M!E12</f>
        <v>0</v>
      </c>
      <c r="G21" s="256">
        <f t="shared" si="0"/>
        <v>0</v>
      </c>
      <c r="H21" s="256">
        <f>Import_M!F12</f>
        <v>0</v>
      </c>
      <c r="I21" s="256">
        <f>Import_M!G12</f>
        <v>0</v>
      </c>
      <c r="J21" s="248"/>
    </row>
    <row r="22" spans="1:10" ht="24" customHeight="1" x14ac:dyDescent="0.25">
      <c r="A22" s="249">
        <v>11</v>
      </c>
      <c r="B22" s="564" t="str">
        <f>CHOOSE(Tartalom!$G$3,Nyelv!B12,Nyelv!C12,Nyelv!D12,Nyelv!E12)</f>
        <v>1. Ingatlanok és a kapcsolódó vagyoni értékű jogok</v>
      </c>
      <c r="C22" s="564"/>
      <c r="D22" s="564"/>
      <c r="E22" s="250">
        <f>Import_M!D13</f>
        <v>0</v>
      </c>
      <c r="F22" s="250">
        <f>Import_M!E13</f>
        <v>0</v>
      </c>
      <c r="G22" s="250">
        <f t="shared" si="0"/>
        <v>0</v>
      </c>
      <c r="H22" s="250">
        <f>Import_M!F13</f>
        <v>0</v>
      </c>
      <c r="I22" s="250">
        <f>Import_M!G13</f>
        <v>0</v>
      </c>
      <c r="J22" s="251"/>
    </row>
    <row r="23" spans="1:10" ht="20.100000000000001" customHeight="1" x14ac:dyDescent="0.25">
      <c r="A23" s="249">
        <v>12</v>
      </c>
      <c r="B23" s="564" t="str">
        <f>CHOOSE(Tartalom!$G$3,Nyelv!B13,Nyelv!C13,Nyelv!D13,Nyelv!E13)</f>
        <v>2. Műszaki berendezések, gépek, járművek</v>
      </c>
      <c r="C23" s="564"/>
      <c r="D23" s="564"/>
      <c r="E23" s="250">
        <f>Import_M!D14</f>
        <v>0</v>
      </c>
      <c r="F23" s="250">
        <f>Import_M!E14</f>
        <v>0</v>
      </c>
      <c r="G23" s="250">
        <f t="shared" si="0"/>
        <v>0</v>
      </c>
      <c r="H23" s="250">
        <f>Import_M!F14</f>
        <v>0</v>
      </c>
      <c r="I23" s="250">
        <f>Import_M!G14</f>
        <v>0</v>
      </c>
      <c r="J23" s="251"/>
    </row>
    <row r="24" spans="1:10" ht="20.100000000000001" customHeight="1" x14ac:dyDescent="0.25">
      <c r="A24" s="249">
        <v>13</v>
      </c>
      <c r="B24" s="564" t="str">
        <f>CHOOSE(Tartalom!$G$3,Nyelv!B14,Nyelv!C14,Nyelv!D14,Nyelv!E14)</f>
        <v>3. Egyéb berendezések, felszerelések, járművek</v>
      </c>
      <c r="C24" s="564"/>
      <c r="D24" s="564"/>
      <c r="E24" s="250">
        <f>Import_M!D15</f>
        <v>0</v>
      </c>
      <c r="F24" s="250">
        <f>Import_M!E15</f>
        <v>0</v>
      </c>
      <c r="G24" s="250">
        <f t="shared" si="0"/>
        <v>0</v>
      </c>
      <c r="H24" s="250">
        <f>Import_M!F15</f>
        <v>0</v>
      </c>
      <c r="I24" s="250">
        <f>Import_M!G15</f>
        <v>0</v>
      </c>
      <c r="J24" s="251"/>
    </row>
    <row r="25" spans="1:10" ht="20.100000000000001" customHeight="1" x14ac:dyDescent="0.25">
      <c r="A25" s="249">
        <v>14</v>
      </c>
      <c r="B25" s="564" t="str">
        <f>CHOOSE(Tartalom!$G$3,Nyelv!B15,Nyelv!C15,Nyelv!D15,Nyelv!E15)</f>
        <v>4. Tenyészállatok</v>
      </c>
      <c r="C25" s="564"/>
      <c r="D25" s="564"/>
      <c r="E25" s="250">
        <f>Import_M!D16</f>
        <v>0</v>
      </c>
      <c r="F25" s="250">
        <f>Import_M!E16</f>
        <v>0</v>
      </c>
      <c r="G25" s="250">
        <f t="shared" si="0"/>
        <v>0</v>
      </c>
      <c r="H25" s="250">
        <f>Import_M!F16</f>
        <v>0</v>
      </c>
      <c r="I25" s="250">
        <f>Import_M!G16</f>
        <v>0</v>
      </c>
      <c r="J25" s="251"/>
    </row>
    <row r="26" spans="1:10" ht="20.100000000000001" customHeight="1" x14ac:dyDescent="0.25">
      <c r="A26" s="249">
        <v>15</v>
      </c>
      <c r="B26" s="564" t="str">
        <f>CHOOSE(Tartalom!$G$3,Nyelv!B16,Nyelv!C16,Nyelv!D16,Nyelv!E16)</f>
        <v>5. Beruházások, felújítások</v>
      </c>
      <c r="C26" s="564"/>
      <c r="D26" s="564"/>
      <c r="E26" s="250">
        <f>Import_M!D17</f>
        <v>0</v>
      </c>
      <c r="F26" s="250">
        <f>Import_M!E17</f>
        <v>0</v>
      </c>
      <c r="G26" s="250">
        <f t="shared" si="0"/>
        <v>0</v>
      </c>
      <c r="H26" s="250">
        <f>Import_M!F17</f>
        <v>0</v>
      </c>
      <c r="I26" s="250">
        <f>Import_M!G17</f>
        <v>0</v>
      </c>
      <c r="J26" s="251"/>
    </row>
    <row r="27" spans="1:10" ht="20.100000000000001" customHeight="1" x14ac:dyDescent="0.25">
      <c r="A27" s="249">
        <v>16</v>
      </c>
      <c r="B27" s="564" t="str">
        <f>CHOOSE(Tartalom!$G$3,Nyelv!B17,Nyelv!C17,Nyelv!D17,Nyelv!E17)</f>
        <v>6. Beruházásokra adott előlegek</v>
      </c>
      <c r="C27" s="564"/>
      <c r="D27" s="564"/>
      <c r="E27" s="250">
        <f>Import_M!D18</f>
        <v>0</v>
      </c>
      <c r="F27" s="250">
        <f>Import_M!E18</f>
        <v>0</v>
      </c>
      <c r="G27" s="250">
        <f t="shared" si="0"/>
        <v>0</v>
      </c>
      <c r="H27" s="250">
        <f>Import_M!F18</f>
        <v>0</v>
      </c>
      <c r="I27" s="250">
        <f>Import_M!G18</f>
        <v>0</v>
      </c>
      <c r="J27" s="251"/>
    </row>
    <row r="28" spans="1:10" ht="20.100000000000001" customHeight="1" x14ac:dyDescent="0.25">
      <c r="A28" s="253">
        <v>17</v>
      </c>
      <c r="B28" s="565" t="str">
        <f>CHOOSE(Tartalom!$G$3,Nyelv!B18,Nyelv!C18,Nyelv!D18,Nyelv!E18)</f>
        <v>7. Tárgyi eszközök értékhelyesbítése</v>
      </c>
      <c r="C28" s="565"/>
      <c r="D28" s="565"/>
      <c r="E28" s="254">
        <f>Import_M!D19</f>
        <v>0</v>
      </c>
      <c r="F28" s="254">
        <f>Import_M!E19</f>
        <v>0</v>
      </c>
      <c r="G28" s="254">
        <f t="shared" si="0"/>
        <v>0</v>
      </c>
      <c r="H28" s="254">
        <f>Import_M!F19</f>
        <v>0</v>
      </c>
      <c r="I28" s="254">
        <f>Import_M!G19</f>
        <v>0</v>
      </c>
      <c r="J28" s="255"/>
    </row>
    <row r="29" spans="1:10" ht="20.100000000000001" customHeight="1" x14ac:dyDescent="0.25">
      <c r="A29" s="246">
        <v>18</v>
      </c>
      <c r="B29" s="563" t="str">
        <f>CHOOSE(Tartalom!$G$3,Nyelv!B19,Nyelv!C19,Nyelv!D19,Nyelv!E19)</f>
        <v>III. BEFEKTETETT PÉNZÜGYI ESZKÖZÖK (19.-28. sorok)</v>
      </c>
      <c r="C29" s="563"/>
      <c r="D29" s="563"/>
      <c r="E29" s="256">
        <f>Import_M!D20</f>
        <v>0</v>
      </c>
      <c r="F29" s="256">
        <f>Import_M!E20</f>
        <v>0</v>
      </c>
      <c r="G29" s="256">
        <f t="shared" si="0"/>
        <v>0</v>
      </c>
      <c r="H29" s="256">
        <f>Import_M!F20</f>
        <v>0</v>
      </c>
      <c r="I29" s="256">
        <f>Import_M!G20</f>
        <v>0</v>
      </c>
      <c r="J29" s="248"/>
    </row>
    <row r="30" spans="1:10" ht="20.100000000000001" customHeight="1" x14ac:dyDescent="0.25">
      <c r="A30" s="249">
        <v>19</v>
      </c>
      <c r="B30" s="564" t="str">
        <f>CHOOSE(Tartalom!$G$3,Nyelv!B20,Nyelv!C20,Nyelv!D20,Nyelv!E20)</f>
        <v>1. Tartós részesedés kapcsolt vállalkozásban</v>
      </c>
      <c r="C30" s="564"/>
      <c r="D30" s="564"/>
      <c r="E30" s="250">
        <f>Import_M!D21</f>
        <v>0</v>
      </c>
      <c r="F30" s="250">
        <f>Import_M!E21</f>
        <v>0</v>
      </c>
      <c r="G30" s="250">
        <f t="shared" si="0"/>
        <v>0</v>
      </c>
      <c r="H30" s="250">
        <f>Import_M!F21</f>
        <v>0</v>
      </c>
      <c r="I30" s="250">
        <f>Import_M!G21</f>
        <v>0</v>
      </c>
      <c r="J30" s="251"/>
    </row>
    <row r="31" spans="1:10" ht="20.100000000000001" customHeight="1" x14ac:dyDescent="0.25">
      <c r="A31" s="249">
        <v>20</v>
      </c>
      <c r="B31" s="564" t="str">
        <f>CHOOSE(Tartalom!$G$3,Nyelv!B21,Nyelv!C21,Nyelv!D21,Nyelv!E21)</f>
        <v>2. Tartósan adott kölcsön kapcsolt vállalkozásban</v>
      </c>
      <c r="C31" s="564"/>
      <c r="D31" s="564"/>
      <c r="E31" s="250">
        <f>Import_M!D22</f>
        <v>0</v>
      </c>
      <c r="F31" s="250">
        <f>Import_M!E22</f>
        <v>0</v>
      </c>
      <c r="G31" s="250">
        <f t="shared" si="0"/>
        <v>0</v>
      </c>
      <c r="H31" s="250">
        <f>Import_M!F22</f>
        <v>0</v>
      </c>
      <c r="I31" s="250">
        <f>Import_M!G22</f>
        <v>0</v>
      </c>
      <c r="J31" s="251"/>
    </row>
    <row r="32" spans="1:10" ht="20.100000000000001" customHeight="1" x14ac:dyDescent="0.25">
      <c r="A32" s="249">
        <v>21</v>
      </c>
      <c r="B32" s="564" t="str">
        <f>CHOOSE(Tartalom!$G$3,Nyelv!B22,Nyelv!C22,Nyelv!D24,Nyelv!E22)</f>
        <v>3. Tartós jelentős tulajdoni részesedés</v>
      </c>
      <c r="C32" s="564"/>
      <c r="D32" s="564"/>
      <c r="E32" s="250">
        <f>Import_M!D23</f>
        <v>0</v>
      </c>
      <c r="F32" s="250">
        <f>Import_M!E23</f>
        <v>0</v>
      </c>
      <c r="G32" s="250">
        <f t="shared" si="0"/>
        <v>0</v>
      </c>
      <c r="H32" s="250">
        <f>Import_M!F23</f>
        <v>0</v>
      </c>
      <c r="I32" s="250">
        <f>Import_M!G23</f>
        <v>0</v>
      </c>
      <c r="J32" s="251"/>
    </row>
    <row r="33" spans="1:10" ht="24.75" customHeight="1" x14ac:dyDescent="0.25">
      <c r="A33" s="249">
        <v>22</v>
      </c>
      <c r="B33" s="564" t="str">
        <f>CHOOSE(Tartalom!$G$3,Nyelv!B23,Nyelv!C23,Nyelv!D25,Nyelv!E23)</f>
        <v>4. Tartósan adott kölcsön jelentős tulajdoni részesedési viszonyban álló vállalkozásban</v>
      </c>
      <c r="C33" s="564"/>
      <c r="D33" s="564"/>
      <c r="E33" s="250">
        <f>Import_M!D24</f>
        <v>0</v>
      </c>
      <c r="F33" s="250">
        <f>Import_M!E24</f>
        <v>0</v>
      </c>
      <c r="G33" s="250">
        <f t="shared" si="0"/>
        <v>0</v>
      </c>
      <c r="H33" s="250">
        <f>Import_M!F24</f>
        <v>0</v>
      </c>
      <c r="I33" s="250">
        <f>Import_M!G24</f>
        <v>0</v>
      </c>
      <c r="J33" s="251"/>
    </row>
    <row r="34" spans="1:10" ht="20.100000000000001" customHeight="1" x14ac:dyDescent="0.25">
      <c r="A34" s="249">
        <v>23</v>
      </c>
      <c r="B34" s="564" t="str">
        <f>CHOOSE(Tartalom!$G$3,Nyelv!B24,Nyelv!C24,Nyelv!D26,Nyelv!E24)</f>
        <v>5. Egyéb tartós részesedés</v>
      </c>
      <c r="C34" s="564"/>
      <c r="D34" s="564"/>
      <c r="E34" s="250">
        <f>Import_M!D25</f>
        <v>0</v>
      </c>
      <c r="F34" s="250">
        <f>Import_M!E25</f>
        <v>0</v>
      </c>
      <c r="G34" s="250">
        <f t="shared" si="0"/>
        <v>0</v>
      </c>
      <c r="H34" s="250">
        <f>Import_M!F25</f>
        <v>0</v>
      </c>
      <c r="I34" s="250">
        <f>Import_M!G25</f>
        <v>0</v>
      </c>
      <c r="J34" s="251"/>
    </row>
    <row r="35" spans="1:10" ht="26.25" customHeight="1" x14ac:dyDescent="0.25">
      <c r="A35" s="249">
        <v>24</v>
      </c>
      <c r="B35" s="564" t="str">
        <f>CHOOSE(Tartalom!$G$3,Nyelv!B25,Nyelv!C25,Nyelv!D27,Nyelv!E25)</f>
        <v>6. Tartósan adott kölcsön egyéb részesedési viszonyban álló vállalkozásban</v>
      </c>
      <c r="C35" s="564"/>
      <c r="D35" s="564"/>
      <c r="E35" s="250">
        <f>Import_M!D26</f>
        <v>0</v>
      </c>
      <c r="F35" s="250">
        <f>Import_M!E26</f>
        <v>0</v>
      </c>
      <c r="G35" s="250">
        <f t="shared" si="0"/>
        <v>0</v>
      </c>
      <c r="H35" s="250">
        <f>Import_M!F26</f>
        <v>0</v>
      </c>
      <c r="I35" s="250">
        <f>Import_M!G26</f>
        <v>0</v>
      </c>
      <c r="J35" s="251"/>
    </row>
    <row r="36" spans="1:10" ht="20.100000000000001" customHeight="1" x14ac:dyDescent="0.25">
      <c r="A36" s="249">
        <v>25</v>
      </c>
      <c r="B36" s="564" t="str">
        <f>CHOOSE(Tartalom!$G$3,Nyelv!B26,Nyelv!C26,Nyelv!D28,Nyelv!E26)</f>
        <v>7. Egyéb tartósan adott kölcsön</v>
      </c>
      <c r="C36" s="564"/>
      <c r="D36" s="564"/>
      <c r="E36" s="250">
        <f>Import_M!D27</f>
        <v>0</v>
      </c>
      <c r="F36" s="250">
        <f>Import_M!E27</f>
        <v>0</v>
      </c>
      <c r="G36" s="250">
        <f t="shared" si="0"/>
        <v>0</v>
      </c>
      <c r="H36" s="250">
        <f>Import_M!F27</f>
        <v>0</v>
      </c>
      <c r="I36" s="250">
        <f>Import_M!G27</f>
        <v>0</v>
      </c>
      <c r="J36" s="251"/>
    </row>
    <row r="37" spans="1:10" ht="20.100000000000001" customHeight="1" x14ac:dyDescent="0.25">
      <c r="A37" s="249">
        <v>26</v>
      </c>
      <c r="B37" s="564" t="str">
        <f>CHOOSE(Tartalom!$G$3,Nyelv!B27,Nyelv!C27,Nyelv!D29,Nyelv!E27)</f>
        <v>8. Tartós hitelviszonyt megtestesítő értékpapír</v>
      </c>
      <c r="C37" s="564"/>
      <c r="D37" s="564"/>
      <c r="E37" s="250">
        <f>Import_M!D28</f>
        <v>0</v>
      </c>
      <c r="F37" s="250">
        <f>Import_M!E28</f>
        <v>0</v>
      </c>
      <c r="G37" s="250">
        <f t="shared" si="0"/>
        <v>0</v>
      </c>
      <c r="H37" s="250">
        <f>Import_M!F28</f>
        <v>0</v>
      </c>
      <c r="I37" s="250">
        <f>Import_M!G28</f>
        <v>0</v>
      </c>
      <c r="J37" s="251"/>
    </row>
    <row r="38" spans="1:10" ht="20.100000000000001" customHeight="1" x14ac:dyDescent="0.25">
      <c r="A38" s="249">
        <v>27</v>
      </c>
      <c r="B38" s="564" t="str">
        <f>CHOOSE(Tartalom!$G$3,Nyelv!B28,Nyelv!C28,Nyelv!D30,Nyelv!E28)</f>
        <v>9. Befektetett pénzügyi eszközök értékhelyesbítése</v>
      </c>
      <c r="C38" s="564"/>
      <c r="D38" s="564"/>
      <c r="E38" s="250">
        <f>Import_M!D29</f>
        <v>0</v>
      </c>
      <c r="F38" s="250">
        <f>Import_M!E29</f>
        <v>0</v>
      </c>
      <c r="G38" s="250">
        <f t="shared" si="0"/>
        <v>0</v>
      </c>
      <c r="H38" s="250">
        <f>Import_M!F29</f>
        <v>0</v>
      </c>
      <c r="I38" s="250">
        <f>Import_M!G29</f>
        <v>0</v>
      </c>
      <c r="J38" s="251"/>
    </row>
    <row r="39" spans="1:10" ht="20.100000000000001" customHeight="1" x14ac:dyDescent="0.25">
      <c r="A39" s="253">
        <v>28</v>
      </c>
      <c r="B39" s="565" t="str">
        <f>CHOOSE(Tartalom!$G$3,Nyelv!B29,Nyelv!C29,Nyelv!D31,Nyelv!E29)</f>
        <v>10. Befektetett pénzügyi eszközök értékelési különbözete</v>
      </c>
      <c r="C39" s="565"/>
      <c r="D39" s="565"/>
      <c r="E39" s="254">
        <f>Import_M!D30</f>
        <v>0</v>
      </c>
      <c r="F39" s="254">
        <f>Import_M!E30</f>
        <v>0</v>
      </c>
      <c r="G39" s="254">
        <f t="shared" si="0"/>
        <v>0</v>
      </c>
      <c r="H39" s="254">
        <f>Import_M!F30</f>
        <v>0</v>
      </c>
      <c r="I39" s="254">
        <f>Import_M!G30</f>
        <v>0</v>
      </c>
      <c r="J39" s="255"/>
    </row>
    <row r="40" spans="1:10" ht="20.100000000000001" customHeight="1" x14ac:dyDescent="0.25">
      <c r="A40" s="257">
        <v>29</v>
      </c>
      <c r="B40" s="566" t="str">
        <f>CHOOSE(Tartalom!$G$3,Nyelv!B30,Nyelv!C30,Nyelv!D32,Nyelv!E30)</f>
        <v>B. Forgóeszközök (30.+37.+46.+53)</v>
      </c>
      <c r="C40" s="567"/>
      <c r="D40" s="568"/>
      <c r="E40" s="258">
        <f>Import_M!D31</f>
        <v>0</v>
      </c>
      <c r="F40" s="258">
        <f>Import_M!E31</f>
        <v>0</v>
      </c>
      <c r="G40" s="258">
        <f t="shared" si="0"/>
        <v>0</v>
      </c>
      <c r="H40" s="258">
        <f>Import_M!F31</f>
        <v>0</v>
      </c>
      <c r="I40" s="258">
        <f>Import_M!G31</f>
        <v>0</v>
      </c>
      <c r="J40" s="259"/>
    </row>
    <row r="41" spans="1:10" ht="18.95" customHeight="1" x14ac:dyDescent="0.25">
      <c r="A41" s="246">
        <v>30</v>
      </c>
      <c r="B41" s="569" t="str">
        <f>CHOOSE(Tartalom!$G$3,Nyelv!B31,Nyelv!C31,Nyelv!D33,Nyelv!E31)</f>
        <v>I. KÉSZLETEK (31-36. sorok)</v>
      </c>
      <c r="C41" s="570"/>
      <c r="D41" s="571"/>
      <c r="E41" s="256">
        <f>Import_M!D32</f>
        <v>0</v>
      </c>
      <c r="F41" s="256">
        <f>Import_M!E32</f>
        <v>0</v>
      </c>
      <c r="G41" s="256">
        <f t="shared" si="0"/>
        <v>0</v>
      </c>
      <c r="H41" s="256">
        <f>Import_M!F32</f>
        <v>0</v>
      </c>
      <c r="I41" s="256">
        <f>Import_M!G32</f>
        <v>0</v>
      </c>
      <c r="J41" s="248"/>
    </row>
    <row r="42" spans="1:10" ht="18" customHeight="1" x14ac:dyDescent="0.25">
      <c r="A42" s="249">
        <v>31</v>
      </c>
      <c r="B42" s="572" t="str">
        <f>CHOOSE(Tartalom!$G$3,Nyelv!B32,Nyelv!C32,Nyelv!D34,Nyelv!E32)</f>
        <v>1. Anyagok</v>
      </c>
      <c r="C42" s="573"/>
      <c r="D42" s="574"/>
      <c r="E42" s="250">
        <f>Import_M!D33</f>
        <v>0</v>
      </c>
      <c r="F42" s="250">
        <f>Import_M!E33</f>
        <v>0</v>
      </c>
      <c r="G42" s="250">
        <f t="shared" si="0"/>
        <v>0</v>
      </c>
      <c r="H42" s="250">
        <f>Import_M!F33</f>
        <v>0</v>
      </c>
      <c r="I42" s="250">
        <f>Import_M!G33</f>
        <v>0</v>
      </c>
      <c r="J42" s="251"/>
    </row>
    <row r="43" spans="1:10" ht="18" customHeight="1" x14ac:dyDescent="0.25">
      <c r="A43" s="249">
        <v>32</v>
      </c>
      <c r="B43" s="572" t="str">
        <f>CHOOSE(Tartalom!$G$3,Nyelv!B33,Nyelv!C33,Nyelv!D35,Nyelv!E33)</f>
        <v>2. Befejezetlen termelés és félkész termékek</v>
      </c>
      <c r="C43" s="573"/>
      <c r="D43" s="574"/>
      <c r="E43" s="250">
        <f>Import_M!D34</f>
        <v>0</v>
      </c>
      <c r="F43" s="250">
        <f>Import_M!E34</f>
        <v>0</v>
      </c>
      <c r="G43" s="250">
        <f t="shared" si="0"/>
        <v>0</v>
      </c>
      <c r="H43" s="250">
        <f>Import_M!F34</f>
        <v>0</v>
      </c>
      <c r="I43" s="250">
        <f>Import_M!G34</f>
        <v>0</v>
      </c>
      <c r="J43" s="251"/>
    </row>
    <row r="44" spans="1:10" ht="18" customHeight="1" x14ac:dyDescent="0.25">
      <c r="A44" s="249">
        <v>33</v>
      </c>
      <c r="B44" s="572" t="str">
        <f>CHOOSE(Tartalom!$G$3,Nyelv!B34,Nyelv!C34,Nyelv!D36,Nyelv!E34)</f>
        <v>3. Növendék-, hízó- és egyéb állatok</v>
      </c>
      <c r="C44" s="573"/>
      <c r="D44" s="574"/>
      <c r="E44" s="250">
        <f>Import_M!D35</f>
        <v>0</v>
      </c>
      <c r="F44" s="250">
        <f>Import_M!E35</f>
        <v>0</v>
      </c>
      <c r="G44" s="250">
        <f t="shared" ref="G44:G71" si="1">H44-I44</f>
        <v>0</v>
      </c>
      <c r="H44" s="250">
        <f>Import_M!F35</f>
        <v>0</v>
      </c>
      <c r="I44" s="250">
        <f>Import_M!G35</f>
        <v>0</v>
      </c>
      <c r="J44" s="251"/>
    </row>
    <row r="45" spans="1:10" ht="18" customHeight="1" x14ac:dyDescent="0.25">
      <c r="A45" s="249">
        <v>34</v>
      </c>
      <c r="B45" s="572" t="str">
        <f>CHOOSE(Tartalom!$G$3,Nyelv!B35,Nyelv!C35,Nyelv!D37,Nyelv!E35)</f>
        <v>4. Késztermékek</v>
      </c>
      <c r="C45" s="573"/>
      <c r="D45" s="574"/>
      <c r="E45" s="250">
        <f>Import_M!D36</f>
        <v>0</v>
      </c>
      <c r="F45" s="250">
        <f>Import_M!E36</f>
        <v>0</v>
      </c>
      <c r="G45" s="250">
        <f t="shared" si="1"/>
        <v>0</v>
      </c>
      <c r="H45" s="250">
        <f>Import_M!F36</f>
        <v>0</v>
      </c>
      <c r="I45" s="250">
        <f>Import_M!G36</f>
        <v>0</v>
      </c>
      <c r="J45" s="251"/>
    </row>
    <row r="46" spans="1:10" ht="18" customHeight="1" x14ac:dyDescent="0.25">
      <c r="A46" s="249">
        <v>35</v>
      </c>
      <c r="B46" s="572" t="str">
        <f>CHOOSE(Tartalom!$G$3,Nyelv!B36,Nyelv!C36,Nyelv!D38,Nyelv!E36)</f>
        <v>5. Áruk</v>
      </c>
      <c r="C46" s="573"/>
      <c r="D46" s="574"/>
      <c r="E46" s="250">
        <f>Import_M!D37</f>
        <v>0</v>
      </c>
      <c r="F46" s="250">
        <f>Import_M!E37</f>
        <v>0</v>
      </c>
      <c r="G46" s="250">
        <f t="shared" si="1"/>
        <v>0</v>
      </c>
      <c r="H46" s="250">
        <f>Import_M!F37</f>
        <v>0</v>
      </c>
      <c r="I46" s="250">
        <f>Import_M!G37</f>
        <v>0</v>
      </c>
      <c r="J46" s="251"/>
    </row>
    <row r="47" spans="1:10" ht="18" customHeight="1" x14ac:dyDescent="0.25">
      <c r="A47" s="253">
        <v>36</v>
      </c>
      <c r="B47" s="575" t="str">
        <f>CHOOSE(Tartalom!$G$3,Nyelv!B37,Nyelv!C37,Nyelv!D39,Nyelv!E37)</f>
        <v>6. Készletekre adott előlegek</v>
      </c>
      <c r="C47" s="576"/>
      <c r="D47" s="577"/>
      <c r="E47" s="254">
        <f>Import_M!D38</f>
        <v>0</v>
      </c>
      <c r="F47" s="254">
        <f>Import_M!E38</f>
        <v>0</v>
      </c>
      <c r="G47" s="254">
        <f t="shared" si="1"/>
        <v>0</v>
      </c>
      <c r="H47" s="254">
        <f>Import_M!F38</f>
        <v>0</v>
      </c>
      <c r="I47" s="254">
        <f>Import_M!G38</f>
        <v>0</v>
      </c>
      <c r="J47" s="255"/>
    </row>
    <row r="48" spans="1:10" ht="18.95" customHeight="1" x14ac:dyDescent="0.25">
      <c r="A48" s="246">
        <v>37</v>
      </c>
      <c r="B48" s="569" t="str">
        <f>CHOOSE(Tartalom!$G$3,Nyelv!B38,Nyelv!C38,Nyelv!D40,Nyelv!E38)</f>
        <v>II. KÖVETELÉSEK (38.-45.sorok)</v>
      </c>
      <c r="C48" s="570"/>
      <c r="D48" s="571"/>
      <c r="E48" s="256">
        <f>Import_M!D39</f>
        <v>0</v>
      </c>
      <c r="F48" s="256">
        <f>Import_M!E39</f>
        <v>0</v>
      </c>
      <c r="G48" s="256">
        <f t="shared" si="1"/>
        <v>0</v>
      </c>
      <c r="H48" s="256">
        <f>Import_M!F39</f>
        <v>0</v>
      </c>
      <c r="I48" s="256">
        <f>Import_M!G39</f>
        <v>0</v>
      </c>
      <c r="J48" s="248"/>
    </row>
    <row r="49" spans="1:10" ht="18" customHeight="1" x14ac:dyDescent="0.25">
      <c r="A49" s="249">
        <v>38</v>
      </c>
      <c r="B49" s="572" t="str">
        <f>CHOOSE(Tartalom!$G$3,Nyelv!B39,Nyelv!C39,Nyelv!D42,Nyelv!E39)</f>
        <v>1. Követelések áruszállításból és szolgáltatásból (vevők)</v>
      </c>
      <c r="C49" s="573"/>
      <c r="D49" s="574"/>
      <c r="E49" s="250">
        <f>Import_M!D40</f>
        <v>0</v>
      </c>
      <c r="F49" s="250">
        <f>Import_M!E40</f>
        <v>0</v>
      </c>
      <c r="G49" s="250">
        <f t="shared" si="1"/>
        <v>0</v>
      </c>
      <c r="H49" s="250">
        <f>Import_M!F40</f>
        <v>0</v>
      </c>
      <c r="I49" s="250">
        <f>Import_M!G40</f>
        <v>0</v>
      </c>
      <c r="J49" s="251"/>
    </row>
    <row r="50" spans="1:10" ht="18" customHeight="1" x14ac:dyDescent="0.25">
      <c r="A50" s="249">
        <v>39</v>
      </c>
      <c r="B50" s="572" t="str">
        <f>CHOOSE(Tartalom!$G$3,Nyelv!B40,Nyelv!C40,Nyelv!D43,Nyelv!E40)</f>
        <v>2. Követelések kapcsolt vállalkozással szemben</v>
      </c>
      <c r="C50" s="573"/>
      <c r="D50" s="574"/>
      <c r="E50" s="250">
        <f>Import_M!D41</f>
        <v>0</v>
      </c>
      <c r="F50" s="250">
        <f>Import_M!E41</f>
        <v>0</v>
      </c>
      <c r="G50" s="250">
        <f t="shared" si="1"/>
        <v>0</v>
      </c>
      <c r="H50" s="250">
        <f>Import_M!F41</f>
        <v>0</v>
      </c>
      <c r="I50" s="250">
        <f>Import_M!G41</f>
        <v>0</v>
      </c>
      <c r="J50" s="251"/>
    </row>
    <row r="51" spans="1:10" ht="27" customHeight="1" x14ac:dyDescent="0.25">
      <c r="A51" s="249">
        <v>40</v>
      </c>
      <c r="B51" s="572" t="str">
        <f>CHOOSE(Tartalom!$G$3,Nyelv!B41,Nyelv!C41,Nyelv!D44,Nyelv!E41)</f>
        <v>3. Követelések jelentős tulajdoni részesedési viszonyban lévő vállalkozással szemben</v>
      </c>
      <c r="C51" s="573"/>
      <c r="D51" s="574"/>
      <c r="E51" s="250">
        <f>Import_M!D42</f>
        <v>0</v>
      </c>
      <c r="F51" s="250">
        <f>Import_M!E42</f>
        <v>0</v>
      </c>
      <c r="G51" s="250">
        <f t="shared" si="1"/>
        <v>0</v>
      </c>
      <c r="H51" s="250">
        <f>Import_M!F42</f>
        <v>0</v>
      </c>
      <c r="I51" s="250">
        <f>Import_M!G42</f>
        <v>0</v>
      </c>
      <c r="J51" s="251"/>
    </row>
    <row r="52" spans="1:10" ht="18" customHeight="1" x14ac:dyDescent="0.25">
      <c r="A52" s="249">
        <v>41</v>
      </c>
      <c r="B52" s="572" t="str">
        <f>CHOOSE(Tartalom!$G$3,Nyelv!B42,Nyelv!C42,Nyelv!D45,Nyelv!E42)</f>
        <v>4. Követelések egyéb részesedési viszonyban lévő vállalkozással szemben</v>
      </c>
      <c r="C52" s="573"/>
      <c r="D52" s="574"/>
      <c r="E52" s="250">
        <f>Import_M!D43</f>
        <v>0</v>
      </c>
      <c r="F52" s="250">
        <f>Import_M!E43</f>
        <v>0</v>
      </c>
      <c r="G52" s="250">
        <f t="shared" si="1"/>
        <v>0</v>
      </c>
      <c r="H52" s="250">
        <f>Import_M!F43</f>
        <v>0</v>
      </c>
      <c r="I52" s="250">
        <f>Import_M!G43</f>
        <v>0</v>
      </c>
      <c r="J52" s="251"/>
    </row>
    <row r="53" spans="1:10" ht="18" customHeight="1" x14ac:dyDescent="0.25">
      <c r="A53" s="249">
        <v>42</v>
      </c>
      <c r="B53" s="572" t="str">
        <f>CHOOSE(Tartalom!$G$3,Nyelv!B43,Nyelv!C43,Nyelv!D46,Nyelv!E43)</f>
        <v>5. Váltókövetelések</v>
      </c>
      <c r="C53" s="573"/>
      <c r="D53" s="574"/>
      <c r="E53" s="250">
        <f>Import_M!D44</f>
        <v>0</v>
      </c>
      <c r="F53" s="250">
        <f>Import_M!E44</f>
        <v>0</v>
      </c>
      <c r="G53" s="250">
        <f t="shared" si="1"/>
        <v>0</v>
      </c>
      <c r="H53" s="250">
        <f>Import_M!F44</f>
        <v>0</v>
      </c>
      <c r="I53" s="250">
        <f>Import_M!G44</f>
        <v>0</v>
      </c>
      <c r="J53" s="251"/>
    </row>
    <row r="54" spans="1:10" ht="18" customHeight="1" x14ac:dyDescent="0.25">
      <c r="A54" s="249">
        <v>43</v>
      </c>
      <c r="B54" s="572" t="str">
        <f>CHOOSE(Tartalom!$G$3,Nyelv!B44,Nyelv!C44,Nyelv!D47,Nyelv!E44)</f>
        <v>6. Egyéb követelések</v>
      </c>
      <c r="C54" s="573"/>
      <c r="D54" s="574"/>
      <c r="E54" s="250">
        <f>Import_M!D45</f>
        <v>0</v>
      </c>
      <c r="F54" s="250">
        <f>Import_M!E45</f>
        <v>0</v>
      </c>
      <c r="G54" s="250">
        <f t="shared" si="1"/>
        <v>0</v>
      </c>
      <c r="H54" s="250">
        <f>Import_M!F45</f>
        <v>0</v>
      </c>
      <c r="I54" s="250">
        <f>Import_M!G45</f>
        <v>0</v>
      </c>
      <c r="J54" s="251"/>
    </row>
    <row r="55" spans="1:10" ht="18" customHeight="1" x14ac:dyDescent="0.25">
      <c r="A55" s="249">
        <v>44</v>
      </c>
      <c r="B55" s="572" t="str">
        <f>CHOOSE(Tartalom!$G$3,Nyelv!B45,Nyelv!C45,Nyelv!D48,Nyelv!E45)</f>
        <v>7. Követelések értékelési különbözete</v>
      </c>
      <c r="C55" s="573"/>
      <c r="D55" s="574"/>
      <c r="E55" s="250">
        <f>Import_M!D46</f>
        <v>0</v>
      </c>
      <c r="F55" s="250">
        <f>Import_M!E46</f>
        <v>0</v>
      </c>
      <c r="G55" s="250">
        <f t="shared" si="1"/>
        <v>0</v>
      </c>
      <c r="H55" s="250">
        <f>Import_M!F46</f>
        <v>0</v>
      </c>
      <c r="I55" s="250">
        <f>Import_M!G46</f>
        <v>0</v>
      </c>
      <c r="J55" s="251"/>
    </row>
    <row r="56" spans="1:10" ht="25.5" customHeight="1" x14ac:dyDescent="0.25">
      <c r="A56" s="253">
        <v>45</v>
      </c>
      <c r="B56" s="262" t="str">
        <f>CHOOSE(Tartalom!$G$3,Nyelv!B46,Nyelv!C46,Nyelv!D50,Nyelv!E46)</f>
        <v>8. Származékos ügyletek pozitív értékelési különbözete</v>
      </c>
      <c r="C56" s="263"/>
      <c r="D56" s="264"/>
      <c r="E56" s="254">
        <f>Import_M!D47</f>
        <v>0</v>
      </c>
      <c r="F56" s="254">
        <f>Import_M!E47</f>
        <v>0</v>
      </c>
      <c r="G56" s="254">
        <f t="shared" si="1"/>
        <v>0</v>
      </c>
      <c r="H56" s="254">
        <f>Import_M!F47</f>
        <v>0</v>
      </c>
      <c r="I56" s="254">
        <f>Import_M!G47</f>
        <v>0</v>
      </c>
      <c r="J56" s="255"/>
    </row>
    <row r="57" spans="1:10" ht="18" customHeight="1" x14ac:dyDescent="0.25">
      <c r="A57" s="246">
        <v>46</v>
      </c>
      <c r="B57" s="260" t="str">
        <f>CHOOSE(Tartalom!$G$3,Nyelv!B47,Nyelv!C47,Nyelv!D51,Nyelv!E47)</f>
        <v>III. ÉRTÉKPAPÍROK (47.-52. sorok)</v>
      </c>
      <c r="C57" s="265"/>
      <c r="D57" s="266"/>
      <c r="E57" s="256">
        <f>Import_M!D48</f>
        <v>0</v>
      </c>
      <c r="F57" s="256">
        <f>Import_M!E48</f>
        <v>0</v>
      </c>
      <c r="G57" s="256">
        <f t="shared" si="1"/>
        <v>0</v>
      </c>
      <c r="H57" s="256">
        <f>Import_M!F48</f>
        <v>0</v>
      </c>
      <c r="I57" s="256">
        <f>Import_M!G48</f>
        <v>0</v>
      </c>
      <c r="J57" s="248"/>
    </row>
    <row r="58" spans="1:10" ht="18" customHeight="1" x14ac:dyDescent="0.25">
      <c r="A58" s="249">
        <v>47</v>
      </c>
      <c r="B58" s="261" t="str">
        <f>CHOOSE(Tartalom!$G$3,Nyelv!B48,Nyelv!C48,Nyelv!D52,Nyelv!E48)</f>
        <v>1. Részesedés kapcsolt vállalkozásban</v>
      </c>
      <c r="C58" s="267"/>
      <c r="D58" s="268"/>
      <c r="E58" s="250">
        <f>Import_M!D49</f>
        <v>0</v>
      </c>
      <c r="F58" s="250">
        <f>Import_M!E49</f>
        <v>0</v>
      </c>
      <c r="G58" s="250">
        <f t="shared" si="1"/>
        <v>0</v>
      </c>
      <c r="H58" s="250">
        <f>Import_M!F49</f>
        <v>0</v>
      </c>
      <c r="I58" s="250">
        <f>Import_M!G49</f>
        <v>0</v>
      </c>
      <c r="J58" s="251"/>
    </row>
    <row r="59" spans="1:10" ht="18" customHeight="1" x14ac:dyDescent="0.25">
      <c r="A59" s="249">
        <v>48</v>
      </c>
      <c r="B59" s="261" t="str">
        <f>CHOOSE(Tartalom!$G$3,Nyelv!B49,Nyelv!C49,Nyelv!D53,Nyelv!E49)</f>
        <v>2. Jelentős tulajdoni részesedés</v>
      </c>
      <c r="C59" s="267"/>
      <c r="D59" s="268"/>
      <c r="E59" s="250">
        <f>Import_M!D50</f>
        <v>0</v>
      </c>
      <c r="F59" s="250">
        <f>Import_M!E50</f>
        <v>0</v>
      </c>
      <c r="G59" s="250">
        <f t="shared" si="1"/>
        <v>0</v>
      </c>
      <c r="H59" s="250">
        <f>Import_M!F50</f>
        <v>0</v>
      </c>
      <c r="I59" s="250">
        <f>Import_M!G50</f>
        <v>0</v>
      </c>
      <c r="J59" s="251"/>
    </row>
    <row r="60" spans="1:10" ht="18" customHeight="1" x14ac:dyDescent="0.25">
      <c r="A60" s="249">
        <v>49</v>
      </c>
      <c r="B60" s="261" t="str">
        <f>CHOOSE(Tartalom!$G$3,Nyelv!B50,Nyelv!C50,Nyelv!D54,Nyelv!E50)</f>
        <v>3. Egyéb részesedés</v>
      </c>
      <c r="C60" s="267"/>
      <c r="D60" s="268"/>
      <c r="E60" s="250">
        <f>Import_M!D51</f>
        <v>0</v>
      </c>
      <c r="F60" s="250">
        <f>Import_M!E51</f>
        <v>0</v>
      </c>
      <c r="G60" s="250">
        <f t="shared" si="1"/>
        <v>0</v>
      </c>
      <c r="H60" s="250">
        <f>Import_M!F51</f>
        <v>0</v>
      </c>
      <c r="I60" s="250">
        <f>Import_M!G51</f>
        <v>0</v>
      </c>
      <c r="J60" s="251"/>
    </row>
    <row r="61" spans="1:10" ht="18" customHeight="1" x14ac:dyDescent="0.25">
      <c r="A61" s="249">
        <v>50</v>
      </c>
      <c r="B61" s="261" t="str">
        <f>CHOOSE(Tartalom!$G$3,Nyelv!B51,Nyelv!C51,Nyelv!D55,Nyelv!E51)</f>
        <v>4. Saját részvények, saját üzletrészek</v>
      </c>
      <c r="C61" s="267"/>
      <c r="D61" s="268"/>
      <c r="E61" s="250">
        <f>Import_M!D52</f>
        <v>0</v>
      </c>
      <c r="F61" s="250">
        <f>Import_M!E52</f>
        <v>0</v>
      </c>
      <c r="G61" s="250">
        <f t="shared" si="1"/>
        <v>0</v>
      </c>
      <c r="H61" s="250">
        <f>Import_M!F52</f>
        <v>0</v>
      </c>
      <c r="I61" s="250">
        <f>Import_M!G52</f>
        <v>0</v>
      </c>
      <c r="J61" s="251"/>
    </row>
    <row r="62" spans="1:10" ht="23.25" customHeight="1" x14ac:dyDescent="0.25">
      <c r="A62" s="249">
        <v>51</v>
      </c>
      <c r="B62" s="261" t="str">
        <f>CHOOSE(Tartalom!$G$3,Nyelv!B52,Nyelv!C52,Nyelv!D56,Nyelv!E52)</f>
        <v>5. Forgatási célú hitelviszonyt megtestesítő értékpapírok</v>
      </c>
      <c r="C62" s="267"/>
      <c r="D62" s="268"/>
      <c r="E62" s="250">
        <f>Import_M!D53</f>
        <v>0</v>
      </c>
      <c r="F62" s="250">
        <f>Import_M!E53</f>
        <v>0</v>
      </c>
      <c r="G62" s="250">
        <f t="shared" si="1"/>
        <v>0</v>
      </c>
      <c r="H62" s="250">
        <f>Import_M!F53</f>
        <v>0</v>
      </c>
      <c r="I62" s="250">
        <f>Import_M!G53</f>
        <v>0</v>
      </c>
      <c r="J62" s="251"/>
    </row>
    <row r="63" spans="1:10" ht="18" customHeight="1" x14ac:dyDescent="0.25">
      <c r="A63" s="253">
        <v>52</v>
      </c>
      <c r="B63" s="262" t="str">
        <f>CHOOSE(Tartalom!$G$3,Nyelv!B53,Nyelv!C53,Nyelv!D57,Nyelv!E53)</f>
        <v>6. Értékpapírok értékelési különbözete</v>
      </c>
      <c r="C63" s="263"/>
      <c r="D63" s="264"/>
      <c r="E63" s="254">
        <f>Import_M!D54</f>
        <v>0</v>
      </c>
      <c r="F63" s="254">
        <f>Import_M!E54</f>
        <v>0</v>
      </c>
      <c r="G63" s="254">
        <f t="shared" si="1"/>
        <v>0</v>
      </c>
      <c r="H63" s="254">
        <f>Import_M!F54</f>
        <v>0</v>
      </c>
      <c r="I63" s="254">
        <f>Import_M!G54</f>
        <v>0</v>
      </c>
      <c r="J63" s="255"/>
    </row>
    <row r="64" spans="1:10" ht="18" customHeight="1" x14ac:dyDescent="0.25">
      <c r="A64" s="246">
        <v>53</v>
      </c>
      <c r="B64" s="260" t="str">
        <f>CHOOSE(Tartalom!$G$3,Nyelv!B54,Nyelv!C54,Nyelv!D58,Nyelv!E54)</f>
        <v>IV. PÉNZESZKÖZÖK (54.-55.sorok)</v>
      </c>
      <c r="C64" s="265"/>
      <c r="D64" s="266"/>
      <c r="E64" s="256">
        <f>Import_M!D55</f>
        <v>0</v>
      </c>
      <c r="F64" s="256">
        <f>Import_M!E55</f>
        <v>0</v>
      </c>
      <c r="G64" s="256">
        <f t="shared" si="1"/>
        <v>0</v>
      </c>
      <c r="H64" s="256">
        <f>Import_M!F55</f>
        <v>0</v>
      </c>
      <c r="I64" s="256">
        <f>Import_M!G55</f>
        <v>0</v>
      </c>
      <c r="J64" s="248"/>
    </row>
    <row r="65" spans="1:10" ht="20.100000000000001" customHeight="1" x14ac:dyDescent="0.25">
      <c r="A65" s="249">
        <v>54</v>
      </c>
      <c r="B65" s="261" t="str">
        <f>CHOOSE(Tartalom!$G$3,Nyelv!B55,Nyelv!C55,Nyelv!D59,Nyelv!E55)</f>
        <v>1. Pénztár, csekkek</v>
      </c>
      <c r="C65" s="269"/>
      <c r="D65" s="270"/>
      <c r="E65" s="250">
        <f>Import_M!D56</f>
        <v>0</v>
      </c>
      <c r="F65" s="250">
        <f>Import_M!E56</f>
        <v>0</v>
      </c>
      <c r="G65" s="250">
        <f t="shared" si="1"/>
        <v>0</v>
      </c>
      <c r="H65" s="250">
        <f>Import_M!F56</f>
        <v>0</v>
      </c>
      <c r="I65" s="250">
        <f>Import_M!G56</f>
        <v>0</v>
      </c>
      <c r="J65" s="271"/>
    </row>
    <row r="66" spans="1:10" ht="18" customHeight="1" x14ac:dyDescent="0.25">
      <c r="A66" s="253">
        <v>55</v>
      </c>
      <c r="B66" s="262" t="str">
        <f>CHOOSE(Tartalom!$G$3,Nyelv!B56,Nyelv!C56,Nyelv!D60,Nyelv!E56)</f>
        <v>2. Bankbetétek</v>
      </c>
      <c r="C66" s="263"/>
      <c r="D66" s="264"/>
      <c r="E66" s="254">
        <f>Import_M!D57</f>
        <v>0</v>
      </c>
      <c r="F66" s="254">
        <f>Import_M!E57</f>
        <v>0</v>
      </c>
      <c r="G66" s="254">
        <f t="shared" si="1"/>
        <v>0</v>
      </c>
      <c r="H66" s="254">
        <f>Import_M!F57</f>
        <v>0</v>
      </c>
      <c r="I66" s="254">
        <f>Import_M!G57</f>
        <v>0</v>
      </c>
      <c r="J66" s="255"/>
    </row>
    <row r="67" spans="1:10" ht="18" customHeight="1" x14ac:dyDescent="0.25">
      <c r="A67" s="246">
        <v>56</v>
      </c>
      <c r="B67" s="260" t="str">
        <f>CHOOSE(Tartalom!$G$3,Nyelv!B57,Nyelv!C57,Nyelv!D61,Nyelv!E57)</f>
        <v>C. Aktív időbeli elhatárolások (57.-59.sorok)</v>
      </c>
      <c r="C67" s="265"/>
      <c r="D67" s="266"/>
      <c r="E67" s="256">
        <f>Import_M!D58</f>
        <v>0</v>
      </c>
      <c r="F67" s="256">
        <f>Import_M!E58</f>
        <v>0</v>
      </c>
      <c r="G67" s="256">
        <f t="shared" si="1"/>
        <v>0</v>
      </c>
      <c r="H67" s="256">
        <f>Import_M!F58</f>
        <v>0</v>
      </c>
      <c r="I67" s="256">
        <f>Import_M!G58</f>
        <v>0</v>
      </c>
      <c r="J67" s="248"/>
    </row>
    <row r="68" spans="1:10" ht="18" customHeight="1" x14ac:dyDescent="0.25">
      <c r="A68" s="249">
        <v>57</v>
      </c>
      <c r="B68" s="261" t="str">
        <f>CHOOSE(Tartalom!$G$3,Nyelv!B58,Nyelv!C58,Nyelv!D62,Nyelv!E58)</f>
        <v>1. Bevételek aktív időbeli elhatárolása</v>
      </c>
      <c r="C68" s="267"/>
      <c r="D68" s="268"/>
      <c r="E68" s="250">
        <f>Import_M!D59</f>
        <v>0</v>
      </c>
      <c r="F68" s="250">
        <f>Import_M!E59</f>
        <v>0</v>
      </c>
      <c r="G68" s="250">
        <f t="shared" si="1"/>
        <v>0</v>
      </c>
      <c r="H68" s="250">
        <f>Import_M!F59</f>
        <v>0</v>
      </c>
      <c r="I68" s="250">
        <f>Import_M!G59</f>
        <v>0</v>
      </c>
      <c r="J68" s="251"/>
    </row>
    <row r="69" spans="1:10" ht="20.100000000000001" customHeight="1" x14ac:dyDescent="0.25">
      <c r="A69" s="249">
        <v>58</v>
      </c>
      <c r="B69" s="261" t="str">
        <f>CHOOSE(Tartalom!$G$3,Nyelv!B59,Nyelv!C59,Nyelv!D63,Nyelv!E59)</f>
        <v>2. Költségek, ráfordítások aktív időbeli elhatárolása</v>
      </c>
      <c r="C69" s="269"/>
      <c r="D69" s="270"/>
      <c r="E69" s="250">
        <f>Import_M!D60</f>
        <v>0</v>
      </c>
      <c r="F69" s="250">
        <f>Import_M!E60</f>
        <v>0</v>
      </c>
      <c r="G69" s="250">
        <f t="shared" si="1"/>
        <v>0</v>
      </c>
      <c r="H69" s="250">
        <f>Import_M!F60</f>
        <v>0</v>
      </c>
      <c r="I69" s="250">
        <f>Import_M!G60</f>
        <v>0</v>
      </c>
      <c r="J69" s="271"/>
    </row>
    <row r="70" spans="1:10" ht="18.75" customHeight="1" x14ac:dyDescent="0.25">
      <c r="A70" s="253">
        <v>59</v>
      </c>
      <c r="B70" s="262" t="str">
        <f>CHOOSE(Tartalom!$G$3,Nyelv!B60,Nyelv!C60,Nyelv!D64,Nyelv!E60)</f>
        <v>3. Halasztott ráfordítások</v>
      </c>
      <c r="C70" s="263"/>
      <c r="D70" s="264"/>
      <c r="E70" s="254">
        <f>Import_M!D61</f>
        <v>0</v>
      </c>
      <c r="F70" s="254">
        <f>Import_M!E61</f>
        <v>0</v>
      </c>
      <c r="G70" s="254">
        <f t="shared" si="1"/>
        <v>0</v>
      </c>
      <c r="H70" s="254">
        <f>Import_M!F61</f>
        <v>0</v>
      </c>
      <c r="I70" s="254">
        <f>Import_M!G61</f>
        <v>0</v>
      </c>
      <c r="J70" s="255"/>
    </row>
    <row r="71" spans="1:10" ht="17.25" customHeight="1" x14ac:dyDescent="0.25">
      <c r="A71" s="272">
        <v>60</v>
      </c>
      <c r="B71" s="273" t="str">
        <f>CHOOSE(Tartalom!$G$3,Nyelv!B61,Nyelv!C61,Nyelv!D65,Nyelv!E61)</f>
        <v>ESZKÖZÖK összesen  (1.+29.+56)</v>
      </c>
      <c r="C71" s="274"/>
      <c r="D71" s="275"/>
      <c r="E71" s="276">
        <f>Import_M!D62</f>
        <v>0</v>
      </c>
      <c r="F71" s="276">
        <f>Import_M!E62</f>
        <v>0</v>
      </c>
      <c r="G71" s="276">
        <f t="shared" si="1"/>
        <v>0</v>
      </c>
      <c r="H71" s="276">
        <f>Import_M!F62</f>
        <v>0</v>
      </c>
      <c r="I71" s="276">
        <f>Import_M!G62</f>
        <v>0</v>
      </c>
      <c r="J71" s="277"/>
    </row>
    <row r="72" spans="1:10" ht="12.7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</row>
    <row r="73" spans="1:10" ht="12.75" customHeight="1" x14ac:dyDescent="0.25">
      <c r="A73" s="38"/>
      <c r="B73" s="38"/>
      <c r="C73" s="236"/>
      <c r="D73" s="236"/>
      <c r="E73" s="236"/>
      <c r="F73" s="143"/>
      <c r="G73" s="143"/>
      <c r="H73" s="143"/>
      <c r="I73" s="143"/>
      <c r="J73" s="38"/>
    </row>
    <row r="74" spans="1:10" ht="12.75" customHeight="1" x14ac:dyDescent="0.25">
      <c r="A74" s="560" t="str">
        <f>IF(Tartalom!$G$3=1,Nyelv!$B$442,IF(Tartalom!$G$3=2,Nyelv!$C$442,IF(Tartalom!$G$3=3,Nyelv!$D$442,Nyelv!$E$442)))</f>
        <v>Források (passzívák)</v>
      </c>
      <c r="B74" s="560"/>
      <c r="C74" s="236"/>
      <c r="D74" s="236"/>
      <c r="E74" s="236"/>
      <c r="F74" s="143"/>
      <c r="G74" s="143"/>
      <c r="H74" s="143"/>
      <c r="I74" s="143"/>
      <c r="J74" s="143" t="str">
        <f>IF(Tartalom!$G$3=1,Nyelv!$B$457,IF(Tartalom!G49=2,Nyelv!$C$457,IF(Tartalom!G49=3,Nyelv!$D$457,Nyelv!$E$457)))</f>
        <v xml:space="preserve"> </v>
      </c>
    </row>
    <row r="75" spans="1:10" ht="20.100000000000001" customHeight="1" x14ac:dyDescent="0.25">
      <c r="A75" s="246">
        <v>61</v>
      </c>
      <c r="B75" s="563" t="str">
        <f>CHOOSE(Tartalom!$G$3,Nyelv!B62,Nyelv!C62,Nyelv!D66,Nyelv!E62)</f>
        <v>D. Saját tőke  (62.+64.+65.+66.+67+68+71.)</v>
      </c>
      <c r="C75" s="563"/>
      <c r="D75" s="563"/>
      <c r="E75" s="256">
        <f>Import_M!D63</f>
        <v>0</v>
      </c>
      <c r="F75" s="256">
        <f>Import_M!E63</f>
        <v>0</v>
      </c>
      <c r="G75" s="256">
        <f t="shared" ref="G75:G106" si="2">H75-I75</f>
        <v>0</v>
      </c>
      <c r="H75" s="256">
        <f>Import_M!F63</f>
        <v>0</v>
      </c>
      <c r="I75" s="256">
        <f>Import_M!G63</f>
        <v>0</v>
      </c>
      <c r="J75" s="278"/>
    </row>
    <row r="76" spans="1:10" ht="20.100000000000001" customHeight="1" x14ac:dyDescent="0.25">
      <c r="A76" s="249">
        <v>62</v>
      </c>
      <c r="B76" s="564" t="str">
        <f>CHOOSE(Tartalom!$G$3,Nyelv!B63,Nyelv!C63,Nyelv!D67,Nyelv!E63)</f>
        <v>I. JEGYZETT TŐKE</v>
      </c>
      <c r="C76" s="564"/>
      <c r="D76" s="564"/>
      <c r="E76" s="250">
        <f>Import_M!D64</f>
        <v>0</v>
      </c>
      <c r="F76" s="250">
        <f>Import_M!E64</f>
        <v>0</v>
      </c>
      <c r="G76" s="250">
        <f t="shared" si="2"/>
        <v>0</v>
      </c>
      <c r="H76" s="250">
        <f>Import_M!F64</f>
        <v>0</v>
      </c>
      <c r="I76" s="250">
        <f>Import_M!G64</f>
        <v>0</v>
      </c>
      <c r="J76" s="251"/>
    </row>
    <row r="77" spans="1:10" ht="20.100000000000001" customHeight="1" x14ac:dyDescent="0.25">
      <c r="A77" s="249">
        <v>63</v>
      </c>
      <c r="B77" s="564" t="str">
        <f>CHOOSE(Tartalom!$G$3,Nyelv!B64,Nyelv!C64,Nyelv!D68,Nyelv!E64)</f>
        <v>Ebből: visszavásárolt tulajdoni részesedés névértéken</v>
      </c>
      <c r="C77" s="564"/>
      <c r="D77" s="564"/>
      <c r="E77" s="250">
        <f>Import_M!D65</f>
        <v>0</v>
      </c>
      <c r="F77" s="250">
        <f>Import_M!E65</f>
        <v>0</v>
      </c>
      <c r="G77" s="250">
        <f t="shared" si="2"/>
        <v>0</v>
      </c>
      <c r="H77" s="250">
        <f>Import_M!F65</f>
        <v>0</v>
      </c>
      <c r="I77" s="250">
        <f>Import_M!G65</f>
        <v>0</v>
      </c>
      <c r="J77" s="251"/>
    </row>
    <row r="78" spans="1:10" ht="20.100000000000001" customHeight="1" x14ac:dyDescent="0.25">
      <c r="A78" s="249">
        <v>64</v>
      </c>
      <c r="B78" s="564" t="str">
        <f>CHOOSE(Tartalom!$G$3,Nyelv!B65,Nyelv!C65,Nyelv!D69,Nyelv!E65)</f>
        <v>II. JEGYZETT DE MÉG BE NEM FIZETETT TŐKE (-)</v>
      </c>
      <c r="C78" s="564"/>
      <c r="D78" s="564"/>
      <c r="E78" s="250">
        <f>Import_M!D66</f>
        <v>0</v>
      </c>
      <c r="F78" s="250">
        <f>Import_M!E66</f>
        <v>0</v>
      </c>
      <c r="G78" s="250">
        <f t="shared" si="2"/>
        <v>0</v>
      </c>
      <c r="H78" s="250">
        <f>Import_M!F66</f>
        <v>0</v>
      </c>
      <c r="I78" s="250">
        <f>Import_M!G66</f>
        <v>0</v>
      </c>
      <c r="J78" s="251"/>
    </row>
    <row r="79" spans="1:10" ht="20.100000000000001" customHeight="1" x14ac:dyDescent="0.25">
      <c r="A79" s="249">
        <v>65</v>
      </c>
      <c r="B79" s="564" t="str">
        <f>CHOOSE(Tartalom!$G$3,Nyelv!B66,Nyelv!C66,Nyelv!D70,Nyelv!E66)</f>
        <v>III. TŐKETARTALÉK</v>
      </c>
      <c r="C79" s="564"/>
      <c r="D79" s="564"/>
      <c r="E79" s="250">
        <f>Import_M!D67</f>
        <v>0</v>
      </c>
      <c r="F79" s="250">
        <f>Import_M!E67</f>
        <v>0</v>
      </c>
      <c r="G79" s="250">
        <f t="shared" si="2"/>
        <v>0</v>
      </c>
      <c r="H79" s="250">
        <f>Import_M!F67</f>
        <v>0</v>
      </c>
      <c r="I79" s="250">
        <f>Import_M!G67</f>
        <v>0</v>
      </c>
      <c r="J79" s="251"/>
    </row>
    <row r="80" spans="1:10" ht="20.100000000000001" customHeight="1" x14ac:dyDescent="0.25">
      <c r="A80" s="249">
        <v>66</v>
      </c>
      <c r="B80" s="564" t="str">
        <f>CHOOSE(Tartalom!$G$3,Nyelv!B67,Nyelv!C67,Nyelv!D71,Nyelv!E67)</f>
        <v>IV. EREDMÉNYTARTALÉK</v>
      </c>
      <c r="C80" s="564"/>
      <c r="D80" s="564"/>
      <c r="E80" s="250">
        <f>Import_M!D68</f>
        <v>0</v>
      </c>
      <c r="F80" s="250">
        <f>Import_M!E68</f>
        <v>0</v>
      </c>
      <c r="G80" s="250">
        <f t="shared" si="2"/>
        <v>0</v>
      </c>
      <c r="H80" s="250">
        <f>Import_M!F68</f>
        <v>0</v>
      </c>
      <c r="I80" s="250">
        <f>Import_M!G68</f>
        <v>0</v>
      </c>
      <c r="J80" s="251"/>
    </row>
    <row r="81" spans="1:10" ht="20.100000000000001" customHeight="1" x14ac:dyDescent="0.25">
      <c r="A81" s="249">
        <v>67</v>
      </c>
      <c r="B81" s="564" t="str">
        <f>CHOOSE(Tartalom!$G$3,Nyelv!B68,Nyelv!C68,Nyelv!D72,Nyelv!E68)</f>
        <v>V. LEKÖTÖTT TARTALÉK</v>
      </c>
      <c r="C81" s="564"/>
      <c r="D81" s="564"/>
      <c r="E81" s="250">
        <f>Import_M!D69</f>
        <v>0</v>
      </c>
      <c r="F81" s="250">
        <f>Import_M!E69</f>
        <v>0</v>
      </c>
      <c r="G81" s="250">
        <f t="shared" si="2"/>
        <v>0</v>
      </c>
      <c r="H81" s="250">
        <f>Import_M!F69</f>
        <v>0</v>
      </c>
      <c r="I81" s="250">
        <f>Import_M!G69</f>
        <v>0</v>
      </c>
      <c r="J81" s="251"/>
    </row>
    <row r="82" spans="1:10" ht="20.100000000000001" customHeight="1" x14ac:dyDescent="0.25">
      <c r="A82" s="249">
        <v>68</v>
      </c>
      <c r="B82" s="564" t="str">
        <f>CHOOSE(Tartalom!$G$3,Nyelv!B69,Nyelv!C69,Nyelv!D73,Nyelv!E69)</f>
        <v>VI. ÉRTÉKELÉSI TARTALÉK</v>
      </c>
      <c r="C82" s="564"/>
      <c r="D82" s="564"/>
      <c r="E82" s="250">
        <f>Import_M!D70</f>
        <v>0</v>
      </c>
      <c r="F82" s="250">
        <f>Import_M!E70</f>
        <v>0</v>
      </c>
      <c r="G82" s="250">
        <f t="shared" si="2"/>
        <v>0</v>
      </c>
      <c r="H82" s="250">
        <f>Import_M!F70</f>
        <v>0</v>
      </c>
      <c r="I82" s="250">
        <f>Import_M!G70</f>
        <v>0</v>
      </c>
      <c r="J82" s="251"/>
    </row>
    <row r="83" spans="1:10" ht="20.100000000000001" customHeight="1" x14ac:dyDescent="0.25">
      <c r="A83" s="249">
        <v>69</v>
      </c>
      <c r="B83" s="564" t="str">
        <f>CHOOSE(Tartalom!$G$3,Nyelv!B70,Nyelv!C70,Nyelv!D74,Nyelv!E70)</f>
        <v>1. Értékhelyesbítés értékelési tartaléka</v>
      </c>
      <c r="C83" s="564"/>
      <c r="D83" s="564"/>
      <c r="E83" s="250">
        <f>Import_M!D71</f>
        <v>0</v>
      </c>
      <c r="F83" s="250">
        <f>Import_M!E71</f>
        <v>0</v>
      </c>
      <c r="G83" s="250">
        <f t="shared" si="2"/>
        <v>0</v>
      </c>
      <c r="H83" s="250">
        <f>Import_M!F71</f>
        <v>0</v>
      </c>
      <c r="I83" s="250">
        <f>Import_M!G71</f>
        <v>0</v>
      </c>
      <c r="J83" s="251"/>
    </row>
    <row r="84" spans="1:10" ht="20.100000000000001" customHeight="1" x14ac:dyDescent="0.25">
      <c r="A84" s="249">
        <v>70</v>
      </c>
      <c r="B84" s="564" t="str">
        <f>CHOOSE(Tartalom!$G$3,Nyelv!B71,Nyelv!C71,Nyelv!D75,Nyelv!E71)</f>
        <v>2. Valós értékelés értékelési tartaléka</v>
      </c>
      <c r="C84" s="564"/>
      <c r="D84" s="564"/>
      <c r="E84" s="250">
        <f>Import_M!D72</f>
        <v>0</v>
      </c>
      <c r="F84" s="250">
        <f>Import_M!E72</f>
        <v>0</v>
      </c>
      <c r="G84" s="250">
        <f t="shared" si="2"/>
        <v>0</v>
      </c>
      <c r="H84" s="250">
        <f>Import_M!F72</f>
        <v>0</v>
      </c>
      <c r="I84" s="250">
        <f>Import_M!G72</f>
        <v>0</v>
      </c>
      <c r="J84" s="251"/>
    </row>
    <row r="85" spans="1:10" ht="20.100000000000001" customHeight="1" x14ac:dyDescent="0.25">
      <c r="A85" s="253">
        <v>71</v>
      </c>
      <c r="B85" s="565" t="str">
        <f>CHOOSE(Tartalom!$G$3,Nyelv!B72,Nyelv!C72,Nyelv!D76,Nyelv!E72)</f>
        <v>VII. ADÓZOTT EREDMÉNY</v>
      </c>
      <c r="C85" s="565"/>
      <c r="D85" s="565"/>
      <c r="E85" s="254">
        <f>Import_M!D73</f>
        <v>0</v>
      </c>
      <c r="F85" s="254">
        <f>Import_M!E73</f>
        <v>0</v>
      </c>
      <c r="G85" s="254">
        <f t="shared" si="2"/>
        <v>0</v>
      </c>
      <c r="H85" s="254">
        <f>Import_M!F73</f>
        <v>0</v>
      </c>
      <c r="I85" s="254">
        <f>Import_M!G73</f>
        <v>0</v>
      </c>
      <c r="J85" s="255"/>
    </row>
    <row r="86" spans="1:10" ht="20.100000000000001" customHeight="1" x14ac:dyDescent="0.25">
      <c r="A86" s="246">
        <v>72</v>
      </c>
      <c r="B86" s="563" t="str">
        <f>CHOOSE(Tartalom!$G$3,Nyelv!B73,Nyelv!C73,Nyelv!D77,Nyelv!E73)</f>
        <v>E. Céltartalékok  (73-75)</v>
      </c>
      <c r="C86" s="563"/>
      <c r="D86" s="563"/>
      <c r="E86" s="256">
        <f>Import_M!D74</f>
        <v>0</v>
      </c>
      <c r="F86" s="256">
        <f>Import_M!E74</f>
        <v>0</v>
      </c>
      <c r="G86" s="256">
        <f t="shared" si="2"/>
        <v>0</v>
      </c>
      <c r="H86" s="256">
        <f>Import_M!F74</f>
        <v>0</v>
      </c>
      <c r="I86" s="256">
        <f>Import_M!G74</f>
        <v>0</v>
      </c>
      <c r="J86" s="278"/>
    </row>
    <row r="87" spans="1:10" ht="20.100000000000001" customHeight="1" x14ac:dyDescent="0.25">
      <c r="A87" s="249">
        <v>73</v>
      </c>
      <c r="B87" s="564" t="str">
        <f>CHOOSE(Tartalom!$G$3,Nyelv!B74,Nyelv!C74,Nyelv!D78,Nyelv!E74)</f>
        <v>1. Céltartalék a várható kötelezettségekre</v>
      </c>
      <c r="C87" s="564"/>
      <c r="D87" s="564"/>
      <c r="E87" s="279">
        <f>Import_M!D75</f>
        <v>0</v>
      </c>
      <c r="F87" s="279">
        <f>Import_M!E75</f>
        <v>0</v>
      </c>
      <c r="G87" s="279">
        <f t="shared" si="2"/>
        <v>0</v>
      </c>
      <c r="H87" s="279">
        <f>Import_M!F75</f>
        <v>0</v>
      </c>
      <c r="I87" s="279">
        <f>Import_M!G75</f>
        <v>0</v>
      </c>
      <c r="J87" s="271"/>
    </row>
    <row r="88" spans="1:10" ht="20.100000000000001" customHeight="1" x14ac:dyDescent="0.25">
      <c r="A88" s="249">
        <v>74</v>
      </c>
      <c r="B88" s="564" t="str">
        <f>CHOOSE(Tartalom!$G$3,Nyelv!B75,Nyelv!C75,Nyelv!D79,Nyelv!E75)</f>
        <v>2. Céltartalék a jövőbeni költségekre</v>
      </c>
      <c r="C88" s="564"/>
      <c r="D88" s="564"/>
      <c r="E88" s="250">
        <f>Import_M!D76</f>
        <v>0</v>
      </c>
      <c r="F88" s="250">
        <f>Import_M!E76</f>
        <v>0</v>
      </c>
      <c r="G88" s="250">
        <f t="shared" si="2"/>
        <v>0</v>
      </c>
      <c r="H88" s="250">
        <f>Import_M!F76</f>
        <v>0</v>
      </c>
      <c r="I88" s="250">
        <f>Import_M!G76</f>
        <v>0</v>
      </c>
      <c r="J88" s="251"/>
    </row>
    <row r="89" spans="1:10" ht="20.100000000000001" customHeight="1" x14ac:dyDescent="0.25">
      <c r="A89" s="253">
        <v>75</v>
      </c>
      <c r="B89" s="565" t="str">
        <f>CHOOSE(Tartalom!$G$3,Nyelv!B76,Nyelv!C76,Nyelv!D81,Nyelv!E76)</f>
        <v>3. Egyéb céltartalék</v>
      </c>
      <c r="C89" s="565"/>
      <c r="D89" s="565"/>
      <c r="E89" s="254">
        <f>Import_M!D77</f>
        <v>0</v>
      </c>
      <c r="F89" s="254">
        <f>Import_M!E77</f>
        <v>0</v>
      </c>
      <c r="G89" s="254">
        <f t="shared" si="2"/>
        <v>0</v>
      </c>
      <c r="H89" s="254">
        <f>Import_M!F77</f>
        <v>0</v>
      </c>
      <c r="I89" s="254">
        <f>Import_M!G77</f>
        <v>0</v>
      </c>
      <c r="J89" s="255"/>
    </row>
    <row r="90" spans="1:10" ht="20.100000000000001" customHeight="1" x14ac:dyDescent="0.25">
      <c r="A90" s="257">
        <v>76</v>
      </c>
      <c r="B90" s="578" t="str">
        <f>CHOOSE(Tartalom!$G$3,Nyelv!B77,Nyelv!C77,Nyelv!D82,Nyelv!E77)</f>
        <v>F. Kötelezettségek  (77.+ 82.+ 92. sor)</v>
      </c>
      <c r="C90" s="578"/>
      <c r="D90" s="578"/>
      <c r="E90" s="258">
        <f>Import_M!D78</f>
        <v>0</v>
      </c>
      <c r="F90" s="280">
        <f>Import_M!E78</f>
        <v>0</v>
      </c>
      <c r="G90" s="258">
        <f t="shared" si="2"/>
        <v>0</v>
      </c>
      <c r="H90" s="258">
        <f>Import_M!F78</f>
        <v>0</v>
      </c>
      <c r="I90" s="258">
        <f>Import_M!G78</f>
        <v>0</v>
      </c>
      <c r="J90" s="259"/>
    </row>
    <row r="91" spans="1:10" ht="20.100000000000001" customHeight="1" x14ac:dyDescent="0.25">
      <c r="A91" s="246">
        <v>77</v>
      </c>
      <c r="B91" s="563" t="str">
        <f>CHOOSE(Tartalom!$G$3,Nyelv!B78,Nyelv!C78,Nyelv!D83,Nyelv!E78)</f>
        <v>I. HÁTRASOROLT KÖTELEZETTSÉGEK (78.-81. sorok)</v>
      </c>
      <c r="C91" s="563"/>
      <c r="D91" s="563"/>
      <c r="E91" s="281">
        <f>Import_M!D79</f>
        <v>0</v>
      </c>
      <c r="F91" s="281">
        <f>Import_M!E79</f>
        <v>0</v>
      </c>
      <c r="G91" s="281">
        <f t="shared" si="2"/>
        <v>0</v>
      </c>
      <c r="H91" s="281">
        <f>Import_M!F79</f>
        <v>0</v>
      </c>
      <c r="I91" s="281">
        <f>Import_M!G79</f>
        <v>0</v>
      </c>
      <c r="J91" s="282"/>
    </row>
    <row r="92" spans="1:10" ht="20.100000000000001" customHeight="1" x14ac:dyDescent="0.25">
      <c r="A92" s="249">
        <v>78</v>
      </c>
      <c r="B92" s="564" t="str">
        <f>CHOOSE(Tartalom!$G$3,Nyelv!B79,Nyelv!C79,Nyelv!D84,Nyelv!E79)</f>
        <v>1. Hátrasorolt kötelezettségek kapcsolt vállalkozással szemben</v>
      </c>
      <c r="C92" s="564"/>
      <c r="D92" s="564"/>
      <c r="E92" s="250">
        <f>Import_M!D80</f>
        <v>0</v>
      </c>
      <c r="F92" s="250">
        <f>Import_M!E80</f>
        <v>0</v>
      </c>
      <c r="G92" s="250">
        <f t="shared" si="2"/>
        <v>0</v>
      </c>
      <c r="H92" s="250">
        <f>Import_M!F80</f>
        <v>0</v>
      </c>
      <c r="I92" s="250">
        <f>Import_M!G80</f>
        <v>0</v>
      </c>
      <c r="J92" s="251"/>
    </row>
    <row r="93" spans="1:10" ht="27.75" customHeight="1" x14ac:dyDescent="0.25">
      <c r="A93" s="249">
        <v>79</v>
      </c>
      <c r="B93" s="564" t="str">
        <f>CHOOSE(Tartalom!$G$3,Nyelv!B80,Nyelv!C80,Nyelv!D85,Nyelv!E80)</f>
        <v>2. Hátrasorolt kötelezettségek jelentős tulajdoni viszonyban lévő vállalkozással szemben</v>
      </c>
      <c r="C93" s="564"/>
      <c r="D93" s="564"/>
      <c r="E93" s="250">
        <f>Import_M!D81</f>
        <v>0</v>
      </c>
      <c r="F93" s="250">
        <f>Import_M!E81</f>
        <v>0</v>
      </c>
      <c r="G93" s="250">
        <f t="shared" si="2"/>
        <v>0</v>
      </c>
      <c r="H93" s="250">
        <f>Import_M!F81</f>
        <v>0</v>
      </c>
      <c r="I93" s="250">
        <f>Import_M!G81</f>
        <v>0</v>
      </c>
      <c r="J93" s="251"/>
    </row>
    <row r="94" spans="1:10" ht="23.25" customHeight="1" x14ac:dyDescent="0.25">
      <c r="A94" s="249">
        <v>80</v>
      </c>
      <c r="B94" s="564" t="str">
        <f>CHOOSE(Tartalom!$G$3,Nyelv!B81,Nyelv!C81,Nyelv!D86,Nyelv!E81)</f>
        <v>3. Hátrasorolt kötelezettségek egyéb részesedési viszonyban lévő vállalkozással szemben</v>
      </c>
      <c r="C94" s="564"/>
      <c r="D94" s="564"/>
      <c r="E94" s="250">
        <f>Import_M!D82</f>
        <v>0</v>
      </c>
      <c r="F94" s="250">
        <f>Import_M!E82</f>
        <v>0</v>
      </c>
      <c r="G94" s="250">
        <f t="shared" si="2"/>
        <v>0</v>
      </c>
      <c r="H94" s="250">
        <f>Import_M!F82</f>
        <v>0</v>
      </c>
      <c r="I94" s="250">
        <f>Import_M!G82</f>
        <v>0</v>
      </c>
      <c r="J94" s="251"/>
    </row>
    <row r="95" spans="1:10" ht="20.100000000000001" customHeight="1" x14ac:dyDescent="0.25">
      <c r="A95" s="253">
        <v>81</v>
      </c>
      <c r="B95" s="565" t="str">
        <f>CHOOSE(Tartalom!$G$3,Nyelv!B82,Nyelv!C82,Nyelv!D87,Nyelv!E82)</f>
        <v>4. Hátrasorolt kötelezettségek egyéb gazdálkodóval szemben</v>
      </c>
      <c r="C95" s="565"/>
      <c r="D95" s="565"/>
      <c r="E95" s="254">
        <f>Import_M!D83</f>
        <v>0</v>
      </c>
      <c r="F95" s="254">
        <f>Import_M!E83</f>
        <v>0</v>
      </c>
      <c r="G95" s="254">
        <f t="shared" si="2"/>
        <v>0</v>
      </c>
      <c r="H95" s="254">
        <f>Import_M!F83</f>
        <v>0</v>
      </c>
      <c r="I95" s="254">
        <f>Import_M!G83</f>
        <v>0</v>
      </c>
      <c r="J95" s="255"/>
    </row>
    <row r="96" spans="1:10" s="4" customFormat="1" ht="20.100000000000001" customHeight="1" x14ac:dyDescent="0.2">
      <c r="A96" s="246">
        <v>82</v>
      </c>
      <c r="B96" s="563" t="str">
        <f>CHOOSE(Tartalom!$G$3,Nyelv!B83,Nyelv!C83,Nyelv!D88,Nyelv!E83)</f>
        <v>II. HOSSZÚ LEJÁRATÚ KÖTELEZETTSÉGEK  (83.-91. sorok)</v>
      </c>
      <c r="C96" s="563"/>
      <c r="D96" s="563"/>
      <c r="E96" s="256">
        <f>Import_M!D84</f>
        <v>0</v>
      </c>
      <c r="F96" s="256">
        <f>Import_M!E84</f>
        <v>0</v>
      </c>
      <c r="G96" s="256">
        <f t="shared" si="2"/>
        <v>0</v>
      </c>
      <c r="H96" s="256">
        <f>Import_M!F84</f>
        <v>0</v>
      </c>
      <c r="I96" s="256">
        <f>Import_M!G84</f>
        <v>0</v>
      </c>
      <c r="J96" s="248"/>
    </row>
    <row r="97" spans="1:10" ht="20.100000000000001" customHeight="1" x14ac:dyDescent="0.25">
      <c r="A97" s="249">
        <v>83</v>
      </c>
      <c r="B97" s="564" t="str">
        <f>CHOOSE(Tartalom!$G$3,Nyelv!B84,Nyelv!C84,Nyelv!D89,Nyelv!E84)</f>
        <v>1. Hosszú lejáratra kapott kölcsönök</v>
      </c>
      <c r="C97" s="564"/>
      <c r="D97" s="564"/>
      <c r="E97" s="250">
        <f>Import_M!D85</f>
        <v>0</v>
      </c>
      <c r="F97" s="250">
        <f>Import_M!E85</f>
        <v>0</v>
      </c>
      <c r="G97" s="250">
        <f t="shared" si="2"/>
        <v>0</v>
      </c>
      <c r="H97" s="250">
        <f>Import_M!F85</f>
        <v>0</v>
      </c>
      <c r="I97" s="250">
        <f>Import_M!G85</f>
        <v>0</v>
      </c>
      <c r="J97" s="251"/>
    </row>
    <row r="98" spans="1:10" ht="20.100000000000001" customHeight="1" x14ac:dyDescent="0.25">
      <c r="A98" s="249">
        <v>84</v>
      </c>
      <c r="B98" s="564" t="str">
        <f>CHOOSE(Tartalom!$G$3,Nyelv!B85,Nyelv!C85,Nyelv!D91,Nyelv!E85)</f>
        <v>2. Átváltoztatható és átváltozó kötvények</v>
      </c>
      <c r="C98" s="564"/>
      <c r="D98" s="564"/>
      <c r="E98" s="250">
        <f>Import_M!D86</f>
        <v>0</v>
      </c>
      <c r="F98" s="250">
        <f>Import_M!E86</f>
        <v>0</v>
      </c>
      <c r="G98" s="250">
        <f t="shared" si="2"/>
        <v>0</v>
      </c>
      <c r="H98" s="250">
        <f>Import_M!F86</f>
        <v>0</v>
      </c>
      <c r="I98" s="250">
        <f>Import_M!G86</f>
        <v>0</v>
      </c>
      <c r="J98" s="251"/>
    </row>
    <row r="99" spans="1:10" ht="20.100000000000001" customHeight="1" x14ac:dyDescent="0.25">
      <c r="A99" s="249">
        <v>85</v>
      </c>
      <c r="B99" s="564" t="str">
        <f>CHOOSE(Tartalom!$G$3,Nyelv!B86,Nyelv!C86,Nyelv!D92,Nyelv!E86)</f>
        <v>3. Tartozások kötvénykibocsátásból</v>
      </c>
      <c r="C99" s="564"/>
      <c r="D99" s="564"/>
      <c r="E99" s="250">
        <f>Import_M!D87</f>
        <v>0</v>
      </c>
      <c r="F99" s="250">
        <f>Import_M!E87</f>
        <v>0</v>
      </c>
      <c r="G99" s="250">
        <f t="shared" si="2"/>
        <v>0</v>
      </c>
      <c r="H99" s="250">
        <f>Import_M!F87</f>
        <v>0</v>
      </c>
      <c r="I99" s="250">
        <f>Import_M!G87</f>
        <v>0</v>
      </c>
      <c r="J99" s="251"/>
    </row>
    <row r="100" spans="1:10" ht="20.100000000000001" customHeight="1" x14ac:dyDescent="0.25">
      <c r="A100" s="249">
        <v>86</v>
      </c>
      <c r="B100" s="564" t="str">
        <f>CHOOSE(Tartalom!$G$3,Nyelv!B87,Nyelv!C87,Nyelv!D93,Nyelv!E87)</f>
        <v>4. Beruházási és fejlesztési hitelek</v>
      </c>
      <c r="C100" s="564"/>
      <c r="D100" s="564"/>
      <c r="E100" s="250">
        <f>Import_M!D88</f>
        <v>0</v>
      </c>
      <c r="F100" s="250">
        <f>Import_M!E88</f>
        <v>0</v>
      </c>
      <c r="G100" s="250">
        <f t="shared" si="2"/>
        <v>0</v>
      </c>
      <c r="H100" s="250">
        <f>Import_M!F88</f>
        <v>0</v>
      </c>
      <c r="I100" s="250">
        <f>Import_M!G88</f>
        <v>0</v>
      </c>
      <c r="J100" s="251"/>
    </row>
    <row r="101" spans="1:10" ht="20.100000000000001" customHeight="1" x14ac:dyDescent="0.25">
      <c r="A101" s="249">
        <v>87</v>
      </c>
      <c r="B101" s="564" t="str">
        <f>CHOOSE(Tartalom!$G$3,Nyelv!B88,Nyelv!C88,Nyelv!D94,Nyelv!E88)</f>
        <v>5. Egyéb hosszú lejáratú hitelek</v>
      </c>
      <c r="C101" s="564"/>
      <c r="D101" s="564"/>
      <c r="E101" s="250">
        <f>Import_M!D89</f>
        <v>0</v>
      </c>
      <c r="F101" s="250">
        <f>Import_M!E89</f>
        <v>0</v>
      </c>
      <c r="G101" s="250">
        <f t="shared" si="2"/>
        <v>0</v>
      </c>
      <c r="H101" s="250">
        <f>Import_M!F89</f>
        <v>0</v>
      </c>
      <c r="I101" s="250">
        <f>Import_M!G89</f>
        <v>0</v>
      </c>
      <c r="J101" s="251"/>
    </row>
    <row r="102" spans="1:10" ht="27.75" customHeight="1" x14ac:dyDescent="0.25">
      <c r="A102" s="249">
        <v>88</v>
      </c>
      <c r="B102" s="564" t="str">
        <f>CHOOSE(Tartalom!$G$3,Nyelv!B89,Nyelv!C89,Nyelv!D95,Nyelv!E89)</f>
        <v>6. Tartós kötelezettségek kapcsolt vállalkozással szemben</v>
      </c>
      <c r="C102" s="564"/>
      <c r="D102" s="564"/>
      <c r="E102" s="250">
        <f>Import_M!D90</f>
        <v>0</v>
      </c>
      <c r="F102" s="250">
        <f>Import_M!E90</f>
        <v>0</v>
      </c>
      <c r="G102" s="250">
        <f t="shared" si="2"/>
        <v>0</v>
      </c>
      <c r="H102" s="250">
        <f>Import_M!F90</f>
        <v>0</v>
      </c>
      <c r="I102" s="250">
        <f>Import_M!G90</f>
        <v>0</v>
      </c>
      <c r="J102" s="251"/>
    </row>
    <row r="103" spans="1:10" ht="27.75" customHeight="1" x14ac:dyDescent="0.25">
      <c r="A103" s="249">
        <v>89</v>
      </c>
      <c r="B103" s="564" t="str">
        <f>CHOOSE(Tartalom!$G$3,Nyelv!B90,Nyelv!C90,Nyelv!D96,Nyelv!E90)</f>
        <v>7. Tartós kötelezettségek jelentős tulajdoni részesedési viszonyban lévő vállalkozásokkal szemben</v>
      </c>
      <c r="C103" s="564"/>
      <c r="D103" s="564"/>
      <c r="E103" s="250">
        <f>Import_M!D91</f>
        <v>0</v>
      </c>
      <c r="F103" s="250">
        <f>Import_M!E91</f>
        <v>0</v>
      </c>
      <c r="G103" s="250">
        <f t="shared" si="2"/>
        <v>0</v>
      </c>
      <c r="H103" s="250">
        <f>Import_M!F91</f>
        <v>0</v>
      </c>
      <c r="I103" s="250">
        <f>Import_M!G91</f>
        <v>0</v>
      </c>
      <c r="J103" s="251"/>
    </row>
    <row r="104" spans="1:10" ht="25.5" customHeight="1" x14ac:dyDescent="0.25">
      <c r="A104" s="249">
        <v>90</v>
      </c>
      <c r="B104" s="564" t="str">
        <f>CHOOSE(Tartalom!$G$3,Nyelv!B91,Nyelv!C91,Nyelv!D97,Nyelv!E91)</f>
        <v>8. Tartós kötelezettségek egyéb részesedési viszonyban lévő vállalkozással szemben</v>
      </c>
      <c r="C104" s="564"/>
      <c r="D104" s="564"/>
      <c r="E104" s="250">
        <f>Import_M!D92</f>
        <v>0</v>
      </c>
      <c r="F104" s="250">
        <f>Import_M!E92</f>
        <v>0</v>
      </c>
      <c r="G104" s="250">
        <f t="shared" si="2"/>
        <v>0</v>
      </c>
      <c r="H104" s="250">
        <f>Import_M!F92</f>
        <v>0</v>
      </c>
      <c r="I104" s="250">
        <f>Import_M!G92</f>
        <v>0</v>
      </c>
      <c r="J104" s="251"/>
    </row>
    <row r="105" spans="1:10" s="4" customFormat="1" ht="20.100000000000001" customHeight="1" x14ac:dyDescent="0.2">
      <c r="A105" s="253">
        <v>91</v>
      </c>
      <c r="B105" s="565" t="str">
        <f>CHOOSE(Tartalom!$G$3,Nyelv!B92,Nyelv!C92,Nyelv!D98,Nyelv!E92)</f>
        <v>9. Egyéb hosszú lejáratú kötelezettségek</v>
      </c>
      <c r="C105" s="565"/>
      <c r="D105" s="565"/>
      <c r="E105" s="254">
        <f>Import_M!D93</f>
        <v>0</v>
      </c>
      <c r="F105" s="254">
        <f>Import_M!E93</f>
        <v>0</v>
      </c>
      <c r="G105" s="254">
        <f t="shared" si="2"/>
        <v>0</v>
      </c>
      <c r="H105" s="254">
        <f>Import_M!F93</f>
        <v>0</v>
      </c>
      <c r="I105" s="254">
        <f>Import_M!G93</f>
        <v>0</v>
      </c>
      <c r="J105" s="255"/>
    </row>
    <row r="106" spans="1:10" s="4" customFormat="1" ht="20.100000000000001" customHeight="1" x14ac:dyDescent="0.2">
      <c r="A106" s="246">
        <v>92</v>
      </c>
      <c r="B106" s="563" t="str">
        <f>CHOOSE(Tartalom!$G$3,Nyelv!B93,Nyelv!C93,Nyelv!D99,Nyelv!E93)</f>
        <v>III. RÖVID LEJÁRATÚ KÖTELEZETTSÉGEK (93.+95.-104. sorok)</v>
      </c>
      <c r="C106" s="563"/>
      <c r="D106" s="563"/>
      <c r="E106" s="256">
        <f>Import_M!D94</f>
        <v>0</v>
      </c>
      <c r="F106" s="256">
        <f>Import_M!E94</f>
        <v>0</v>
      </c>
      <c r="G106" s="256">
        <f t="shared" si="2"/>
        <v>0</v>
      </c>
      <c r="H106" s="256">
        <f>Import_M!F94</f>
        <v>0</v>
      </c>
      <c r="I106" s="256">
        <f>Import_M!G94</f>
        <v>0</v>
      </c>
      <c r="J106" s="248"/>
    </row>
    <row r="107" spans="1:10" s="4" customFormat="1" ht="20.100000000000001" customHeight="1" x14ac:dyDescent="0.2">
      <c r="A107" s="249">
        <v>93</v>
      </c>
      <c r="B107" s="564" t="str">
        <f>CHOOSE(Tartalom!$G$3,Nyelv!B94,Nyelv!C94,Nyelv!D100,Nyelv!E94)</f>
        <v>1. Rövid lejáratú kölcsönök</v>
      </c>
      <c r="C107" s="564"/>
      <c r="D107" s="564"/>
      <c r="E107" s="250">
        <f>Import_M!D95</f>
        <v>0</v>
      </c>
      <c r="F107" s="250">
        <f>Import_M!E95</f>
        <v>0</v>
      </c>
      <c r="G107" s="250">
        <f t="shared" ref="G107:G123" si="3">H107-I107</f>
        <v>0</v>
      </c>
      <c r="H107" s="250">
        <f>Import_M!F95</f>
        <v>0</v>
      </c>
      <c r="I107" s="250">
        <f>Import_M!G95</f>
        <v>0</v>
      </c>
      <c r="J107" s="251"/>
    </row>
    <row r="108" spans="1:10" s="4" customFormat="1" ht="20.100000000000001" customHeight="1" x14ac:dyDescent="0.2">
      <c r="A108" s="249">
        <v>94</v>
      </c>
      <c r="B108" s="564" t="str">
        <f>CHOOSE(Tartalom!$G$3,Nyelv!B95,Nyelv!C95,Nyelv!D101,Nyelv!E95)</f>
        <v xml:space="preserve">     - Ebből: az átváltoztatható kötvények</v>
      </c>
      <c r="C108" s="564"/>
      <c r="D108" s="564"/>
      <c r="E108" s="250">
        <f>Import_M!D96</f>
        <v>0</v>
      </c>
      <c r="F108" s="250">
        <f>Import_M!E96</f>
        <v>0</v>
      </c>
      <c r="G108" s="250">
        <f t="shared" si="3"/>
        <v>0</v>
      </c>
      <c r="H108" s="250">
        <f>Import_M!F96</f>
        <v>0</v>
      </c>
      <c r="I108" s="250">
        <f>Import_M!G96</f>
        <v>0</v>
      </c>
      <c r="J108" s="251"/>
    </row>
    <row r="109" spans="1:10" ht="20.100000000000001" customHeight="1" x14ac:dyDescent="0.25">
      <c r="A109" s="249">
        <v>95</v>
      </c>
      <c r="B109" s="564" t="str">
        <f>CHOOSE(Tartalom!$G$3,Nyelv!B96,Nyelv!C96,Nyelv!D103,Nyelv!E96)</f>
        <v>2. Rövid lejáratú hitelek</v>
      </c>
      <c r="C109" s="564"/>
      <c r="D109" s="564"/>
      <c r="E109" s="250">
        <f>Import_M!D97</f>
        <v>0</v>
      </c>
      <c r="F109" s="250">
        <f>Import_M!E97</f>
        <v>0</v>
      </c>
      <c r="G109" s="250">
        <f t="shared" si="3"/>
        <v>0</v>
      </c>
      <c r="H109" s="250">
        <f>Import_M!F97</f>
        <v>0</v>
      </c>
      <c r="I109" s="250">
        <f>Import_M!G97</f>
        <v>0</v>
      </c>
      <c r="J109" s="251"/>
    </row>
    <row r="110" spans="1:10" ht="20.100000000000001" customHeight="1" x14ac:dyDescent="0.25">
      <c r="A110" s="249">
        <v>96</v>
      </c>
      <c r="B110" s="564" t="str">
        <f>CHOOSE(Tartalom!$G$3,Nyelv!B97,Nyelv!C97,Nyelv!D104,Nyelv!E97)</f>
        <v>3. Vevőktől kapott előlegek</v>
      </c>
      <c r="C110" s="564"/>
      <c r="D110" s="564"/>
      <c r="E110" s="250">
        <f>Import_M!D98</f>
        <v>0</v>
      </c>
      <c r="F110" s="250">
        <f>Import_M!E98</f>
        <v>0</v>
      </c>
      <c r="G110" s="250">
        <f t="shared" si="3"/>
        <v>0</v>
      </c>
      <c r="H110" s="250">
        <f>Import_M!F98</f>
        <v>0</v>
      </c>
      <c r="I110" s="250">
        <f>Import_M!G98</f>
        <v>0</v>
      </c>
      <c r="J110" s="251"/>
    </row>
    <row r="111" spans="1:10" ht="20.100000000000001" customHeight="1" x14ac:dyDescent="0.25">
      <c r="A111" s="249">
        <v>97</v>
      </c>
      <c r="B111" s="564" t="str">
        <f>CHOOSE(Tartalom!$G$3,Nyelv!B98,Nyelv!C98,Nyelv!D105,Nyelv!E98)</f>
        <v>4. Kötelezettségek áruszállításból és szolgáltatásból (szállítók)</v>
      </c>
      <c r="C111" s="564"/>
      <c r="D111" s="564"/>
      <c r="E111" s="250">
        <f>Import_M!D99</f>
        <v>0</v>
      </c>
      <c r="F111" s="250">
        <f>Import_M!E99</f>
        <v>0</v>
      </c>
      <c r="G111" s="250">
        <f t="shared" si="3"/>
        <v>0</v>
      </c>
      <c r="H111" s="250">
        <f>Import_M!F99</f>
        <v>0</v>
      </c>
      <c r="I111" s="250">
        <f>Import_M!G99</f>
        <v>0</v>
      </c>
      <c r="J111" s="251"/>
    </row>
    <row r="112" spans="1:10" ht="19.5" customHeight="1" x14ac:dyDescent="0.25">
      <c r="A112" s="249">
        <v>98</v>
      </c>
      <c r="B112" s="564" t="str">
        <f>CHOOSE(Tartalom!$G$3,Nyelv!B99,Nyelv!C99,Nyelv!D106,Nyelv!E99)</f>
        <v>5. Váltótartozások</v>
      </c>
      <c r="C112" s="564"/>
      <c r="D112" s="564"/>
      <c r="E112" s="250">
        <f>Import_M!D100</f>
        <v>0</v>
      </c>
      <c r="F112" s="250">
        <f>Import_M!E100</f>
        <v>0</v>
      </c>
      <c r="G112" s="250">
        <f t="shared" si="3"/>
        <v>0</v>
      </c>
      <c r="H112" s="250">
        <f>Import_M!F100</f>
        <v>0</v>
      </c>
      <c r="I112" s="250">
        <f>Import_M!G100</f>
        <v>0</v>
      </c>
      <c r="J112" s="251"/>
    </row>
    <row r="113" spans="1:10" ht="20.100000000000001" customHeight="1" x14ac:dyDescent="0.25">
      <c r="A113" s="249">
        <v>99</v>
      </c>
      <c r="B113" s="564" t="str">
        <f>CHOOSE(Tartalom!$G$3,Nyelv!B100,Nyelv!C100,Nyelv!D107,Nyelv!E100)</f>
        <v>6. Rövid lejáratú kötelezettségek kapcsolt vállalkozással szemben</v>
      </c>
      <c r="C113" s="564"/>
      <c r="D113" s="564"/>
      <c r="E113" s="250">
        <f>Import_M!D101</f>
        <v>0</v>
      </c>
      <c r="F113" s="250">
        <f>Import_M!E101</f>
        <v>0</v>
      </c>
      <c r="G113" s="250">
        <f t="shared" si="3"/>
        <v>0</v>
      </c>
      <c r="H113" s="250">
        <f>Import_M!F101</f>
        <v>0</v>
      </c>
      <c r="I113" s="250">
        <f>Import_M!G101</f>
        <v>0</v>
      </c>
      <c r="J113" s="251"/>
    </row>
    <row r="114" spans="1:10" ht="27.75" customHeight="1" x14ac:dyDescent="0.25">
      <c r="A114" s="249">
        <v>100</v>
      </c>
      <c r="B114" s="564" t="str">
        <f>CHOOSE(Tartalom!$G$3,Nyelv!B101,Nyelv!C101,Nyelv!D108,Nyelv!E101)</f>
        <v>7. Rövid lejáratú kötelezettségek jelentős tulajdoni viszonyban lévő vállalkozásokkal szemben</v>
      </c>
      <c r="C114" s="564"/>
      <c r="D114" s="564"/>
      <c r="E114" s="250">
        <f>Import_M!D102</f>
        <v>0</v>
      </c>
      <c r="F114" s="250">
        <f>Import_M!E102</f>
        <v>0</v>
      </c>
      <c r="G114" s="250">
        <f t="shared" si="3"/>
        <v>0</v>
      </c>
      <c r="H114" s="250">
        <f>Import_M!F102</f>
        <v>0</v>
      </c>
      <c r="I114" s="250">
        <f>Import_M!G102</f>
        <v>0</v>
      </c>
      <c r="J114" s="251"/>
    </row>
    <row r="115" spans="1:10" ht="27" customHeight="1" x14ac:dyDescent="0.25">
      <c r="A115" s="249">
        <v>101</v>
      </c>
      <c r="B115" s="564" t="str">
        <f>CHOOSE(Tartalom!$G$3,Nyelv!B102,Nyelv!C102,Nyelv!D109,Nyelv!E102)</f>
        <v>8. Rövid lejáratú kötelezettségek egyéb részesedési viszonyban lévő vállalkozással szemben</v>
      </c>
      <c r="C115" s="564"/>
      <c r="D115" s="564"/>
      <c r="E115" s="250">
        <f>Import_M!D103</f>
        <v>0</v>
      </c>
      <c r="F115" s="250">
        <f>Import_M!E103</f>
        <v>0</v>
      </c>
      <c r="G115" s="250">
        <f t="shared" si="3"/>
        <v>0</v>
      </c>
      <c r="H115" s="250">
        <f>Import_M!F103</f>
        <v>0</v>
      </c>
      <c r="I115" s="250">
        <f>Import_M!G103</f>
        <v>0</v>
      </c>
      <c r="J115" s="251"/>
    </row>
    <row r="116" spans="1:10" ht="20.100000000000001" customHeight="1" x14ac:dyDescent="0.25">
      <c r="A116" s="249">
        <v>102</v>
      </c>
      <c r="B116" s="564" t="str">
        <f>CHOOSE(Tartalom!$G$3,Nyelv!B103,Nyelv!C103,Nyelv!D110,Nyelv!E103)</f>
        <v>9. Egyéb rövid lejáratú kötelezettségek</v>
      </c>
      <c r="C116" s="564"/>
      <c r="D116" s="564"/>
      <c r="E116" s="250">
        <f>Import_M!D104</f>
        <v>0</v>
      </c>
      <c r="F116" s="250">
        <f>Import_M!E104</f>
        <v>0</v>
      </c>
      <c r="G116" s="250">
        <f t="shared" si="3"/>
        <v>0</v>
      </c>
      <c r="H116" s="250">
        <f>Import_M!F104</f>
        <v>0</v>
      </c>
      <c r="I116" s="250">
        <f>Import_M!G104</f>
        <v>0</v>
      </c>
      <c r="J116" s="271"/>
    </row>
    <row r="117" spans="1:10" ht="20.100000000000001" customHeight="1" x14ac:dyDescent="0.25">
      <c r="A117" s="249">
        <v>103</v>
      </c>
      <c r="B117" s="564" t="str">
        <f>CHOOSE(Tartalom!$G$3,Nyelv!B104,Nyelv!C104,Nyelv!D111,Nyelv!E104)</f>
        <v>10. Kötelezettségek értékelési különbözete</v>
      </c>
      <c r="C117" s="564"/>
      <c r="D117" s="564"/>
      <c r="E117" s="250">
        <f>Import_M!D105</f>
        <v>0</v>
      </c>
      <c r="F117" s="250">
        <f>Import_M!E105</f>
        <v>0</v>
      </c>
      <c r="G117" s="250">
        <f t="shared" si="3"/>
        <v>0</v>
      </c>
      <c r="H117" s="250">
        <f>Import_M!F105</f>
        <v>0</v>
      </c>
      <c r="I117" s="250">
        <f>Import_M!G105</f>
        <v>0</v>
      </c>
      <c r="J117" s="251"/>
    </row>
    <row r="118" spans="1:10" ht="20.100000000000001" customHeight="1" x14ac:dyDescent="0.25">
      <c r="A118" s="253">
        <v>104</v>
      </c>
      <c r="B118" s="565" t="str">
        <f>CHOOSE(Tartalom!$G$3,Nyelv!B105,Nyelv!C105,Nyelv!D112,Nyelv!E105)</f>
        <v>11. Származékos ügyletek negatív értékelési különbözete</v>
      </c>
      <c r="C118" s="565"/>
      <c r="D118" s="565"/>
      <c r="E118" s="254">
        <f>Import_M!D106</f>
        <v>0</v>
      </c>
      <c r="F118" s="254">
        <f>Import_M!E106</f>
        <v>0</v>
      </c>
      <c r="G118" s="254">
        <f t="shared" si="3"/>
        <v>0</v>
      </c>
      <c r="H118" s="254">
        <f>Import_M!F106</f>
        <v>0</v>
      </c>
      <c r="I118" s="254">
        <f>Import_M!G106</f>
        <v>0</v>
      </c>
      <c r="J118" s="255"/>
    </row>
    <row r="119" spans="1:10" ht="20.100000000000001" customHeight="1" x14ac:dyDescent="0.25">
      <c r="A119" s="246">
        <v>105</v>
      </c>
      <c r="B119" s="563" t="str">
        <f>CHOOSE(Tartalom!$G$3,Nyelv!B106,Nyelv!C106,Nyelv!D113,Nyelv!E106)</f>
        <v>G. Passzív időbeli elhatárolások  (106.-108. sorok)</v>
      </c>
      <c r="C119" s="563"/>
      <c r="D119" s="563"/>
      <c r="E119" s="256">
        <f>Import_M!D107</f>
        <v>0</v>
      </c>
      <c r="F119" s="256">
        <f>Import_M!E107</f>
        <v>0</v>
      </c>
      <c r="G119" s="256">
        <f t="shared" si="3"/>
        <v>0</v>
      </c>
      <c r="H119" s="256">
        <f>Import_M!F107</f>
        <v>0</v>
      </c>
      <c r="I119" s="256">
        <f>Import_M!G107</f>
        <v>0</v>
      </c>
      <c r="J119" s="248"/>
    </row>
    <row r="120" spans="1:10" ht="20.100000000000001" customHeight="1" x14ac:dyDescent="0.25">
      <c r="A120" s="249">
        <v>106</v>
      </c>
      <c r="B120" s="564" t="str">
        <f>CHOOSE(Tartalom!$G$3,Nyelv!B107,Nyelv!C107,Nyelv!D114,Nyelv!E107)</f>
        <v>1. Bevételek passzív időbeli elhatárolása</v>
      </c>
      <c r="C120" s="564"/>
      <c r="D120" s="564"/>
      <c r="E120" s="250">
        <f>Import_M!D108</f>
        <v>0</v>
      </c>
      <c r="F120" s="250">
        <f>Import_M!E108</f>
        <v>0</v>
      </c>
      <c r="G120" s="250">
        <f t="shared" si="3"/>
        <v>0</v>
      </c>
      <c r="H120" s="250">
        <f>Import_M!F108</f>
        <v>0</v>
      </c>
      <c r="I120" s="250">
        <f>Import_M!G108</f>
        <v>0</v>
      </c>
      <c r="J120" s="271"/>
    </row>
    <row r="121" spans="1:10" ht="20.100000000000001" customHeight="1" x14ac:dyDescent="0.25">
      <c r="A121" s="249">
        <v>107</v>
      </c>
      <c r="B121" s="564" t="str">
        <f>CHOOSE(Tartalom!$G$3,Nyelv!B108,Nyelv!C108,Nyelv!D115,Nyelv!E108)</f>
        <v>2. Költségek, ráfordítások passzív időbeli elhatárolása</v>
      </c>
      <c r="C121" s="564"/>
      <c r="D121" s="564"/>
      <c r="E121" s="250">
        <f>Import_M!D109</f>
        <v>0</v>
      </c>
      <c r="F121" s="250">
        <f>Import_M!E109</f>
        <v>0</v>
      </c>
      <c r="G121" s="250">
        <f t="shared" si="3"/>
        <v>0</v>
      </c>
      <c r="H121" s="250">
        <f>Import_M!F109</f>
        <v>0</v>
      </c>
      <c r="I121" s="250">
        <f>Import_M!G109</f>
        <v>0</v>
      </c>
      <c r="J121" s="271"/>
    </row>
    <row r="122" spans="1:10" ht="20.100000000000001" customHeight="1" x14ac:dyDescent="0.25">
      <c r="A122" s="253">
        <v>108</v>
      </c>
      <c r="B122" s="565" t="str">
        <f>CHOOSE(Tartalom!$G$3,Nyelv!B109,Nyelv!C109,Nyelv!D116,Nyelv!E109)</f>
        <v>3. Halasztott bevételek</v>
      </c>
      <c r="C122" s="565"/>
      <c r="D122" s="565"/>
      <c r="E122" s="254">
        <f>Import_M!D110</f>
        <v>0</v>
      </c>
      <c r="F122" s="254">
        <f>Import_M!E110</f>
        <v>0</v>
      </c>
      <c r="G122" s="254">
        <f t="shared" si="3"/>
        <v>0</v>
      </c>
      <c r="H122" s="254">
        <f>Import_M!F110</f>
        <v>0</v>
      </c>
      <c r="I122" s="254">
        <f>Import_M!G110</f>
        <v>0</v>
      </c>
      <c r="J122" s="283"/>
    </row>
    <row r="123" spans="1:10" ht="20.100000000000001" customHeight="1" x14ac:dyDescent="0.25">
      <c r="A123" s="272">
        <v>109</v>
      </c>
      <c r="B123" s="579" t="str">
        <f>CHOOSE(Tartalom!$G$3,Nyelv!B110,Nyelv!C110,Nyelv!D117,Nyelv!E110)</f>
        <v>Források összesen  (61.+72.+76.+105. sor)</v>
      </c>
      <c r="C123" s="579"/>
      <c r="D123" s="579"/>
      <c r="E123" s="276">
        <f>Import_M!D111</f>
        <v>0</v>
      </c>
      <c r="F123" s="276">
        <f>Import_M!E111</f>
        <v>0</v>
      </c>
      <c r="G123" s="276">
        <f t="shared" si="3"/>
        <v>0</v>
      </c>
      <c r="H123" s="276">
        <f>Import_M!F111</f>
        <v>0</v>
      </c>
      <c r="I123" s="276">
        <f>Import_M!G111</f>
        <v>0</v>
      </c>
      <c r="J123" s="277"/>
    </row>
    <row r="124" spans="1:10" x14ac:dyDescent="0.25">
      <c r="A124" s="1"/>
      <c r="B124" s="27"/>
      <c r="C124" s="27"/>
      <c r="D124" s="27"/>
      <c r="E124" s="27"/>
      <c r="F124" s="27"/>
      <c r="G124" s="27"/>
      <c r="H124" s="27"/>
      <c r="I124" s="27"/>
      <c r="J124" s="27"/>
    </row>
    <row r="125" spans="1:10" x14ac:dyDescent="0.25">
      <c r="A125" s="1"/>
      <c r="B125" s="27"/>
      <c r="C125" s="27"/>
      <c r="D125" s="27"/>
      <c r="E125" s="284"/>
      <c r="F125" s="284"/>
      <c r="G125" s="284"/>
      <c r="H125" s="284"/>
      <c r="I125" s="284"/>
      <c r="J125" s="27"/>
    </row>
    <row r="126" spans="1:10" x14ac:dyDescent="0.25">
      <c r="A126" s="160" t="s">
        <v>105</v>
      </c>
      <c r="B126" s="160"/>
      <c r="C126" s="160"/>
      <c r="D126" s="160"/>
      <c r="E126" s="160"/>
      <c r="F126" s="160"/>
      <c r="G126" s="160"/>
      <c r="H126" s="27"/>
      <c r="I126" s="27"/>
      <c r="J126" s="27"/>
    </row>
    <row r="127" spans="1:10" s="20" customFormat="1" x14ac:dyDescent="0.25">
      <c r="A127" s="163"/>
      <c r="B127" s="163"/>
      <c r="C127" s="163"/>
      <c r="D127" s="163"/>
      <c r="E127" s="163"/>
      <c r="F127" s="163"/>
      <c r="G127" s="163"/>
      <c r="H127" s="125"/>
      <c r="I127" s="27"/>
      <c r="J127" s="27"/>
    </row>
    <row r="128" spans="1:10" x14ac:dyDescent="0.25">
      <c r="A128" s="166" t="s">
        <v>106</v>
      </c>
      <c r="B128" s="166"/>
      <c r="C128" s="166"/>
      <c r="D128" s="166"/>
      <c r="E128" s="166"/>
      <c r="F128" s="166"/>
      <c r="G128" s="166"/>
      <c r="H128" s="27"/>
      <c r="I128" s="27"/>
      <c r="J128" s="27"/>
    </row>
    <row r="129" spans="1:13" x14ac:dyDescent="0.25">
      <c r="A129" s="163"/>
      <c r="B129" s="163"/>
      <c r="C129" s="163"/>
      <c r="D129" s="163"/>
      <c r="E129" s="163"/>
      <c r="F129" s="163"/>
      <c r="G129" s="163"/>
      <c r="I129" s="27"/>
      <c r="J129" s="27"/>
    </row>
    <row r="130" spans="1:13" x14ac:dyDescent="0.25">
      <c r="A130" s="1"/>
      <c r="B130" s="27"/>
      <c r="C130" s="27"/>
      <c r="D130" s="27"/>
      <c r="E130" s="284"/>
      <c r="F130" s="284"/>
      <c r="G130" s="284"/>
      <c r="H130" s="284"/>
      <c r="I130" s="284"/>
      <c r="J130" s="27"/>
    </row>
    <row r="131" spans="1:13" x14ac:dyDescent="0.25">
      <c r="A131" s="55"/>
      <c r="B131" s="55"/>
      <c r="C131" s="55"/>
      <c r="D131" s="55"/>
      <c r="E131" s="55"/>
      <c r="F131" s="55"/>
      <c r="H131" s="55"/>
      <c r="J131" s="285"/>
      <c r="K131" s="286"/>
      <c r="L131" s="286"/>
      <c r="M131" s="286"/>
    </row>
    <row r="132" spans="1:13" x14ac:dyDescent="0.25">
      <c r="A132" s="55"/>
      <c r="B132" s="55"/>
      <c r="C132" s="55"/>
      <c r="D132" s="55"/>
      <c r="E132" s="55"/>
      <c r="F132" s="55"/>
      <c r="H132" s="55"/>
      <c r="J132" s="286"/>
      <c r="K132" s="286"/>
      <c r="L132" s="286"/>
    </row>
    <row r="133" spans="1:13" x14ac:dyDescent="0.25">
      <c r="A133" s="55"/>
      <c r="B133" s="55"/>
      <c r="C133" s="55"/>
      <c r="D133" s="55"/>
      <c r="E133" s="55"/>
      <c r="F133" s="55"/>
      <c r="H133" s="55"/>
      <c r="J133" s="286"/>
      <c r="K133" s="286"/>
      <c r="L133" s="286"/>
    </row>
    <row r="134" spans="1:13" x14ac:dyDescent="0.25">
      <c r="A134" s="55"/>
      <c r="B134" s="55"/>
      <c r="C134" s="55"/>
      <c r="D134" s="55"/>
      <c r="E134" s="55"/>
      <c r="F134" s="55"/>
      <c r="H134" s="55"/>
      <c r="J134" s="286"/>
      <c r="K134" s="286"/>
      <c r="L134" s="286"/>
    </row>
    <row r="135" spans="1:13" x14ac:dyDescent="0.25">
      <c r="A135" s="55"/>
      <c r="B135" s="55"/>
      <c r="C135" s="55"/>
      <c r="D135" s="55"/>
      <c r="E135" s="55"/>
      <c r="F135" s="55"/>
      <c r="H135" s="55"/>
      <c r="J135" s="286"/>
      <c r="K135" s="286"/>
      <c r="L135" s="286"/>
    </row>
    <row r="136" spans="1:13" x14ac:dyDescent="0.25">
      <c r="A136" s="55"/>
      <c r="B136" s="55"/>
      <c r="C136" s="55"/>
      <c r="D136" s="55"/>
      <c r="E136" s="55"/>
      <c r="F136" s="55"/>
      <c r="H136" s="55"/>
      <c r="J136" s="286"/>
      <c r="K136" s="286"/>
      <c r="L136" s="286"/>
    </row>
    <row r="137" spans="1:13" x14ac:dyDescent="0.25">
      <c r="A137" s="55"/>
      <c r="B137" s="55"/>
      <c r="C137" s="55"/>
      <c r="D137" s="55"/>
      <c r="E137" s="55"/>
      <c r="F137" s="55"/>
      <c r="H137" s="55"/>
      <c r="J137" s="286"/>
      <c r="K137" s="286"/>
      <c r="L137" s="286"/>
    </row>
    <row r="138" spans="1:13" x14ac:dyDescent="0.25">
      <c r="A138" s="55"/>
      <c r="B138" s="55"/>
      <c r="C138" s="55"/>
      <c r="D138" s="55"/>
      <c r="E138" s="55"/>
      <c r="F138" s="55"/>
      <c r="H138" s="55"/>
      <c r="J138" s="286"/>
      <c r="K138" s="286"/>
      <c r="L138" s="286"/>
    </row>
    <row r="139" spans="1:13" x14ac:dyDescent="0.25">
      <c r="A139" s="55"/>
      <c r="B139" s="55"/>
      <c r="C139" s="55"/>
      <c r="D139" s="55"/>
      <c r="E139" s="55"/>
      <c r="F139" s="55"/>
      <c r="H139" s="55"/>
    </row>
    <row r="140" spans="1:13" x14ac:dyDescent="0.25">
      <c r="A140" s="55"/>
      <c r="B140" s="55"/>
      <c r="C140" s="55"/>
      <c r="D140" s="55"/>
      <c r="E140" s="55"/>
      <c r="F140" s="55"/>
      <c r="H140" s="55"/>
    </row>
    <row r="141" spans="1:13" x14ac:dyDescent="0.25">
      <c r="A141" s="55"/>
      <c r="B141" s="55"/>
      <c r="C141" s="55"/>
      <c r="D141" s="55"/>
      <c r="E141" s="55"/>
      <c r="F141" s="55"/>
      <c r="H141" s="55"/>
    </row>
    <row r="205" spans="1:3" x14ac:dyDescent="0.25">
      <c r="A205" s="55"/>
      <c r="B205" s="55"/>
      <c r="C205" s="55"/>
    </row>
  </sheetData>
  <mergeCells count="101">
    <mergeCell ref="B122:D122"/>
    <mergeCell ref="B123:D123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50:D50"/>
    <mergeCell ref="B51:D51"/>
    <mergeCell ref="B52:D52"/>
    <mergeCell ref="B53:D53"/>
    <mergeCell ref="B54:D54"/>
    <mergeCell ref="B55:D55"/>
    <mergeCell ref="A74:B74"/>
    <mergeCell ref="B75:D75"/>
    <mergeCell ref="B76:D76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4:C4"/>
    <mergeCell ref="E4:H4"/>
    <mergeCell ref="A5:C5"/>
    <mergeCell ref="E5:H5"/>
    <mergeCell ref="E6:H6"/>
    <mergeCell ref="A10:B10"/>
    <mergeCell ref="B11:D11"/>
    <mergeCell ref="B12:D12"/>
    <mergeCell ref="B13:D13"/>
  </mergeCells>
  <hyperlinks>
    <hyperlink ref="K3" location="TARTALOM!A1" display=" &lt; Tartalom" xr:uid="{00000000-0004-0000-0400-000000000000}"/>
  </hyperlinks>
  <pageMargins left="0.78740157480314998" right="0.78740157480314998" top="0.511811023622047" bottom="0.511811023622047" header="0.511811023622047" footer="0.511811023622047"/>
  <pageSetup paperSize="9" scale="65" fitToHeight="3" orientation="portrait"/>
  <headerFooter>
    <oddHeader>&amp;R&amp;P</oddHeader>
  </headerFooter>
  <rowBreaks count="1" manualBreakCount="1">
    <brk id="56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>
    <pageSetUpPr fitToPage="1"/>
  </sheetPr>
  <dimension ref="A1:K76"/>
  <sheetViews>
    <sheetView showGridLines="0" showZeros="0" workbookViewId="0"/>
  </sheetViews>
  <sheetFormatPr defaultColWidth="8.88671875" defaultRowHeight="15.75" customHeight="1" x14ac:dyDescent="0.25"/>
  <cols>
    <col min="1" max="1" width="5.77734375" style="125" customWidth="1"/>
    <col min="2" max="2" width="28.77734375" style="125" customWidth="1"/>
    <col min="3" max="3" width="3.33203125" style="125" customWidth="1"/>
    <col min="4" max="4" width="8.33203125" style="125" customWidth="1"/>
    <col min="5" max="5" width="8.44140625" style="125" customWidth="1"/>
    <col min="6" max="7" width="8.6640625" style="125" customWidth="1"/>
    <col min="8" max="9" width="8.33203125" style="125" customWidth="1"/>
    <col min="10" max="10" width="15" style="125" customWidth="1"/>
    <col min="11" max="11" width="8.88671875" style="125" customWidth="1"/>
    <col min="12" max="16384" width="8.88671875" style="125"/>
  </cols>
  <sheetData>
    <row r="1" spans="1:11" ht="15" customHeight="1" x14ac:dyDescent="0.25">
      <c r="A1" s="181" t="s">
        <v>27</v>
      </c>
      <c r="B1" s="181"/>
      <c r="C1" s="229"/>
      <c r="D1" s="230"/>
      <c r="E1" s="231"/>
      <c r="F1" s="230"/>
      <c r="G1" s="230"/>
      <c r="H1" s="230"/>
      <c r="I1" s="230"/>
      <c r="J1" s="38"/>
    </row>
    <row r="2" spans="1:11" ht="15" customHeight="1" x14ac:dyDescent="0.25">
      <c r="A2" s="232"/>
      <c r="B2" s="232"/>
      <c r="C2" s="232"/>
      <c r="D2" s="232"/>
      <c r="E2" s="232"/>
      <c r="F2" s="230"/>
      <c r="G2" s="230"/>
      <c r="H2" s="230"/>
      <c r="I2" s="230"/>
      <c r="J2" s="233"/>
      <c r="K2" s="28"/>
    </row>
    <row r="3" spans="1:11" ht="15" customHeight="1" x14ac:dyDescent="0.25">
      <c r="A3" s="29" t="str">
        <f>IF(Tartalom!G3=1,Nyelv!$B$459,IF(Tartalom!G3=2,Nyelv!$C$459,IF(Tartalom!G3=3,Nyelv!$D$459,Nyelv!$E$459)))</f>
        <v>MÉRLEG, EREDMÉNYKIMUTATÁS ellenőrzése</v>
      </c>
      <c r="B3" s="181"/>
      <c r="C3" s="230"/>
      <c r="D3" s="29" t="str">
        <f>IF(Tartalom!$G$3=1,Nyelv!$B$450,IF(Tartalom!$G$3=2,Nyelv!$C$450,IF(Tartalom!$G$3=3,Nyelv!$D$450,Nyelv!$E$450)))</f>
        <v>(összköltség eljárással)</v>
      </c>
      <c r="E3" s="230"/>
      <c r="F3" s="38"/>
      <c r="G3" s="38"/>
      <c r="H3" s="230"/>
      <c r="I3" s="230"/>
      <c r="J3" s="233"/>
      <c r="K3" s="14" t="s">
        <v>40</v>
      </c>
    </row>
    <row r="4" spans="1:11" ht="15" customHeight="1" x14ac:dyDescent="0.3">
      <c r="A4" s="558" t="str">
        <f>IF(Tartalom!$G$3=1,Nyelv!$B$460,IF(Tartalom!$G$3=2,Nyelv!$C$460,IF(Tartalom!$G$3=3,Nyelv!$D$460,Nyelv!$E$460)))</f>
        <v xml:space="preserve">Ügyfél: </v>
      </c>
      <c r="B4" s="559"/>
      <c r="C4" s="559"/>
      <c r="D4" s="234"/>
      <c r="E4" s="558" t="str">
        <f>IF(Tartalom!$G$3=1,Nyelv!B461,IF(Tartalom!$G$3=2,Nyelv!C461,IF(Tartalom!$G$3=3,Nyelv!D461,Nyelv!E461)))</f>
        <v>Dátum:</v>
      </c>
      <c r="F4" s="559"/>
      <c r="G4" s="559"/>
      <c r="H4" s="559"/>
      <c r="I4" s="235"/>
      <c r="J4" s="139">
        <f>Alapa!$C$15</f>
        <v>0</v>
      </c>
    </row>
    <row r="5" spans="1:11" ht="15" customHeight="1" x14ac:dyDescent="0.3">
      <c r="A5" s="558" t="str">
        <f>IF(Tartalom!$G$3=1,Nyelv!$B$454,IF(Tartalom!$G$3=2,Nyelv!$C$454,IF(Tartalom!$G$3=3,Nyelv!$D$454,Nyelv!$E$454)))</f>
        <v xml:space="preserve">Fordulónap: </v>
      </c>
      <c r="B5" s="559"/>
      <c r="C5" s="559"/>
      <c r="D5" s="142"/>
      <c r="E5" s="558" t="str">
        <f>IF(Tartalom!$G$3=1,Nyelv!B462,IF(Tartalom!$G$3=2,Nyelv!C462,IF(Tartalom!$G$3=3,Nyelv!D462,Nyelv!E462)))</f>
        <v>Készitette:</v>
      </c>
      <c r="F5" s="559"/>
      <c r="G5" s="559"/>
      <c r="H5" s="559"/>
      <c r="I5" s="235"/>
      <c r="J5" s="139" t="e">
        <f>VLOOKUP(K5,Alapa!$G$2:$H$22,2)</f>
        <v>#N/A</v>
      </c>
      <c r="K5" s="287">
        <v>1</v>
      </c>
    </row>
    <row r="6" spans="1:11" ht="15" customHeight="1" x14ac:dyDescent="0.25">
      <c r="A6" s="181"/>
      <c r="B6" s="230"/>
      <c r="C6" s="181" t="s">
        <v>92</v>
      </c>
      <c r="D6" s="234"/>
      <c r="E6" s="558" t="str">
        <f>IF(Tartalom!$G$3=1,Nyelv!B463,IF(Tartalom!$G$3=2,Nyelv!C463,IF(Tartalom!$G$3=3,Nyelv!D463,Nyelv!E463)))</f>
        <v>Ellenőrizte:</v>
      </c>
      <c r="F6" s="559"/>
      <c r="G6" s="559"/>
      <c r="H6" s="559"/>
      <c r="I6" s="235"/>
      <c r="J6" s="142" t="str">
        <f>IF(Alapa!$N$2=0," ",Alapa!$N$2)</f>
        <v xml:space="preserve"> </v>
      </c>
    </row>
    <row r="7" spans="1:11" ht="15" customHeight="1" x14ac:dyDescent="0.3">
      <c r="A7" s="181"/>
      <c r="B7" s="230"/>
      <c r="C7" s="181"/>
      <c r="D7" s="181"/>
      <c r="E7" s="131"/>
      <c r="F7" s="230"/>
      <c r="G7" s="230"/>
      <c r="H7" s="133"/>
      <c r="I7" s="133"/>
      <c r="J7" s="133"/>
    </row>
    <row r="8" spans="1:11" ht="15" customHeight="1" x14ac:dyDescent="0.3">
      <c r="A8" s="181"/>
      <c r="B8" s="230"/>
      <c r="C8" s="181"/>
      <c r="D8" s="181"/>
      <c r="E8" s="131"/>
      <c r="F8" s="230"/>
      <c r="G8" s="230"/>
      <c r="H8" s="133"/>
      <c r="I8" s="133"/>
      <c r="J8" s="133"/>
    </row>
    <row r="9" spans="1:11" ht="15" customHeight="1" x14ac:dyDescent="0.3">
      <c r="A9" s="181"/>
      <c r="B9" s="230"/>
      <c r="C9" s="181"/>
      <c r="D9" s="181"/>
      <c r="E9" s="131"/>
      <c r="F9" s="230"/>
      <c r="G9" s="230"/>
      <c r="H9" s="133"/>
      <c r="I9" s="133"/>
      <c r="J9" s="133"/>
    </row>
    <row r="10" spans="1:11" ht="17.25" customHeight="1" x14ac:dyDescent="0.25">
      <c r="A10" s="560">
        <f>IF(Tartalom!G9=1,Nyelv!$B$435,IF(Tartalom!G9=2,Nyelv!$C$435,IF(Tartalom!G9=3,Nyelv!$D$435,Nyelv!$E$435)))</f>
        <v>0</v>
      </c>
      <c r="B10" s="560"/>
      <c r="C10" s="236"/>
      <c r="D10" s="236"/>
      <c r="E10" s="236"/>
      <c r="F10" s="38"/>
      <c r="G10" s="38"/>
      <c r="H10" s="38"/>
      <c r="I10" s="38"/>
      <c r="J10" s="143" t="str">
        <f>IF(Tartalom!$G$3=1,Nyelv!$B$457,IF(Tartalom!$G$3=2,Nyelv!$C$457,IF(Tartalom!$G$3=3,Nyelv!$D$457,Nyelv!$E$457)))</f>
        <v xml:space="preserve"> </v>
      </c>
    </row>
    <row r="11" spans="1:11" ht="31.5" x14ac:dyDescent="0.25">
      <c r="A11" s="237" t="str">
        <f>IF(Tartalom!$G$3=1,Nyelv!$B$437,IF(Tartalom!$G$3=2,Nyelv!$C$437,IF(Tartalom!$G$3=3,Nyelv!$D$437,Nyelv!$E$437)))</f>
        <v>Sorszám</v>
      </c>
      <c r="B11" s="561" t="str">
        <f>IF(Tartalom!$G$3=1,Nyelv!$B$438,IF(Tartalom!$G$3=2,Nyelv!$C$438,IF(Tartalom!$G$3=3,Nyelv!$D$438,Nyelv!$E$438)))</f>
        <v>A tétel megnevezése</v>
      </c>
      <c r="C11" s="561"/>
      <c r="D11" s="561"/>
      <c r="E11" s="238" t="str">
        <f>IF(Tartalom!$G$3=1,Nyelv!$B$439,IF(Tartalom!$G$3=2,Nyelv!$C$439,IF(Tartalom!$G$3=3,Nyelv!$D$439,Nyelv!$E$439)))</f>
        <v>Előző év</v>
      </c>
      <c r="F11" s="239" t="str">
        <f>IF(Tartalom!$G$3=1,Nyelv!$B$440,IF(Tartalom!$G$3=2,Nyelv!$C$440,IF(Tartalom!$G$3=3,Nyelv!$D$440,Nyelv!$E$440)))</f>
        <v>Előző év(ek) módosításai</v>
      </c>
      <c r="G11" s="239" t="str">
        <f>IF(Tartalom!$G$3=1,Nyelv!$B$466,IF(Tartalom!$G$3=2,Nyelv!$C$466,IF(Tartalom!$G$3=3,Nyelv!$D$466,Nyelv!$E$466)))</f>
        <v>Könyvvizsgálatra átadva</v>
      </c>
      <c r="H11" s="239" t="str">
        <f>IF(Tartalom!$G$3=1,Nyelv!$B$441,IF(Tartalom!$G$3=2,Nyelv!$C$441,IF(Tartalom!$G$3=3,Nyelv!$D$441,Nyelv!$E$441)))</f>
        <v>Tárgyév</v>
      </c>
      <c r="I11" s="239" t="str">
        <f>IF(Tartalom!$G$3=1,Nyelv!$B$467,IF(Tartalom!$G$3=2,Nyelv!$C$467,IF(Tartalom!$G$3=3,Nyelv!$D$467,Nyelv!$E$467)))</f>
        <v>Audit módosítás</v>
      </c>
      <c r="J11" s="240" t="str">
        <f>IF(Tartalom!$G$3=1,Nyelv!$B$464,IF(Tartalom!$G$3=2,Nyelv!$C$464,IF(Tartalom!$G$3=3,Nyelv!$D$464,Nyelv!$E$464)))</f>
        <v>Megjegyzés / Referencia</v>
      </c>
      <c r="K11" s="241" t="s">
        <v>108</v>
      </c>
    </row>
    <row r="12" spans="1:11" ht="12" customHeight="1" x14ac:dyDescent="0.25">
      <c r="A12" s="288" t="s">
        <v>109</v>
      </c>
      <c r="B12" s="580" t="s">
        <v>110</v>
      </c>
      <c r="C12" s="580"/>
      <c r="D12" s="580"/>
      <c r="E12" s="289" t="s">
        <v>111</v>
      </c>
      <c r="F12" s="289" t="s">
        <v>112</v>
      </c>
      <c r="G12" s="289"/>
      <c r="H12" s="289" t="s">
        <v>113</v>
      </c>
      <c r="I12" s="289"/>
      <c r="J12" s="290" t="s">
        <v>114</v>
      </c>
    </row>
    <row r="13" spans="1:11" ht="21" customHeight="1" x14ac:dyDescent="0.25">
      <c r="A13" s="291">
        <v>1</v>
      </c>
      <c r="B13" s="581" t="str">
        <f>CHOOSE(Tartalom!$G$3,Nyelv!B113,Nyelv!C113,Nyelv!D113,Nyelv!E113)</f>
        <v>01. Belföldi értékesítés nettó árbevétele</v>
      </c>
      <c r="C13" s="581"/>
      <c r="D13" s="581"/>
      <c r="E13" s="247">
        <f>Import_O!D3</f>
        <v>0</v>
      </c>
      <c r="F13" s="247">
        <f>Import_O!E3</f>
        <v>0</v>
      </c>
      <c r="G13" s="247">
        <f t="shared" ref="G13:G59" si="0">H13-I13</f>
        <v>0</v>
      </c>
      <c r="H13" s="247">
        <f>Import_O!F3</f>
        <v>0</v>
      </c>
      <c r="I13" s="247">
        <f>Import_O!G3</f>
        <v>0</v>
      </c>
      <c r="J13" s="292"/>
    </row>
    <row r="14" spans="1:11" ht="17.100000000000001" customHeight="1" x14ac:dyDescent="0.25">
      <c r="A14" s="293">
        <v>2</v>
      </c>
      <c r="B14" s="564" t="str">
        <f>CHOOSE(Tartalom!$G$3,Nyelv!B114,Nyelv!C114,Nyelv!D114,Nyelv!E114)</f>
        <v>02. Exportértékesítés nettó árbevétele</v>
      </c>
      <c r="C14" s="564"/>
      <c r="D14" s="564"/>
      <c r="E14" s="250">
        <f>Import_O!D4</f>
        <v>0</v>
      </c>
      <c r="F14" s="250">
        <f>Import_O!E4</f>
        <v>0</v>
      </c>
      <c r="G14" s="250">
        <f t="shared" si="0"/>
        <v>0</v>
      </c>
      <c r="H14" s="250">
        <f>Import_O!F4</f>
        <v>0</v>
      </c>
      <c r="I14" s="250">
        <f>Import_O!G4</f>
        <v>0</v>
      </c>
      <c r="J14" s="294"/>
    </row>
    <row r="15" spans="1:11" s="295" customFormat="1" ht="17.100000000000001" customHeight="1" x14ac:dyDescent="0.2">
      <c r="A15" s="296">
        <v>3</v>
      </c>
      <c r="B15" s="582" t="str">
        <f>CHOOSE(Tartalom!$G$3,Nyelv!B115,Nyelv!C115,Nyelv!D115,Nyelv!E115)</f>
        <v>I. ÉRTÉKESÍTÉS NETTÓ ÁRBEVÉTELE (01+02)</v>
      </c>
      <c r="C15" s="582"/>
      <c r="D15" s="582"/>
      <c r="E15" s="297">
        <f>Import_O!D5</f>
        <v>0</v>
      </c>
      <c r="F15" s="297">
        <f>Import_O!E5</f>
        <v>0</v>
      </c>
      <c r="G15" s="297">
        <f t="shared" si="0"/>
        <v>0</v>
      </c>
      <c r="H15" s="297">
        <f>Import_O!F5</f>
        <v>0</v>
      </c>
      <c r="I15" s="297">
        <f>Import_O!G5</f>
        <v>0</v>
      </c>
      <c r="J15" s="298"/>
    </row>
    <row r="16" spans="1:11" s="295" customFormat="1" ht="17.100000000000001" customHeight="1" x14ac:dyDescent="0.2">
      <c r="A16" s="291">
        <v>4</v>
      </c>
      <c r="B16" s="581" t="str">
        <f>CHOOSE(Tartalom!$G$3,Nyelv!B116,Nyelv!C116,Nyelv!D116,Nyelv!E116)</f>
        <v>03. Saját termelésű készletek állományváltozása</v>
      </c>
      <c r="C16" s="581"/>
      <c r="D16" s="581"/>
      <c r="E16" s="247">
        <f>Import_O!D6</f>
        <v>0</v>
      </c>
      <c r="F16" s="247">
        <f>Import_O!E6</f>
        <v>0</v>
      </c>
      <c r="G16" s="247">
        <f t="shared" si="0"/>
        <v>0</v>
      </c>
      <c r="H16" s="247">
        <f>Import_O!F6</f>
        <v>0</v>
      </c>
      <c r="I16" s="247">
        <f>Import_O!G6</f>
        <v>0</v>
      </c>
      <c r="J16" s="299"/>
    </row>
    <row r="17" spans="1:10" s="295" customFormat="1" ht="17.100000000000001" customHeight="1" x14ac:dyDescent="0.2">
      <c r="A17" s="293">
        <v>5</v>
      </c>
      <c r="B17" s="564" t="str">
        <f>CHOOSE(Tartalom!$G$3,Nyelv!B117,Nyelv!C117,Nyelv!D117,Nyelv!E117)</f>
        <v>04. Saját előállítású eszközök aktivált értéke</v>
      </c>
      <c r="C17" s="564"/>
      <c r="D17" s="564"/>
      <c r="E17" s="250">
        <f>Import_O!D7</f>
        <v>0</v>
      </c>
      <c r="F17" s="250">
        <f>Import_O!E7</f>
        <v>0</v>
      </c>
      <c r="G17" s="250">
        <f t="shared" si="0"/>
        <v>0</v>
      </c>
      <c r="H17" s="250">
        <f>Import_O!F7</f>
        <v>0</v>
      </c>
      <c r="I17" s="250">
        <f>Import_O!G7</f>
        <v>0</v>
      </c>
      <c r="J17" s="300"/>
    </row>
    <row r="18" spans="1:10" s="295" customFormat="1" ht="17.100000000000001" customHeight="1" x14ac:dyDescent="0.2">
      <c r="A18" s="296">
        <v>6</v>
      </c>
      <c r="B18" s="582" t="str">
        <f>CHOOSE(Tartalom!$G$3,Nyelv!B118,Nyelv!C118,Nyelv!D118,Nyelv!E118)</f>
        <v>II. AKTIVÁLT SAJÁT TELJESÍTMÉNYEK ÉRTÉKE (03+04)</v>
      </c>
      <c r="C18" s="582"/>
      <c r="D18" s="582"/>
      <c r="E18" s="297">
        <f>Import_O!D8</f>
        <v>0</v>
      </c>
      <c r="F18" s="297">
        <f>Import_O!E8</f>
        <v>0</v>
      </c>
      <c r="G18" s="297">
        <f t="shared" si="0"/>
        <v>0</v>
      </c>
      <c r="H18" s="297">
        <f>Import_O!F8</f>
        <v>0</v>
      </c>
      <c r="I18" s="297">
        <f>Import_O!G8</f>
        <v>0</v>
      </c>
      <c r="J18" s="298"/>
    </row>
    <row r="19" spans="1:10" s="295" customFormat="1" ht="17.100000000000001" customHeight="1" x14ac:dyDescent="0.2">
      <c r="A19" s="291">
        <v>7</v>
      </c>
      <c r="B19" s="563" t="str">
        <f>CHOOSE(Tartalom!$G$3,Nyelv!B119,Nyelv!C119,Nyelv!D119,Nyelv!E119)</f>
        <v>III. EGYÉB BEVÉTELEK</v>
      </c>
      <c r="C19" s="563"/>
      <c r="D19" s="563"/>
      <c r="E19" s="256">
        <f>Import_O!D9</f>
        <v>0</v>
      </c>
      <c r="F19" s="256">
        <f>Import_O!E9</f>
        <v>0</v>
      </c>
      <c r="G19" s="256">
        <f t="shared" si="0"/>
        <v>0</v>
      </c>
      <c r="H19" s="256">
        <f>Import_O!F9</f>
        <v>0</v>
      </c>
      <c r="I19" s="256">
        <f>Import_O!G9</f>
        <v>0</v>
      </c>
      <c r="J19" s="299"/>
    </row>
    <row r="20" spans="1:10" s="295" customFormat="1" ht="17.100000000000001" customHeight="1" x14ac:dyDescent="0.2">
      <c r="A20" s="296">
        <v>8</v>
      </c>
      <c r="B20" s="565" t="str">
        <f>CHOOSE(Tartalom!$G$3,Nyelv!B120,Nyelv!C120,Nyelv!D120,Nyelv!E120)</f>
        <v>Ebből: visszaírt értékvesztés</v>
      </c>
      <c r="C20" s="565"/>
      <c r="D20" s="565"/>
      <c r="E20" s="254">
        <f>Import_O!D10</f>
        <v>0</v>
      </c>
      <c r="F20" s="254">
        <f>Import_O!E10</f>
        <v>0</v>
      </c>
      <c r="G20" s="254">
        <f t="shared" si="0"/>
        <v>0</v>
      </c>
      <c r="H20" s="254">
        <f>Import_O!F10</f>
        <v>0</v>
      </c>
      <c r="I20" s="254">
        <f>Import_O!G10</f>
        <v>0</v>
      </c>
      <c r="J20" s="298"/>
    </row>
    <row r="21" spans="1:10" s="295" customFormat="1" ht="17.100000000000001" customHeight="1" x14ac:dyDescent="0.2">
      <c r="A21" s="291">
        <v>9</v>
      </c>
      <c r="B21" s="581" t="str">
        <f>CHOOSE(Tartalom!$G$3,Nyelv!B121,Nyelv!C121,Nyelv!D121,Nyelv!E121)</f>
        <v>05. Anyagköltség</v>
      </c>
      <c r="C21" s="581"/>
      <c r="D21" s="581"/>
      <c r="E21" s="247">
        <f>Import_O!D11</f>
        <v>0</v>
      </c>
      <c r="F21" s="247">
        <f>Import_O!E11</f>
        <v>0</v>
      </c>
      <c r="G21" s="247">
        <f t="shared" si="0"/>
        <v>0</v>
      </c>
      <c r="H21" s="247">
        <f>Import_O!F11</f>
        <v>0</v>
      </c>
      <c r="I21" s="247">
        <f>Import_O!G11</f>
        <v>0</v>
      </c>
      <c r="J21" s="299"/>
    </row>
    <row r="22" spans="1:10" s="295" customFormat="1" ht="17.100000000000001" customHeight="1" x14ac:dyDescent="0.2">
      <c r="A22" s="293">
        <v>10</v>
      </c>
      <c r="B22" s="564" t="str">
        <f>CHOOSE(Tartalom!$G$3,Nyelv!B122,Nyelv!C122,Nyelv!D122,Nyelv!E122)</f>
        <v>06. Igénybe vett szolgáltatások értéke</v>
      </c>
      <c r="C22" s="564"/>
      <c r="D22" s="564"/>
      <c r="E22" s="250">
        <f>Import_O!D12</f>
        <v>0</v>
      </c>
      <c r="F22" s="250">
        <f>Import_O!E12</f>
        <v>0</v>
      </c>
      <c r="G22" s="250">
        <f t="shared" si="0"/>
        <v>0</v>
      </c>
      <c r="H22" s="250">
        <f>Import_O!F12</f>
        <v>0</v>
      </c>
      <c r="I22" s="250">
        <f>Import_O!G12</f>
        <v>0</v>
      </c>
      <c r="J22" s="300"/>
    </row>
    <row r="23" spans="1:10" s="295" customFormat="1" ht="17.100000000000001" customHeight="1" x14ac:dyDescent="0.2">
      <c r="A23" s="293">
        <v>11</v>
      </c>
      <c r="B23" s="564" t="str">
        <f>CHOOSE(Tartalom!$G$3,Nyelv!B123,Nyelv!C123,Nyelv!D123,Nyelv!E123)</f>
        <v>07. Egyéb szolgáltatások értéke</v>
      </c>
      <c r="C23" s="564"/>
      <c r="D23" s="564"/>
      <c r="E23" s="250">
        <f>Import_O!D13</f>
        <v>0</v>
      </c>
      <c r="F23" s="250">
        <f>Import_O!E13</f>
        <v>0</v>
      </c>
      <c r="G23" s="250">
        <f t="shared" si="0"/>
        <v>0</v>
      </c>
      <c r="H23" s="250">
        <f>Import_O!F13</f>
        <v>0</v>
      </c>
      <c r="I23" s="250">
        <f>Import_O!G13</f>
        <v>0</v>
      </c>
      <c r="J23" s="300"/>
    </row>
    <row r="24" spans="1:10" s="295" customFormat="1" ht="17.100000000000001" customHeight="1" x14ac:dyDescent="0.2">
      <c r="A24" s="293">
        <v>12</v>
      </c>
      <c r="B24" s="564" t="str">
        <f>CHOOSE(Tartalom!$G$3,Nyelv!B124,Nyelv!C124,Nyelv!D124,Nyelv!E124)</f>
        <v>08. Eladott áruk beszerzési értéke</v>
      </c>
      <c r="C24" s="564"/>
      <c r="D24" s="564"/>
      <c r="E24" s="250">
        <f>Import_O!D14</f>
        <v>0</v>
      </c>
      <c r="F24" s="250">
        <f>Import_O!E14</f>
        <v>0</v>
      </c>
      <c r="G24" s="250">
        <f t="shared" si="0"/>
        <v>0</v>
      </c>
      <c r="H24" s="250">
        <f>Import_O!F14</f>
        <v>0</v>
      </c>
      <c r="I24" s="250">
        <f>Import_O!G14</f>
        <v>0</v>
      </c>
      <c r="J24" s="300"/>
    </row>
    <row r="25" spans="1:10" s="295" customFormat="1" ht="17.100000000000001" customHeight="1" x14ac:dyDescent="0.2">
      <c r="A25" s="293">
        <v>13</v>
      </c>
      <c r="B25" s="564" t="str">
        <f>CHOOSE(Tartalom!$G$3,Nyelv!B125,Nyelv!C125,Nyelv!D125,Nyelv!E125)</f>
        <v>09. Eladott (közvetített) szolgáltatások értéke</v>
      </c>
      <c r="C25" s="564"/>
      <c r="D25" s="564"/>
      <c r="E25" s="250">
        <f>Import_O!D15</f>
        <v>0</v>
      </c>
      <c r="F25" s="250">
        <f>Import_O!E15</f>
        <v>0</v>
      </c>
      <c r="G25" s="250">
        <f t="shared" si="0"/>
        <v>0</v>
      </c>
      <c r="H25" s="250">
        <f>Import_O!F15</f>
        <v>0</v>
      </c>
      <c r="I25" s="250">
        <f>Import_O!G15</f>
        <v>0</v>
      </c>
      <c r="J25" s="300"/>
    </row>
    <row r="26" spans="1:10" s="295" customFormat="1" ht="17.100000000000001" customHeight="1" x14ac:dyDescent="0.2">
      <c r="A26" s="296">
        <v>14</v>
      </c>
      <c r="B26" s="582" t="str">
        <f>CHOOSE(Tartalom!$G$3,Nyelv!B126,Nyelv!C126,Nyelv!D126,Nyelv!E126)</f>
        <v>IV. ANYAGJELLEGŰ RÁFORDÍTÁSOK  (05+06+07+08+09)</v>
      </c>
      <c r="C26" s="582"/>
      <c r="D26" s="582"/>
      <c r="E26" s="297">
        <f>Import_O!D16</f>
        <v>0</v>
      </c>
      <c r="F26" s="297">
        <f>Import_O!E16</f>
        <v>0</v>
      </c>
      <c r="G26" s="297">
        <f t="shared" si="0"/>
        <v>0</v>
      </c>
      <c r="H26" s="297">
        <f>Import_O!F16</f>
        <v>0</v>
      </c>
      <c r="I26" s="297">
        <f>Import_O!G16</f>
        <v>0</v>
      </c>
      <c r="J26" s="298"/>
    </row>
    <row r="27" spans="1:10" s="295" customFormat="1" ht="17.100000000000001" customHeight="1" x14ac:dyDescent="0.2">
      <c r="A27" s="291">
        <v>15</v>
      </c>
      <c r="B27" s="581" t="str">
        <f>CHOOSE(Tartalom!$G$3,Nyelv!B127,Nyelv!C127,Nyelv!D127,Nyelv!E127)</f>
        <v>10. Bérköltség</v>
      </c>
      <c r="C27" s="581"/>
      <c r="D27" s="581"/>
      <c r="E27" s="247">
        <f>Import_O!D17</f>
        <v>0</v>
      </c>
      <c r="F27" s="247">
        <f>Import_O!E17</f>
        <v>0</v>
      </c>
      <c r="G27" s="247">
        <f t="shared" si="0"/>
        <v>0</v>
      </c>
      <c r="H27" s="247">
        <f>Import_O!F17</f>
        <v>0</v>
      </c>
      <c r="I27" s="247">
        <f>Import_O!G17</f>
        <v>0</v>
      </c>
      <c r="J27" s="299"/>
    </row>
    <row r="28" spans="1:10" s="295" customFormat="1" ht="17.100000000000001" customHeight="1" x14ac:dyDescent="0.2">
      <c r="A28" s="293">
        <v>16</v>
      </c>
      <c r="B28" s="564" t="str">
        <f>CHOOSE(Tartalom!$G$3,Nyelv!B128,Nyelv!C128,Nyelv!D128,Nyelv!E128)</f>
        <v>11. Személyi jellegű egyéb kifizetések</v>
      </c>
      <c r="C28" s="564"/>
      <c r="D28" s="564"/>
      <c r="E28" s="250">
        <f>Import_O!D18</f>
        <v>0</v>
      </c>
      <c r="F28" s="250">
        <f>Import_O!E18</f>
        <v>0</v>
      </c>
      <c r="G28" s="250">
        <f t="shared" si="0"/>
        <v>0</v>
      </c>
      <c r="H28" s="250">
        <f>Import_O!F18</f>
        <v>0</v>
      </c>
      <c r="I28" s="250">
        <f>Import_O!G18</f>
        <v>0</v>
      </c>
      <c r="J28" s="300"/>
    </row>
    <row r="29" spans="1:10" s="295" customFormat="1" ht="17.100000000000001" customHeight="1" x14ac:dyDescent="0.2">
      <c r="A29" s="293">
        <v>17</v>
      </c>
      <c r="B29" s="564" t="str">
        <f>CHOOSE(Tartalom!$G$3,Nyelv!B129,Nyelv!C129,Nyelv!D129,Nyelv!E129)</f>
        <v>12. Bérjárulékok</v>
      </c>
      <c r="C29" s="564"/>
      <c r="D29" s="564"/>
      <c r="E29" s="250">
        <f>Import_O!D19</f>
        <v>0</v>
      </c>
      <c r="F29" s="250">
        <f>Import_O!E19</f>
        <v>0</v>
      </c>
      <c r="G29" s="250">
        <f t="shared" si="0"/>
        <v>0</v>
      </c>
      <c r="H29" s="250">
        <f>Import_O!F19</f>
        <v>0</v>
      </c>
      <c r="I29" s="250">
        <f>Import_O!G19</f>
        <v>0</v>
      </c>
      <c r="J29" s="300"/>
    </row>
    <row r="30" spans="1:10" s="295" customFormat="1" ht="17.100000000000001" customHeight="1" x14ac:dyDescent="0.2">
      <c r="A30" s="296">
        <v>18</v>
      </c>
      <c r="B30" s="582" t="str">
        <f>CHOOSE(Tartalom!$G$3,Nyelv!B130,Nyelv!C130,Nyelv!D130,Nyelv!E130)</f>
        <v>V. SZEMÉLYI JELLEGŰ RÁFORDÍTÁSOK (10+11+12)</v>
      </c>
      <c r="C30" s="582"/>
      <c r="D30" s="582"/>
      <c r="E30" s="297">
        <f>Import_O!D20</f>
        <v>0</v>
      </c>
      <c r="F30" s="297">
        <f>Import_O!E20</f>
        <v>0</v>
      </c>
      <c r="G30" s="297">
        <f t="shared" si="0"/>
        <v>0</v>
      </c>
      <c r="H30" s="297">
        <f>Import_O!F20</f>
        <v>0</v>
      </c>
      <c r="I30" s="297">
        <f>Import_O!G20</f>
        <v>0</v>
      </c>
      <c r="J30" s="298"/>
    </row>
    <row r="31" spans="1:10" s="295" customFormat="1" ht="17.100000000000001" customHeight="1" x14ac:dyDescent="0.2">
      <c r="A31" s="301">
        <v>19</v>
      </c>
      <c r="B31" s="578" t="str">
        <f>CHOOSE(Tartalom!$G$3,Nyelv!B131,Nyelv!C131,Nyelv!D131,Nyelv!E131)</f>
        <v>VI. ÉRTÉKCSÖKKENÉSI LEÍRÁS</v>
      </c>
      <c r="C31" s="578"/>
      <c r="D31" s="578"/>
      <c r="E31" s="258">
        <f>Import_O!D21</f>
        <v>0</v>
      </c>
      <c r="F31" s="258">
        <f>Import_O!E21</f>
        <v>0</v>
      </c>
      <c r="G31" s="258">
        <f t="shared" si="0"/>
        <v>0</v>
      </c>
      <c r="H31" s="258">
        <f>Import_O!F21</f>
        <v>0</v>
      </c>
      <c r="I31" s="258">
        <f>Import_O!G21</f>
        <v>0</v>
      </c>
      <c r="J31" s="302"/>
    </row>
    <row r="32" spans="1:10" s="295" customFormat="1" ht="17.100000000000001" customHeight="1" x14ac:dyDescent="0.2">
      <c r="A32" s="291">
        <v>20</v>
      </c>
      <c r="B32" s="563" t="str">
        <f>CHOOSE(Tartalom!$G$3,Nyelv!B132,Nyelv!C132,Nyelv!D132,Nyelv!E132)</f>
        <v>VII. EGYÉB RÁFORDÍTÁSOK</v>
      </c>
      <c r="C32" s="563"/>
      <c r="D32" s="563"/>
      <c r="E32" s="256">
        <f>Import_O!D22</f>
        <v>0</v>
      </c>
      <c r="F32" s="256">
        <f>Import_O!E22</f>
        <v>0</v>
      </c>
      <c r="G32" s="256">
        <f t="shared" si="0"/>
        <v>0</v>
      </c>
      <c r="H32" s="256">
        <f>Import_O!F22</f>
        <v>0</v>
      </c>
      <c r="I32" s="256">
        <f>Import_O!G22</f>
        <v>0</v>
      </c>
      <c r="J32" s="299"/>
    </row>
    <row r="33" spans="1:10" s="295" customFormat="1" ht="17.100000000000001" customHeight="1" x14ac:dyDescent="0.2">
      <c r="A33" s="296">
        <v>21</v>
      </c>
      <c r="B33" s="565" t="str">
        <f>CHOOSE(Tartalom!$G$3,Nyelv!B133,Nyelv!C133,Nyelv!D133,Nyelv!E133)</f>
        <v>Ebből: értékvesztés</v>
      </c>
      <c r="C33" s="565"/>
      <c r="D33" s="565"/>
      <c r="E33" s="254">
        <f>Import_O!D23</f>
        <v>0</v>
      </c>
      <c r="F33" s="254">
        <f>Import_O!E23</f>
        <v>0</v>
      </c>
      <c r="G33" s="254">
        <f t="shared" si="0"/>
        <v>0</v>
      </c>
      <c r="H33" s="254">
        <f>Import_O!F23</f>
        <v>0</v>
      </c>
      <c r="I33" s="254">
        <f>Import_O!G23</f>
        <v>0</v>
      </c>
      <c r="J33" s="298"/>
    </row>
    <row r="34" spans="1:10" s="295" customFormat="1" ht="27" customHeight="1" x14ac:dyDescent="0.2">
      <c r="A34" s="303">
        <v>22</v>
      </c>
      <c r="B34" s="579" t="str">
        <f>CHOOSE(Tartalom!$G$3,Nyelv!B134,Nyelv!C134,Nyelv!D134,Nyelv!E134)</f>
        <v>A. ÜZEMI (ÜZLETI) TEVÉKENYSÉG EREDMÉNYE  (I+II+III-IV-V-VI-VII)</v>
      </c>
      <c r="C34" s="579"/>
      <c r="D34" s="579"/>
      <c r="E34" s="276">
        <f>Import_O!D24</f>
        <v>0</v>
      </c>
      <c r="F34" s="276">
        <f>Import_O!E24</f>
        <v>0</v>
      </c>
      <c r="G34" s="276">
        <f t="shared" si="0"/>
        <v>0</v>
      </c>
      <c r="H34" s="276">
        <f>Import_O!F24</f>
        <v>0</v>
      </c>
      <c r="I34" s="276">
        <f>Import_O!G24</f>
        <v>0</v>
      </c>
      <c r="J34" s="304"/>
    </row>
    <row r="35" spans="1:10" ht="17.100000000000001" customHeight="1" x14ac:dyDescent="0.25">
      <c r="A35" s="305">
        <v>23</v>
      </c>
      <c r="B35" s="581" t="str">
        <f>CHOOSE(Tartalom!$G$3,Nyelv!B135,Nyelv!C135,Nyelv!D135,Nyelv!E135)</f>
        <v>13. Kapott (járó) osztalék és részesedés</v>
      </c>
      <c r="C35" s="581"/>
      <c r="D35" s="581"/>
      <c r="E35" s="247">
        <f>Import_O!D25</f>
        <v>0</v>
      </c>
      <c r="F35" s="306">
        <f>Import_O!E25</f>
        <v>0</v>
      </c>
      <c r="G35" s="247">
        <f t="shared" si="0"/>
        <v>0</v>
      </c>
      <c r="H35" s="247">
        <f>Import_O!F25</f>
        <v>0</v>
      </c>
      <c r="I35" s="247"/>
      <c r="J35" s="307"/>
    </row>
    <row r="36" spans="1:10" ht="17.100000000000001" customHeight="1" x14ac:dyDescent="0.25">
      <c r="A36" s="293">
        <v>24</v>
      </c>
      <c r="B36" s="564" t="str">
        <f>CHOOSE(Tartalom!$G$3,Nyelv!B136,Nyelv!C136,Nyelv!D136,Nyelv!E136)</f>
        <v>Ebből: kapcsolt vállalkozástól kapott</v>
      </c>
      <c r="C36" s="564"/>
      <c r="D36" s="564"/>
      <c r="E36" s="250">
        <f>Import_O!D26</f>
        <v>0</v>
      </c>
      <c r="F36" s="308">
        <f>Import_O!E26</f>
        <v>0</v>
      </c>
      <c r="G36" s="250">
        <f t="shared" si="0"/>
        <v>0</v>
      </c>
      <c r="H36" s="250">
        <f>Import_O!F26</f>
        <v>0</v>
      </c>
      <c r="I36" s="250"/>
      <c r="J36" s="300"/>
    </row>
    <row r="37" spans="1:10" ht="17.100000000000001" customHeight="1" x14ac:dyDescent="0.25">
      <c r="A37" s="293">
        <v>25</v>
      </c>
      <c r="B37" s="564" t="str">
        <f>CHOOSE(Tartalom!$G$3,Nyelv!B137,Nyelv!C137,Nyelv!D137,Nyelv!E137)</f>
        <v>14. Részesedésekből származó bevételek, árfolyamnyereségek</v>
      </c>
      <c r="C37" s="564"/>
      <c r="D37" s="564"/>
      <c r="E37" s="250">
        <f>Import_O!D27</f>
        <v>0</v>
      </c>
      <c r="F37" s="308">
        <f>Import_O!E27</f>
        <v>0</v>
      </c>
      <c r="G37" s="250">
        <f t="shared" si="0"/>
        <v>0</v>
      </c>
      <c r="H37" s="250">
        <f>Import_O!F27</f>
        <v>0</v>
      </c>
      <c r="I37" s="250"/>
      <c r="J37" s="300"/>
    </row>
    <row r="38" spans="1:10" ht="17.100000000000001" customHeight="1" x14ac:dyDescent="0.25">
      <c r="A38" s="309">
        <v>26</v>
      </c>
      <c r="B38" s="564" t="str">
        <f>CHOOSE(Tartalom!$G$3,Nyelv!B138,Nyelv!C138,Nyelv!D138,Nyelv!E138)</f>
        <v>Ebből: kapcsolt vállalkozástól kapott</v>
      </c>
      <c r="C38" s="564"/>
      <c r="D38" s="564"/>
      <c r="E38" s="250">
        <f>Import_O!D28</f>
        <v>0</v>
      </c>
      <c r="F38" s="308">
        <f>Import_O!E28</f>
        <v>0</v>
      </c>
      <c r="G38" s="250">
        <f t="shared" si="0"/>
        <v>0</v>
      </c>
      <c r="H38" s="250">
        <f>Import_O!F28</f>
        <v>0</v>
      </c>
      <c r="I38" s="250"/>
      <c r="J38" s="300"/>
    </row>
    <row r="39" spans="1:10" ht="22.5" customHeight="1" x14ac:dyDescent="0.25">
      <c r="A39" s="293">
        <v>27</v>
      </c>
      <c r="B39" s="564" t="str">
        <f>CHOOSE(Tartalom!$G$3,Nyelv!B139,Nyelv!C139,Nyelv!D139,Nyelv!E139)</f>
        <v>15. Befektetett pénzügyi eszközökből (értékpapírokból, kölcsönökből) származó bevételek, árfolyamnyereségek</v>
      </c>
      <c r="C39" s="564"/>
      <c r="D39" s="564"/>
      <c r="E39" s="250">
        <f>Import_O!D29</f>
        <v>0</v>
      </c>
      <c r="F39" s="308">
        <f>Import_O!E29</f>
        <v>0</v>
      </c>
      <c r="G39" s="250">
        <f t="shared" si="0"/>
        <v>0</v>
      </c>
      <c r="H39" s="250">
        <f>Import_O!F29</f>
        <v>0</v>
      </c>
      <c r="I39" s="250"/>
      <c r="J39" s="300"/>
    </row>
    <row r="40" spans="1:10" ht="17.100000000000001" customHeight="1" x14ac:dyDescent="0.25">
      <c r="A40" s="293">
        <v>28</v>
      </c>
      <c r="B40" s="564" t="str">
        <f>CHOOSE(Tartalom!$G$3,Nyelv!B140,Nyelv!C140,Nyelv!D140,Nyelv!E140)</f>
        <v>Ebből: kapcsolt vállalkozástól kapott</v>
      </c>
      <c r="C40" s="564"/>
      <c r="D40" s="564"/>
      <c r="E40" s="250">
        <f>Import_O!D30</f>
        <v>0</v>
      </c>
      <c r="F40" s="308">
        <f>Import_O!E30</f>
        <v>0</v>
      </c>
      <c r="G40" s="250">
        <f t="shared" si="0"/>
        <v>0</v>
      </c>
      <c r="H40" s="250">
        <f>Import_O!F30</f>
        <v>0</v>
      </c>
      <c r="I40" s="250"/>
      <c r="J40" s="300"/>
    </row>
    <row r="41" spans="1:10" ht="17.100000000000001" customHeight="1" x14ac:dyDescent="0.25">
      <c r="A41" s="309">
        <v>29</v>
      </c>
      <c r="B41" s="564" t="str">
        <f>CHOOSE(Tartalom!$G$3,Nyelv!B141,Nyelv!C141,Nyelv!D141,Nyelv!E141)</f>
        <v>16. Egyéb kapott (járó) kamatok és kamatjellegű bevételek</v>
      </c>
      <c r="C41" s="564"/>
      <c r="D41" s="564"/>
      <c r="E41" s="250">
        <f>Import_O!D31</f>
        <v>0</v>
      </c>
      <c r="F41" s="308">
        <f>Import_O!E31</f>
        <v>0</v>
      </c>
      <c r="G41" s="250">
        <f t="shared" si="0"/>
        <v>0</v>
      </c>
      <c r="H41" s="250">
        <f>Import_O!F31</f>
        <v>0</v>
      </c>
      <c r="I41" s="250"/>
      <c r="J41" s="300"/>
    </row>
    <row r="42" spans="1:10" ht="17.100000000000001" customHeight="1" x14ac:dyDescent="0.25">
      <c r="A42" s="293">
        <v>30</v>
      </c>
      <c r="B42" s="564" t="str">
        <f>CHOOSE(Tartalom!$G$3,Nyelv!B142,Nyelv!C142,Nyelv!D142,Nyelv!E142)</f>
        <v>Ebből: kapcsolt vállalkozástól kapott</v>
      </c>
      <c r="C42" s="564"/>
      <c r="D42" s="564"/>
      <c r="E42" s="250">
        <f>Import_O!D32</f>
        <v>0</v>
      </c>
      <c r="F42" s="308">
        <f>Import_O!E32</f>
        <v>0</v>
      </c>
      <c r="G42" s="250">
        <f t="shared" si="0"/>
        <v>0</v>
      </c>
      <c r="H42" s="250">
        <f>Import_O!F32</f>
        <v>0</v>
      </c>
      <c r="I42" s="250"/>
      <c r="J42" s="300"/>
    </row>
    <row r="43" spans="1:10" ht="17.100000000000001" customHeight="1" x14ac:dyDescent="0.25">
      <c r="A43" s="293">
        <v>31</v>
      </c>
      <c r="B43" s="564" t="str">
        <f>CHOOSE(Tartalom!$G$3,Nyelv!B143,Nyelv!C143,Nyelv!D143,Nyelv!E143)</f>
        <v>17. Pénzügyi műveletek egyéb bevételei</v>
      </c>
      <c r="C43" s="564"/>
      <c r="D43" s="564"/>
      <c r="E43" s="250">
        <f>Import_O!D33</f>
        <v>0</v>
      </c>
      <c r="F43" s="308">
        <f>Import_O!E33</f>
        <v>0</v>
      </c>
      <c r="G43" s="250">
        <f t="shared" si="0"/>
        <v>0</v>
      </c>
      <c r="H43" s="250">
        <f>Import_O!F33</f>
        <v>0</v>
      </c>
      <c r="I43" s="250"/>
      <c r="J43" s="300"/>
    </row>
    <row r="44" spans="1:10" ht="17.100000000000001" customHeight="1" x14ac:dyDescent="0.25">
      <c r="A44" s="309">
        <v>32</v>
      </c>
      <c r="B44" s="564" t="str">
        <f>CHOOSE(Tartalom!$G$3,Nyelv!B144,Nyelv!C144,Nyelv!D144,Nyelv!E144)</f>
        <v>Ebből: értékelési különbözet</v>
      </c>
      <c r="C44" s="564"/>
      <c r="D44" s="564"/>
      <c r="E44" s="250">
        <f>Import_O!D34</f>
        <v>0</v>
      </c>
      <c r="F44" s="308">
        <f>Import_O!E34</f>
        <v>0</v>
      </c>
      <c r="G44" s="250">
        <f t="shared" si="0"/>
        <v>0</v>
      </c>
      <c r="H44" s="250">
        <f>Import_O!F34</f>
        <v>0</v>
      </c>
      <c r="I44" s="250"/>
      <c r="J44" s="300"/>
    </row>
    <row r="45" spans="1:10" ht="17.100000000000001" customHeight="1" x14ac:dyDescent="0.25">
      <c r="A45" s="296">
        <v>33</v>
      </c>
      <c r="B45" s="582" t="str">
        <f>CHOOSE(Tartalom!$G$3,Nyelv!B145,Nyelv!C145,Nyelv!D145,Nyelv!E145)</f>
        <v>VIII. PÉNZÜGYI MÜVELETEK BEVÉTELEI (13+14+15+16+17)</v>
      </c>
      <c r="C45" s="582"/>
      <c r="D45" s="582"/>
      <c r="E45" s="254">
        <f>Import_O!D35</f>
        <v>0</v>
      </c>
      <c r="F45" s="310">
        <f>Import_O!E35</f>
        <v>0</v>
      </c>
      <c r="G45" s="254">
        <f t="shared" si="0"/>
        <v>0</v>
      </c>
      <c r="H45" s="254">
        <f>Import_O!F35</f>
        <v>0</v>
      </c>
      <c r="I45" s="254"/>
      <c r="J45" s="298"/>
    </row>
    <row r="46" spans="1:10" ht="17.100000000000001" customHeight="1" x14ac:dyDescent="0.25">
      <c r="A46" s="291">
        <v>34</v>
      </c>
      <c r="B46" s="581" t="str">
        <f>CHOOSE(Tartalom!$G$3,Nyelv!B146,Nyelv!C146,Nyelv!D146,Nyelv!E146)</f>
        <v>18. Részesedésekből származó ráfordítások, árfolyamveszteségek</v>
      </c>
      <c r="C46" s="581"/>
      <c r="D46" s="581"/>
      <c r="E46" s="247">
        <f>Import_O!D36</f>
        <v>0</v>
      </c>
      <c r="F46" s="306">
        <f>Import_O!E36</f>
        <v>0</v>
      </c>
      <c r="G46" s="247">
        <f t="shared" si="0"/>
        <v>0</v>
      </c>
      <c r="H46" s="247">
        <f>Import_O!F36</f>
        <v>0</v>
      </c>
      <c r="I46" s="247"/>
      <c r="J46" s="299"/>
    </row>
    <row r="47" spans="1:10" ht="17.100000000000001" customHeight="1" x14ac:dyDescent="0.25">
      <c r="A47" s="309">
        <v>35</v>
      </c>
      <c r="B47" s="564" t="str">
        <f>CHOOSE(Tartalom!$G$3,Nyelv!B147,Nyelv!C147,Nyelv!D147,Nyelv!E147)</f>
        <v>Ebből: kapcsolt vállalkozásnak adott</v>
      </c>
      <c r="C47" s="564"/>
      <c r="D47" s="564"/>
      <c r="E47" s="250">
        <f>Import_O!D37</f>
        <v>0</v>
      </c>
      <c r="F47" s="308">
        <f>Import_O!E37</f>
        <v>0</v>
      </c>
      <c r="G47" s="250">
        <f t="shared" si="0"/>
        <v>0</v>
      </c>
      <c r="H47" s="250">
        <f>Import_O!F37</f>
        <v>0</v>
      </c>
      <c r="I47" s="250"/>
      <c r="J47" s="300"/>
    </row>
    <row r="48" spans="1:10" ht="24.75" customHeight="1" x14ac:dyDescent="0.25">
      <c r="A48" s="293">
        <v>36</v>
      </c>
      <c r="B48" s="564" t="str">
        <f>CHOOSE(Tartalom!$G$3,Nyelv!B148,Nyelv!C148,Nyelv!D148,Nyelv!E148)</f>
        <v>19. Befektetett pénzügyi eszközökből (értékpapírokból, kölcsönökből) származó ráfordítások, árfolyamveszteségek</v>
      </c>
      <c r="C48" s="564"/>
      <c r="D48" s="564"/>
      <c r="E48" s="250">
        <f>Import_O!D38</f>
        <v>0</v>
      </c>
      <c r="F48" s="308">
        <f>Import_O!E38</f>
        <v>0</v>
      </c>
      <c r="G48" s="250">
        <f t="shared" si="0"/>
        <v>0</v>
      </c>
      <c r="H48" s="250">
        <f>Import_O!F38</f>
        <v>0</v>
      </c>
      <c r="I48" s="250"/>
      <c r="J48" s="300"/>
    </row>
    <row r="49" spans="1:10" ht="17.100000000000001" customHeight="1" x14ac:dyDescent="0.25">
      <c r="A49" s="293">
        <v>37</v>
      </c>
      <c r="B49" s="564" t="str">
        <f>CHOOSE(Tartalom!$G$3,Nyelv!B149,Nyelv!C149,Nyelv!D149,Nyelv!E149)</f>
        <v>Ebből: kapcsolt vállalkozásnak adott</v>
      </c>
      <c r="C49" s="564"/>
      <c r="D49" s="564"/>
      <c r="E49" s="250">
        <f>Import_O!D39</f>
        <v>0</v>
      </c>
      <c r="F49" s="308">
        <f>Import_O!E39</f>
        <v>0</v>
      </c>
      <c r="G49" s="250">
        <f t="shared" si="0"/>
        <v>0</v>
      </c>
      <c r="H49" s="250">
        <f>Import_O!F39</f>
        <v>0</v>
      </c>
      <c r="I49" s="250"/>
      <c r="J49" s="300"/>
    </row>
    <row r="50" spans="1:10" ht="17.100000000000001" customHeight="1" x14ac:dyDescent="0.25">
      <c r="A50" s="309">
        <v>38</v>
      </c>
      <c r="B50" s="564" t="str">
        <f>CHOOSE(Tartalom!$G$3,Nyelv!B150,Nyelv!C150,Nyelv!D150,Nyelv!E150)</f>
        <v>20. Fizetendő (fizetett) kamatok és kamatjellegű ráfordítások</v>
      </c>
      <c r="C50" s="564"/>
      <c r="D50" s="564"/>
      <c r="E50" s="250">
        <f>Import_O!D40</f>
        <v>0</v>
      </c>
      <c r="F50" s="308">
        <f>Import_O!E40</f>
        <v>0</v>
      </c>
      <c r="G50" s="250">
        <f t="shared" si="0"/>
        <v>0</v>
      </c>
      <c r="H50" s="250">
        <f>Import_O!F40</f>
        <v>0</v>
      </c>
      <c r="I50" s="250"/>
      <c r="J50" s="300"/>
    </row>
    <row r="51" spans="1:10" ht="17.100000000000001" customHeight="1" x14ac:dyDescent="0.25">
      <c r="A51" s="293">
        <v>39</v>
      </c>
      <c r="B51" s="564" t="str">
        <f>CHOOSE(Tartalom!$G$3,Nyelv!B151,Nyelv!C151,Nyelv!D151,Nyelv!E151)</f>
        <v>Ebből: kapcsolt vállalkozásnak adott</v>
      </c>
      <c r="C51" s="564"/>
      <c r="D51" s="564"/>
      <c r="E51" s="250">
        <f>Import_O!D41</f>
        <v>0</v>
      </c>
      <c r="F51" s="308">
        <f>Import_O!E41</f>
        <v>0</v>
      </c>
      <c r="G51" s="250">
        <f t="shared" si="0"/>
        <v>0</v>
      </c>
      <c r="H51" s="250">
        <f>Import_O!F41</f>
        <v>0</v>
      </c>
      <c r="I51" s="250"/>
      <c r="J51" s="300"/>
    </row>
    <row r="52" spans="1:10" ht="17.100000000000001" customHeight="1" x14ac:dyDescent="0.25">
      <c r="A52" s="293">
        <v>40</v>
      </c>
      <c r="B52" s="564" t="str">
        <f>CHOOSE(Tartalom!$G$3,Nyelv!B152,Nyelv!C152,Nyelv!D152,Nyelv!E152)</f>
        <v>21. Részesedések, értékpapírok, bankbetétek értékvesztése</v>
      </c>
      <c r="C52" s="564"/>
      <c r="D52" s="564"/>
      <c r="E52" s="250">
        <f>Import_O!D42</f>
        <v>0</v>
      </c>
      <c r="F52" s="308">
        <f>Import_O!E42</f>
        <v>0</v>
      </c>
      <c r="G52" s="250">
        <f t="shared" si="0"/>
        <v>0</v>
      </c>
      <c r="H52" s="250">
        <f>Import_O!F42</f>
        <v>0</v>
      </c>
      <c r="I52" s="250"/>
      <c r="J52" s="300"/>
    </row>
    <row r="53" spans="1:10" ht="17.100000000000001" customHeight="1" x14ac:dyDescent="0.25">
      <c r="A53" s="309">
        <v>41</v>
      </c>
      <c r="B53" s="564" t="str">
        <f>CHOOSE(Tartalom!$G$3,Nyelv!B153,Nyelv!C153,Nyelv!D153,Nyelv!E153)</f>
        <v>22. Pénzügyi műveletek egyéb ráfordításai</v>
      </c>
      <c r="C53" s="564"/>
      <c r="D53" s="564"/>
      <c r="E53" s="250">
        <f>Import_O!D43</f>
        <v>0</v>
      </c>
      <c r="F53" s="308">
        <f>Import_O!E43</f>
        <v>0</v>
      </c>
      <c r="G53" s="250">
        <f t="shared" si="0"/>
        <v>0</v>
      </c>
      <c r="H53" s="250">
        <f>Import_O!F43</f>
        <v>0</v>
      </c>
      <c r="I53" s="250"/>
      <c r="J53" s="300"/>
    </row>
    <row r="54" spans="1:10" ht="17.100000000000001" customHeight="1" x14ac:dyDescent="0.25">
      <c r="A54" s="293">
        <v>42</v>
      </c>
      <c r="B54" s="564" t="str">
        <f>CHOOSE(Tartalom!$G$3,Nyelv!B154,Nyelv!C154,Nyelv!D154,Nyelv!E154)</f>
        <v>Ebből: értékelési különbözet</v>
      </c>
      <c r="C54" s="564"/>
      <c r="D54" s="564"/>
      <c r="E54" s="279">
        <f>Import_O!D44</f>
        <v>0</v>
      </c>
      <c r="F54" s="311">
        <f>Import_O!E44</f>
        <v>0</v>
      </c>
      <c r="G54" s="279">
        <f t="shared" si="0"/>
        <v>0</v>
      </c>
      <c r="H54" s="279">
        <f>Import_O!F44</f>
        <v>0</v>
      </c>
      <c r="I54" s="279"/>
      <c r="J54" s="300"/>
    </row>
    <row r="55" spans="1:10" ht="17.100000000000001" customHeight="1" x14ac:dyDescent="0.25">
      <c r="A55" s="296">
        <v>43</v>
      </c>
      <c r="B55" s="582" t="str">
        <f>CHOOSE(Tartalom!$G$3,Nyelv!B155,Nyelv!C155,Nyelv!D155,Nyelv!E155)</f>
        <v>IX. PÉNZÜGYI MŰVELETEK RÁFORDÍTÁSAI  (18+19+20+21+22)</v>
      </c>
      <c r="C55" s="582"/>
      <c r="D55" s="582"/>
      <c r="E55" s="297">
        <f>Import_O!D45</f>
        <v>0</v>
      </c>
      <c r="F55" s="312">
        <f>Import_O!E45</f>
        <v>0</v>
      </c>
      <c r="G55" s="297">
        <f t="shared" si="0"/>
        <v>0</v>
      </c>
      <c r="H55" s="297">
        <f>Import_O!F45</f>
        <v>0</v>
      </c>
      <c r="I55" s="297"/>
      <c r="J55" s="298"/>
    </row>
    <row r="56" spans="1:10" ht="17.100000000000001" customHeight="1" x14ac:dyDescent="0.25">
      <c r="A56" s="313">
        <v>44</v>
      </c>
      <c r="B56" s="578" t="str">
        <f>CHOOSE(Tartalom!$G$3,Nyelv!B156,Nyelv!C156,Nyelv!D156,Nyelv!E156)</f>
        <v>B. PÉNZÜGYI MŰVELETEK EREDMÉNYE (VIII-IX)</v>
      </c>
      <c r="C56" s="578"/>
      <c r="D56" s="578"/>
      <c r="E56" s="314">
        <f>Import_O!D46</f>
        <v>0</v>
      </c>
      <c r="F56" s="315">
        <f>Import_O!E46</f>
        <v>0</v>
      </c>
      <c r="G56" s="314">
        <f t="shared" si="0"/>
        <v>0</v>
      </c>
      <c r="H56" s="314">
        <f>Import_O!F46</f>
        <v>0</v>
      </c>
      <c r="I56" s="314"/>
      <c r="J56" s="302"/>
    </row>
    <row r="57" spans="1:10" ht="17.100000000000001" customHeight="1" x14ac:dyDescent="0.25">
      <c r="A57" s="291">
        <v>45</v>
      </c>
      <c r="B57" s="563" t="str">
        <f>CHOOSE(Tartalom!$G$3,Nyelv!B157,Nyelv!C157,Nyelv!D157,Nyelv!E157)</f>
        <v>C. ADÓZÁS ELŐTTI EREDMÉNY (±A±B)</v>
      </c>
      <c r="C57" s="563"/>
      <c r="D57" s="563"/>
      <c r="E57" s="247">
        <f>Import_O!D47</f>
        <v>0</v>
      </c>
      <c r="F57" s="306">
        <f>Import_O!E47</f>
        <v>0</v>
      </c>
      <c r="G57" s="247">
        <f t="shared" si="0"/>
        <v>0</v>
      </c>
      <c r="H57" s="247">
        <f>Import_O!F47</f>
        <v>0</v>
      </c>
      <c r="I57" s="247"/>
      <c r="J57" s="299"/>
    </row>
    <row r="58" spans="1:10" ht="17.100000000000001" customHeight="1" x14ac:dyDescent="0.25">
      <c r="A58" s="293">
        <v>46</v>
      </c>
      <c r="B58" s="564" t="str">
        <f>CHOOSE(Tartalom!$G$3,Nyelv!B158,Nyelv!C158,Nyelv!D158,Nyelv!E158)</f>
        <v>X. Adófizetési kötelezettség</v>
      </c>
      <c r="C58" s="564"/>
      <c r="D58" s="564"/>
      <c r="E58" s="279">
        <f>Import_O!D48</f>
        <v>0</v>
      </c>
      <c r="F58" s="311">
        <f>Import_O!E48</f>
        <v>0</v>
      </c>
      <c r="G58" s="279">
        <f t="shared" si="0"/>
        <v>0</v>
      </c>
      <c r="H58" s="279">
        <f>Import_O!F48</f>
        <v>0</v>
      </c>
      <c r="I58" s="279"/>
      <c r="J58" s="300"/>
    </row>
    <row r="59" spans="1:10" ht="17.100000000000001" customHeight="1" x14ac:dyDescent="0.25">
      <c r="A59" s="316">
        <v>47</v>
      </c>
      <c r="B59" s="582" t="str">
        <f>CHOOSE(Tartalom!$G$3,Nyelv!B159,Nyelv!C159,Nyelv!D159,Nyelv!E159)</f>
        <v>D. ADÓZOTT EREDMÉNY (±C-X)</v>
      </c>
      <c r="C59" s="582"/>
      <c r="D59" s="582"/>
      <c r="E59" s="297">
        <f>Import_O!D49</f>
        <v>0</v>
      </c>
      <c r="F59" s="312">
        <f>Import_O!E49</f>
        <v>0</v>
      </c>
      <c r="G59" s="297">
        <f t="shared" si="0"/>
        <v>0</v>
      </c>
      <c r="H59" s="297">
        <f>Import_O!F49</f>
        <v>0</v>
      </c>
      <c r="I59" s="297"/>
      <c r="J59" s="298"/>
    </row>
    <row r="60" spans="1:10" s="295" customFormat="1" ht="15" customHeight="1" x14ac:dyDescent="0.25">
      <c r="A60" s="1"/>
      <c r="B60" s="27"/>
      <c r="C60" s="27"/>
      <c r="D60" s="317"/>
      <c r="E60" s="317"/>
      <c r="F60" s="317"/>
      <c r="G60" s="317"/>
      <c r="H60" s="317"/>
      <c r="I60" s="317"/>
      <c r="J60" s="317"/>
    </row>
    <row r="61" spans="1:10" s="295" customFormat="1" ht="15" customHeight="1" x14ac:dyDescent="0.25">
      <c r="A61" s="160" t="s">
        <v>105</v>
      </c>
      <c r="B61" s="160"/>
      <c r="C61" s="160"/>
      <c r="D61" s="160"/>
      <c r="E61" s="160"/>
      <c r="F61" s="160"/>
      <c r="G61" s="160"/>
      <c r="H61" s="27"/>
      <c r="I61" s="27"/>
      <c r="J61" s="317"/>
    </row>
    <row r="62" spans="1:10" s="295" customFormat="1" ht="15.95" customHeight="1" x14ac:dyDescent="0.25">
      <c r="A62" s="163"/>
      <c r="B62" s="163"/>
      <c r="C62" s="163"/>
      <c r="D62" s="163"/>
      <c r="E62" s="163"/>
      <c r="F62" s="163"/>
      <c r="G62" s="163"/>
      <c r="H62" s="125"/>
      <c r="I62" s="125"/>
      <c r="J62" s="317"/>
    </row>
    <row r="63" spans="1:10" s="295" customFormat="1" ht="15.95" customHeight="1" x14ac:dyDescent="0.25">
      <c r="A63" s="166" t="s">
        <v>106</v>
      </c>
      <c r="B63" s="166"/>
      <c r="C63" s="166"/>
      <c r="D63" s="166"/>
      <c r="E63" s="166"/>
      <c r="F63" s="166"/>
      <c r="G63" s="166"/>
      <c r="H63" s="27"/>
      <c r="I63" s="27"/>
      <c r="J63" s="317"/>
    </row>
    <row r="64" spans="1:10" s="295" customFormat="1" x14ac:dyDescent="0.25">
      <c r="A64" s="163"/>
      <c r="B64" s="163"/>
      <c r="C64" s="163"/>
      <c r="D64" s="163"/>
      <c r="E64" s="163"/>
      <c r="F64" s="163"/>
      <c r="G64" s="163"/>
      <c r="H64" s="125"/>
      <c r="I64" s="125"/>
      <c r="J64" s="317"/>
    </row>
    <row r="65" spans="1:10" s="295" customFormat="1" ht="15.95" customHeight="1" x14ac:dyDescent="0.25">
      <c r="A65" s="166"/>
      <c r="B65" s="166"/>
      <c r="C65" s="166"/>
      <c r="D65" s="166"/>
      <c r="E65" s="166"/>
      <c r="F65" s="166"/>
      <c r="G65" s="166"/>
      <c r="H65" s="27"/>
      <c r="I65" s="27"/>
      <c r="J65" s="317"/>
    </row>
    <row r="66" spans="1:10" s="295" customFormat="1" ht="21" customHeight="1" x14ac:dyDescent="0.25">
      <c r="A66" s="125"/>
      <c r="B66" s="125"/>
      <c r="C66" s="125"/>
      <c r="D66" s="125"/>
      <c r="E66" s="125"/>
      <c r="F66" s="125"/>
      <c r="G66" s="125"/>
      <c r="H66" s="125"/>
      <c r="I66" s="125"/>
    </row>
    <row r="67" spans="1:10" s="295" customFormat="1" ht="21" customHeight="1" x14ac:dyDescent="0.25">
      <c r="A67" s="125"/>
      <c r="B67" s="125"/>
      <c r="C67" s="125"/>
      <c r="D67" s="125"/>
      <c r="E67" s="125"/>
      <c r="F67" s="125"/>
      <c r="G67" s="125"/>
      <c r="H67" s="125"/>
      <c r="I67" s="125"/>
    </row>
    <row r="68" spans="1:10" s="295" customFormat="1" ht="21" customHeight="1" x14ac:dyDescent="0.25">
      <c r="A68" s="125"/>
      <c r="B68" s="125"/>
      <c r="C68" s="125"/>
      <c r="D68" s="125"/>
      <c r="E68" s="125"/>
      <c r="F68" s="125"/>
      <c r="G68" s="125"/>
      <c r="H68" s="125"/>
      <c r="I68" s="125"/>
    </row>
    <row r="69" spans="1:10" s="295" customFormat="1" ht="21" customHeight="1" x14ac:dyDescent="0.25">
      <c r="A69" s="125"/>
      <c r="B69" s="125"/>
      <c r="C69" s="125"/>
      <c r="D69" s="125"/>
      <c r="E69" s="125"/>
      <c r="F69" s="125"/>
      <c r="G69" s="125"/>
      <c r="H69" s="125"/>
      <c r="I69" s="125"/>
    </row>
    <row r="70" spans="1:10" s="295" customFormat="1" ht="21" customHeight="1" x14ac:dyDescent="0.25">
      <c r="A70" s="125"/>
      <c r="B70" s="125"/>
      <c r="C70" s="125"/>
      <c r="D70" s="125"/>
      <c r="E70" s="125"/>
      <c r="F70" s="125"/>
      <c r="G70" s="125"/>
      <c r="H70" s="125"/>
      <c r="I70" s="125"/>
    </row>
    <row r="71" spans="1:10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10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10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10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10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10" x14ac:dyDescent="0.25">
      <c r="A76" s="55"/>
      <c r="B76" s="55"/>
      <c r="C76" s="55"/>
      <c r="D76" s="55"/>
      <c r="E76" s="55"/>
      <c r="F76" s="55"/>
      <c r="G76" s="55"/>
      <c r="H76" s="55"/>
      <c r="I76" s="55"/>
    </row>
  </sheetData>
  <mergeCells count="55"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A10:B10"/>
    <mergeCell ref="B11:D11"/>
    <mergeCell ref="B12:D12"/>
    <mergeCell ref="B13:D13"/>
    <mergeCell ref="B14:D14"/>
    <mergeCell ref="A4:C4"/>
    <mergeCell ref="E4:H4"/>
    <mergeCell ref="A5:C5"/>
    <mergeCell ref="E5:H5"/>
    <mergeCell ref="E6:H6"/>
  </mergeCells>
  <hyperlinks>
    <hyperlink ref="K3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69" fitToHeight="2" orientation="portrait"/>
  <headerFooter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Y60"/>
  <sheetViews>
    <sheetView showGridLines="0" showZeros="0" workbookViewId="0">
      <selection activeCell="E6" sqref="E6:H6"/>
    </sheetView>
  </sheetViews>
  <sheetFormatPr defaultColWidth="8.88671875" defaultRowHeight="15" customHeight="1" x14ac:dyDescent="0.2"/>
  <cols>
    <col min="1" max="1" width="5.77734375" style="318" customWidth="1"/>
    <col min="2" max="2" width="28.77734375" style="318" customWidth="1"/>
    <col min="3" max="3" width="3.33203125" style="318" customWidth="1"/>
    <col min="4" max="5" width="8.33203125" style="318" customWidth="1"/>
    <col min="6" max="7" width="8.6640625" style="318" customWidth="1"/>
    <col min="8" max="9" width="8.33203125" style="318" customWidth="1"/>
    <col min="10" max="10" width="14.33203125" style="318" customWidth="1"/>
    <col min="11" max="25" width="8.88671875" style="318" customWidth="1"/>
    <col min="26" max="16384" width="8.88671875" style="318"/>
  </cols>
  <sheetData>
    <row r="1" spans="1:25" ht="16.5" x14ac:dyDescent="0.25">
      <c r="A1" s="181" t="s">
        <v>29</v>
      </c>
      <c r="B1" s="181"/>
      <c r="C1" s="229"/>
      <c r="D1" s="230"/>
      <c r="E1" s="231"/>
      <c r="F1" s="230"/>
      <c r="G1" s="230"/>
      <c r="H1" s="230"/>
      <c r="I1" s="230"/>
      <c r="J1" s="38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16.5" x14ac:dyDescent="0.25">
      <c r="A2" s="232"/>
      <c r="B2" s="232"/>
      <c r="C2" s="232"/>
      <c r="D2" s="232"/>
      <c r="E2" s="232"/>
      <c r="F2" s="230"/>
      <c r="G2" s="230"/>
      <c r="H2" s="230"/>
      <c r="I2" s="230"/>
      <c r="J2" s="233"/>
      <c r="K2" s="28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6.5" x14ac:dyDescent="0.25">
      <c r="A3" s="29" t="str">
        <f>IF(Tartalom!G3=1,Nyelv!$B$459,IF(Tartalom!G3=2,Nyelv!$C$459,IF(Tartalom!G3=3,Nyelv!$D$459,Nyelv!$E$459)))</f>
        <v>MÉRLEG, EREDMÉNYKIMUTATÁS ellenőrzése</v>
      </c>
      <c r="B3" s="181"/>
      <c r="C3" s="230"/>
      <c r="D3" s="29" t="str">
        <f>IF(Tartalom!$G$3=1,Nyelv!$B$451,IF(Tartalom!$G$3=2,Nyelv!$C$451,IF(Tartalom!$G$3=3,Nyelv!$D$451,Nyelv!$E$451)))</f>
        <v>(forgalmi költség eljárással)</v>
      </c>
      <c r="E3" s="230"/>
      <c r="F3" s="38"/>
      <c r="G3" s="38"/>
      <c r="H3" s="230"/>
      <c r="I3" s="230"/>
      <c r="J3" s="233"/>
      <c r="K3" s="14" t="s">
        <v>40</v>
      </c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5" ht="16.5" x14ac:dyDescent="0.3">
      <c r="A4" s="558" t="str">
        <f>IF(Tartalom!$G$3=1,Nyelv!$B$460,IF(Tartalom!$G$3=2,Nyelv!$C$460,IF(Tartalom!$G$3=3,Nyelv!$D$460,Nyelv!$E$460)))</f>
        <v xml:space="preserve">Ügyfél: </v>
      </c>
      <c r="B4" s="559"/>
      <c r="C4" s="559"/>
      <c r="D4" s="234"/>
      <c r="E4" s="558" t="str">
        <f>IF(Tartalom!$G$3=1,Nyelv!B461,IF(Tartalom!$G$3=2,Nyelv!C461,IF(Tartalom!$G$3=3,Nyelv!D461,Nyelv!E461)))</f>
        <v>Dátum:</v>
      </c>
      <c r="F4" s="559"/>
      <c r="G4" s="559"/>
      <c r="H4" s="559"/>
      <c r="I4" s="235"/>
      <c r="J4" s="139">
        <f>Alapa!$C$15</f>
        <v>0</v>
      </c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5" ht="16.5" x14ac:dyDescent="0.3">
      <c r="A5" s="558" t="str">
        <f>IF(Tartalom!$G$3=1,Nyelv!$B$454,IF(Tartalom!$G$3=2,Nyelv!$C$454,IF(Tartalom!$G$3=3,Nyelv!$D$454,Nyelv!$E$454)))</f>
        <v xml:space="preserve">Fordulónap: </v>
      </c>
      <c r="B5" s="559"/>
      <c r="C5" s="559"/>
      <c r="D5" s="142"/>
      <c r="E5" s="558" t="str">
        <f>IF(Tartalom!$G$3=1,Nyelv!B462,IF(Tartalom!$G$3=2,Nyelv!C462,IF(Tartalom!$G$3=3,Nyelv!D462,Nyelv!E462)))</f>
        <v>Készitette:</v>
      </c>
      <c r="F5" s="559"/>
      <c r="G5" s="559"/>
      <c r="H5" s="559"/>
      <c r="I5" s="235"/>
      <c r="J5" s="139" t="e">
        <f>VLOOKUP(K5,Alapa!$G$2:$H$22,2)</f>
        <v>#N/A</v>
      </c>
      <c r="K5" s="287">
        <v>1</v>
      </c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</row>
    <row r="6" spans="1:25" ht="16.5" x14ac:dyDescent="0.25">
      <c r="A6" s="181"/>
      <c r="B6" s="230"/>
      <c r="C6" s="181" t="s">
        <v>92</v>
      </c>
      <c r="D6" s="234"/>
      <c r="E6" s="558" t="str">
        <f>IF(Tartalom!$G$3=1,Nyelv!B463,IF(Tartalom!$G$3=2,Nyelv!C463,IF(Tartalom!$G$3=3,Nyelv!D463,Nyelv!E463)))</f>
        <v>Ellenőrizte:</v>
      </c>
      <c r="F6" s="559"/>
      <c r="G6" s="559"/>
      <c r="H6" s="559"/>
      <c r="I6" s="235"/>
      <c r="J6" s="142" t="str">
        <f>IF(Alapa!$N$2=0," ",Alapa!$N$2)</f>
        <v xml:space="preserve"> </v>
      </c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</row>
    <row r="7" spans="1:25" ht="16.5" x14ac:dyDescent="0.3">
      <c r="A7" s="181"/>
      <c r="B7" s="230"/>
      <c r="C7" s="181"/>
      <c r="D7" s="181"/>
      <c r="E7" s="131"/>
      <c r="F7" s="230"/>
      <c r="G7" s="230"/>
      <c r="H7" s="133"/>
      <c r="I7" s="133"/>
      <c r="J7" s="133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</row>
    <row r="8" spans="1:25" ht="16.5" x14ac:dyDescent="0.3">
      <c r="A8" s="181"/>
      <c r="B8" s="230"/>
      <c r="C8" s="181"/>
      <c r="D8" s="181"/>
      <c r="E8" s="131"/>
      <c r="F8" s="230"/>
      <c r="G8" s="230"/>
      <c r="H8" s="133"/>
      <c r="I8" s="133"/>
      <c r="J8" s="133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</row>
    <row r="9" spans="1:25" ht="12.75" customHeight="1" x14ac:dyDescent="0.2">
      <c r="A9" s="319"/>
      <c r="B9" s="320"/>
      <c r="C9" s="320"/>
      <c r="D9" s="320"/>
      <c r="E9" s="321"/>
      <c r="F9" s="321"/>
      <c r="G9" s="321"/>
      <c r="H9" s="322"/>
      <c r="I9" s="322"/>
      <c r="J9" s="321"/>
    </row>
    <row r="10" spans="1:25" ht="19.5" customHeight="1" x14ac:dyDescent="0.2">
      <c r="A10" s="323"/>
      <c r="B10" s="324"/>
      <c r="C10" s="323"/>
      <c r="D10" s="323"/>
      <c r="E10" s="323"/>
      <c r="F10" s="321"/>
      <c r="G10" s="321"/>
      <c r="H10" s="325"/>
      <c r="I10" s="325"/>
      <c r="J10" s="143" t="str">
        <f>IF(Tartalom!$G$3=1,Nyelv!$B$457,IF(Tartalom!$G$3=2,Nyelv!$C$457,IF(Tartalom!$G$3=3,Nyelv!$D$457,Nyelv!$E$457)))</f>
        <v xml:space="preserve"> </v>
      </c>
    </row>
    <row r="11" spans="1:25" ht="30" x14ac:dyDescent="0.2">
      <c r="A11" s="237" t="str">
        <f>IF(Tartalom!$G$3=1,Nyelv!$B$437,IF(Tartalom!$G$3=2,Nyelv!$C$437,IF(Tartalom!$G$3=3,Nyelv!$D$437,Nyelv!$E$437)))</f>
        <v>Sorszám</v>
      </c>
      <c r="B11" s="561" t="str">
        <f>IF(Tartalom!$G$3=1,Nyelv!$B$438,IF(Tartalom!$G$3=2,Nyelv!$C$438,IF(Tartalom!$G$3=3,Nyelv!$D$438,Nyelv!$E$438)))</f>
        <v>A tétel megnevezése</v>
      </c>
      <c r="C11" s="561"/>
      <c r="D11" s="561"/>
      <c r="E11" s="238" t="str">
        <f>IF(Tartalom!$G$3=1,Nyelv!$B$439,IF(Tartalom!$G$3=2,Nyelv!$C$439,IF(Tartalom!$G$3=3,Nyelv!$D$439,Nyelv!$E$439)))</f>
        <v>Előző év</v>
      </c>
      <c r="F11" s="239" t="str">
        <f>IF(Tartalom!$G$3=1,Nyelv!$B$440,IF(Tartalom!$G$3=2,Nyelv!$C$440,IF(Tartalom!$G$3=3,Nyelv!$D$440,Nyelv!$E$440)))</f>
        <v>Előző év(ek) módosításai</v>
      </c>
      <c r="G11" s="239" t="str">
        <f>IF(Tartalom!$G$3=1,Nyelv!$B$466,IF(Tartalom!$G$3=2,Nyelv!$C$466,IF(Tartalom!$G$3=3,Nyelv!$D$466,Nyelv!$E$466)))</f>
        <v>Könyvvizsgálatra átadva</v>
      </c>
      <c r="H11" s="239" t="str">
        <f>IF(Tartalom!$G$3=1,Nyelv!$B$441,IF(Tartalom!$G$3=2,Nyelv!$C$441,IF(Tartalom!$G$3=3,Nyelv!$D$441,Nyelv!$E$441)))</f>
        <v>Tárgyév</v>
      </c>
      <c r="I11" s="239" t="str">
        <f>IF(Tartalom!$G$3=1,Nyelv!$B$467,IF(Tartalom!$G$3=2,Nyelv!$C$467,IF(Tartalom!$G$3=3,Nyelv!$D$467,Nyelv!$E$467)))</f>
        <v>Audit módosítás</v>
      </c>
      <c r="J11" s="240" t="str">
        <f>IF(Tartalom!$G$3=1,Nyelv!$B$464,IF(Tartalom!$G$3=2,Nyelv!$C$464,IF(Tartalom!$G$3=3,Nyelv!$D$464,Nyelv!$E$464)))</f>
        <v>Megjegyzés / Referencia</v>
      </c>
      <c r="K11" s="326" t="s">
        <v>108</v>
      </c>
    </row>
    <row r="12" spans="1:25" ht="12" customHeight="1" x14ac:dyDescent="0.2">
      <c r="A12" s="288" t="s">
        <v>109</v>
      </c>
      <c r="B12" s="580" t="s">
        <v>110</v>
      </c>
      <c r="C12" s="580"/>
      <c r="D12" s="580"/>
      <c r="E12" s="289" t="s">
        <v>111</v>
      </c>
      <c r="F12" s="289" t="s">
        <v>112</v>
      </c>
      <c r="G12" s="289"/>
      <c r="H12" s="289" t="s">
        <v>113</v>
      </c>
      <c r="I12" s="289"/>
      <c r="J12" s="290" t="s">
        <v>114</v>
      </c>
    </row>
    <row r="13" spans="1:25" ht="18.95" customHeight="1" x14ac:dyDescent="0.25">
      <c r="A13" s="327">
        <v>1</v>
      </c>
      <c r="B13" s="581" t="str">
        <f>CHOOSE(Tartalom!$G$3,Nyelv!B162,Nyelv!C162,Nyelv!D162,Nyelv!E162)</f>
        <v>01. Belföldi értékesítés nettó árbevétele</v>
      </c>
      <c r="C13" s="581"/>
      <c r="D13" s="581"/>
      <c r="E13" s="328">
        <f>Import_F!D3</f>
        <v>0</v>
      </c>
      <c r="F13" s="328">
        <f>Import_F!E3</f>
        <v>0</v>
      </c>
      <c r="G13" s="328">
        <f t="shared" ref="G13:G54" si="0">H13-I13</f>
        <v>0</v>
      </c>
      <c r="H13" s="328">
        <f>Import_F!F3</f>
        <v>0</v>
      </c>
      <c r="I13" s="328">
        <f>Import_F!G3</f>
        <v>0</v>
      </c>
      <c r="J13" s="307"/>
    </row>
    <row r="14" spans="1:25" ht="18.95" customHeight="1" x14ac:dyDescent="0.2">
      <c r="A14" s="329">
        <v>2</v>
      </c>
      <c r="B14" s="564" t="str">
        <f>CHOOSE(Tartalom!$G$3,Nyelv!B163,Nyelv!C163,Nyelv!D163,Nyelv!E163)</f>
        <v>02. Exportértékesítés nettó árbevétele</v>
      </c>
      <c r="C14" s="564"/>
      <c r="D14" s="564"/>
      <c r="E14" s="330">
        <f>Import_F!D4</f>
        <v>0</v>
      </c>
      <c r="F14" s="330">
        <f>Import_F!E4</f>
        <v>0</v>
      </c>
      <c r="G14" s="330">
        <f t="shared" si="0"/>
        <v>0</v>
      </c>
      <c r="H14" s="330">
        <f>Import_F!F4</f>
        <v>0</v>
      </c>
      <c r="I14" s="330">
        <f>Import_F!G4</f>
        <v>0</v>
      </c>
      <c r="J14" s="300"/>
    </row>
    <row r="15" spans="1:25" ht="18.95" customHeight="1" x14ac:dyDescent="0.2">
      <c r="A15" s="331">
        <v>3</v>
      </c>
      <c r="B15" s="582" t="str">
        <f>CHOOSE(Tartalom!$G$3,Nyelv!B164,Nyelv!C164,Nyelv!D164,Nyelv!E164)</f>
        <v>I. ÉRTÉKESÍTÉS NETTÓ ÁRBEVÉTELE (01+02)</v>
      </c>
      <c r="C15" s="582"/>
      <c r="D15" s="582"/>
      <c r="E15" s="332">
        <f>Import_F!D5</f>
        <v>0</v>
      </c>
      <c r="F15" s="332">
        <f>Import_F!E5</f>
        <v>0</v>
      </c>
      <c r="G15" s="332">
        <f t="shared" si="0"/>
        <v>0</v>
      </c>
      <c r="H15" s="332">
        <f>Import_F!F5</f>
        <v>0</v>
      </c>
      <c r="I15" s="332">
        <f>Import_F!G5</f>
        <v>0</v>
      </c>
      <c r="J15" s="298"/>
    </row>
    <row r="16" spans="1:25" ht="18.95" customHeight="1" x14ac:dyDescent="0.2">
      <c r="A16" s="327">
        <v>4</v>
      </c>
      <c r="B16" s="583" t="str">
        <f>CHOOSE(Tartalom!$G$3,Nyelv!B165,Nyelv!C165,Nyelv!D165,Nyelv!E165)</f>
        <v>03. Értékesítés elszámolt közvetlen önköltsége</v>
      </c>
      <c r="C16" s="583"/>
      <c r="D16" s="583"/>
      <c r="E16" s="328">
        <f>Import_F!D6</f>
        <v>0</v>
      </c>
      <c r="F16" s="328">
        <f>Import_F!E6</f>
        <v>0</v>
      </c>
      <c r="G16" s="328">
        <f t="shared" si="0"/>
        <v>0</v>
      </c>
      <c r="H16" s="328">
        <f>Import_F!F6</f>
        <v>0</v>
      </c>
      <c r="I16" s="328">
        <f>Import_F!G6</f>
        <v>0</v>
      </c>
      <c r="J16" s="299"/>
    </row>
    <row r="17" spans="1:10" ht="18.95" customHeight="1" x14ac:dyDescent="0.2">
      <c r="A17" s="329">
        <v>5</v>
      </c>
      <c r="B17" s="584" t="str">
        <f>CHOOSE(Tartalom!$G$3,Nyelv!B166,Nyelv!C166,Nyelv!D166,Nyelv!E166)</f>
        <v>04. Eladott áruk beszerzési értéke</v>
      </c>
      <c r="C17" s="584"/>
      <c r="D17" s="584"/>
      <c r="E17" s="330">
        <f>Import_F!D7</f>
        <v>0</v>
      </c>
      <c r="F17" s="330">
        <f>Import_F!E7</f>
        <v>0</v>
      </c>
      <c r="G17" s="330">
        <f t="shared" si="0"/>
        <v>0</v>
      </c>
      <c r="H17" s="330">
        <f>Import_F!F7</f>
        <v>0</v>
      </c>
      <c r="I17" s="330">
        <f>Import_F!G7</f>
        <v>0</v>
      </c>
      <c r="J17" s="300"/>
    </row>
    <row r="18" spans="1:10" ht="18.95" customHeight="1" x14ac:dyDescent="0.2">
      <c r="A18" s="329">
        <v>6</v>
      </c>
      <c r="B18" s="584" t="str">
        <f>CHOOSE(Tartalom!$G$3,Nyelv!B167,Nyelv!C167,Nyelv!D167,Nyelv!E167)</f>
        <v>05. Eladott (közvetített) szolgáltatások értéke</v>
      </c>
      <c r="C18" s="584"/>
      <c r="D18" s="584"/>
      <c r="E18" s="330">
        <f>Import_F!D8</f>
        <v>0</v>
      </c>
      <c r="F18" s="330">
        <f>Import_F!E8</f>
        <v>0</v>
      </c>
      <c r="G18" s="330">
        <f t="shared" si="0"/>
        <v>0</v>
      </c>
      <c r="H18" s="330">
        <f>Import_F!F8</f>
        <v>0</v>
      </c>
      <c r="I18" s="330">
        <f>Import_F!G8</f>
        <v>0</v>
      </c>
      <c r="J18" s="300"/>
    </row>
    <row r="19" spans="1:10" ht="18.95" customHeight="1" x14ac:dyDescent="0.2">
      <c r="A19" s="331">
        <v>7</v>
      </c>
      <c r="B19" s="582" t="str">
        <f>CHOOSE(Tartalom!$G$3,Nyelv!B168,Nyelv!C168,Nyelv!D168,Nyelv!E168)</f>
        <v>II. ÉRTÉKESÍTÉS KÖZVETLEN KÖLTSÉGEI  (03+04+05)</v>
      </c>
      <c r="C19" s="582"/>
      <c r="D19" s="582"/>
      <c r="E19" s="332">
        <f>Import_F!D9</f>
        <v>0</v>
      </c>
      <c r="F19" s="332">
        <f>Import_F!E9</f>
        <v>0</v>
      </c>
      <c r="G19" s="332">
        <f t="shared" si="0"/>
        <v>0</v>
      </c>
      <c r="H19" s="332">
        <f>Import_F!F9</f>
        <v>0</v>
      </c>
      <c r="I19" s="332">
        <f>Import_F!G9</f>
        <v>0</v>
      </c>
      <c r="J19" s="298"/>
    </row>
    <row r="20" spans="1:10" ht="18.95" customHeight="1" x14ac:dyDescent="0.2">
      <c r="A20" s="333">
        <v>8</v>
      </c>
      <c r="B20" s="585" t="str">
        <f>CHOOSE(Tartalom!$G$3,Nyelv!B169,Nyelv!C169,Nyelv!D169,Nyelv!E169)</f>
        <v>III. ÉRTÉKESÍTÉS BRUTTÓ EREDMÉNYE (I-II)</v>
      </c>
      <c r="C20" s="585"/>
      <c r="D20" s="585"/>
      <c r="E20" s="334">
        <f>Import_F!D10</f>
        <v>0</v>
      </c>
      <c r="F20" s="334">
        <f>Import_F!E10</f>
        <v>0</v>
      </c>
      <c r="G20" s="334">
        <f t="shared" si="0"/>
        <v>0</v>
      </c>
      <c r="H20" s="334">
        <f>Import_F!F10</f>
        <v>0</v>
      </c>
      <c r="I20" s="334">
        <f>Import_F!G10</f>
        <v>0</v>
      </c>
      <c r="J20" s="335"/>
    </row>
    <row r="21" spans="1:10" ht="18.95" customHeight="1" x14ac:dyDescent="0.2">
      <c r="A21" s="327">
        <v>9</v>
      </c>
      <c r="B21" s="583" t="str">
        <f>CHOOSE(Tartalom!$G$3,Nyelv!B170,Nyelv!C170,Nyelv!D170,Nyelv!E170)</f>
        <v>06. Értékesítési, forgalmazási költségek</v>
      </c>
      <c r="C21" s="583"/>
      <c r="D21" s="583"/>
      <c r="E21" s="328">
        <f>Import_F!D11</f>
        <v>0</v>
      </c>
      <c r="F21" s="328">
        <f>Import_F!E11</f>
        <v>0</v>
      </c>
      <c r="G21" s="328">
        <f t="shared" si="0"/>
        <v>0</v>
      </c>
      <c r="H21" s="328">
        <f>Import_F!F11</f>
        <v>0</v>
      </c>
      <c r="I21" s="328">
        <f>Import_F!G11</f>
        <v>0</v>
      </c>
      <c r="J21" s="299"/>
    </row>
    <row r="22" spans="1:10" ht="18.95" customHeight="1" x14ac:dyDescent="0.2">
      <c r="A22" s="329">
        <v>10</v>
      </c>
      <c r="B22" s="584" t="str">
        <f>CHOOSE(Tartalom!$G$3,Nyelv!B171,Nyelv!C171,Nyelv!D171,Nyelv!E171)</f>
        <v>07. Igazgatási költségek</v>
      </c>
      <c r="C22" s="584"/>
      <c r="D22" s="584"/>
      <c r="E22" s="330">
        <f>Import_F!D12</f>
        <v>0</v>
      </c>
      <c r="F22" s="330">
        <f>Import_F!E12</f>
        <v>0</v>
      </c>
      <c r="G22" s="330">
        <f t="shared" si="0"/>
        <v>0</v>
      </c>
      <c r="H22" s="330">
        <f>Import_F!F12</f>
        <v>0</v>
      </c>
      <c r="I22" s="330">
        <f>Import_F!G12</f>
        <v>0</v>
      </c>
      <c r="J22" s="300"/>
    </row>
    <row r="23" spans="1:10" ht="18.95" customHeight="1" x14ac:dyDescent="0.2">
      <c r="A23" s="329">
        <v>11</v>
      </c>
      <c r="B23" s="584" t="str">
        <f>CHOOSE(Tartalom!$G$3,Nyelv!B172,Nyelv!C172,Nyelv!D172,Nyelv!E172)</f>
        <v>08. Egyéb általános költségek</v>
      </c>
      <c r="C23" s="584"/>
      <c r="D23" s="584"/>
      <c r="E23" s="330">
        <f>Import_F!D13</f>
        <v>0</v>
      </c>
      <c r="F23" s="330">
        <f>Import_F!E13</f>
        <v>0</v>
      </c>
      <c r="G23" s="330">
        <f t="shared" si="0"/>
        <v>0</v>
      </c>
      <c r="H23" s="330">
        <f>Import_F!F13</f>
        <v>0</v>
      </c>
      <c r="I23" s="330">
        <f>Import_F!G13</f>
        <v>0</v>
      </c>
      <c r="J23" s="300"/>
    </row>
    <row r="24" spans="1:10" ht="18.95" customHeight="1" x14ac:dyDescent="0.2">
      <c r="A24" s="331">
        <v>12</v>
      </c>
      <c r="B24" s="582" t="str">
        <f>CHOOSE(Tartalom!$G$3,Nyelv!B173,Nyelv!C173,Nyelv!D173,Nyelv!E173)</f>
        <v>IV. ÉRTÉKESÍTÉS KÖZVETETT KÖLTSÉGEI (06+07+08)</v>
      </c>
      <c r="C24" s="582"/>
      <c r="D24" s="582"/>
      <c r="E24" s="332">
        <f>Import_F!D14</f>
        <v>0</v>
      </c>
      <c r="F24" s="332">
        <f>Import_F!E14</f>
        <v>0</v>
      </c>
      <c r="G24" s="332">
        <f t="shared" si="0"/>
        <v>0</v>
      </c>
      <c r="H24" s="332">
        <f>Import_F!F14</f>
        <v>0</v>
      </c>
      <c r="I24" s="332">
        <f>Import_F!G14</f>
        <v>0</v>
      </c>
      <c r="J24" s="298"/>
    </row>
    <row r="25" spans="1:10" ht="18.95" customHeight="1" x14ac:dyDescent="0.2">
      <c r="A25" s="327">
        <v>13</v>
      </c>
      <c r="B25" s="563" t="str">
        <f>CHOOSE(Tartalom!$G$3,Nyelv!B174,Nyelv!C174,Nyelv!D174,Nyelv!E174)</f>
        <v>V. EGYÉB BEVÉTELEK</v>
      </c>
      <c r="C25" s="563"/>
      <c r="D25" s="563"/>
      <c r="E25" s="328">
        <f>Import_F!D15</f>
        <v>0</v>
      </c>
      <c r="F25" s="328">
        <f>Import_F!E15</f>
        <v>0</v>
      </c>
      <c r="G25" s="328">
        <f t="shared" si="0"/>
        <v>0</v>
      </c>
      <c r="H25" s="328">
        <f>Import_F!F15</f>
        <v>0</v>
      </c>
      <c r="I25" s="328">
        <f>Import_F!G15</f>
        <v>0</v>
      </c>
      <c r="J25" s="299"/>
    </row>
    <row r="26" spans="1:10" ht="18.95" customHeight="1" x14ac:dyDescent="0.2">
      <c r="A26" s="331">
        <v>14</v>
      </c>
      <c r="B26" s="586" t="str">
        <f>CHOOSE(Tartalom!$G$3,Nyelv!B175,Nyelv!C175,Nyelv!D175,Nyelv!E175)</f>
        <v>Ebből: visszaírt értékvesztés</v>
      </c>
      <c r="C26" s="586"/>
      <c r="D26" s="586"/>
      <c r="E26" s="332">
        <f>Import_F!D16</f>
        <v>0</v>
      </c>
      <c r="F26" s="332">
        <f>Import_F!E16</f>
        <v>0</v>
      </c>
      <c r="G26" s="332">
        <f t="shared" si="0"/>
        <v>0</v>
      </c>
      <c r="H26" s="332">
        <f>Import_F!F16</f>
        <v>0</v>
      </c>
      <c r="I26" s="332">
        <f>Import_F!G16</f>
        <v>0</v>
      </c>
      <c r="J26" s="298"/>
    </row>
    <row r="27" spans="1:10" ht="18.95" customHeight="1" x14ac:dyDescent="0.2">
      <c r="A27" s="327">
        <v>15</v>
      </c>
      <c r="B27" s="563" t="str">
        <f>CHOOSE(Tartalom!$G$3,Nyelv!B176,Nyelv!C176,Nyelv!D176,Nyelv!E176)</f>
        <v>VI. EGYÉB RÁFORDÍTÁSOK</v>
      </c>
      <c r="C27" s="563"/>
      <c r="D27" s="563"/>
      <c r="E27" s="328">
        <f>Import_F!D17</f>
        <v>0</v>
      </c>
      <c r="F27" s="328">
        <f>Import_F!E17</f>
        <v>0</v>
      </c>
      <c r="G27" s="328">
        <f t="shared" si="0"/>
        <v>0</v>
      </c>
      <c r="H27" s="328">
        <f>Import_F!F17</f>
        <v>0</v>
      </c>
      <c r="I27" s="328">
        <f>Import_F!G17</f>
        <v>0</v>
      </c>
      <c r="J27" s="299"/>
    </row>
    <row r="28" spans="1:10" ht="18.95" customHeight="1" x14ac:dyDescent="0.2">
      <c r="A28" s="331">
        <v>16</v>
      </c>
      <c r="B28" s="586" t="str">
        <f>CHOOSE(Tartalom!$G$3,Nyelv!B177,Nyelv!C177,Nyelv!D177,Nyelv!E177)</f>
        <v>Ebből: értékvesztés</v>
      </c>
      <c r="C28" s="586"/>
      <c r="D28" s="586"/>
      <c r="E28" s="332">
        <f>Import_F!D18</f>
        <v>0</v>
      </c>
      <c r="F28" s="332">
        <f>Import_F!E18</f>
        <v>0</v>
      </c>
      <c r="G28" s="332">
        <f t="shared" si="0"/>
        <v>0</v>
      </c>
      <c r="H28" s="332">
        <f>Import_F!F18</f>
        <v>0</v>
      </c>
      <c r="I28" s="332">
        <f>Import_F!G18</f>
        <v>0</v>
      </c>
      <c r="J28" s="298"/>
    </row>
    <row r="29" spans="1:10" ht="18.95" customHeight="1" x14ac:dyDescent="0.2">
      <c r="A29" s="333">
        <v>17</v>
      </c>
      <c r="B29" s="587" t="str">
        <f>CHOOSE(Tartalom!$G$3,Nyelv!B178,Nyelv!C178,Nyelv!D178,Nyelv!E178)</f>
        <v>A. ÜZEMI (ÜZLETI) TEVÉKENYSÉG EREDMÉNYE (±III-IV+V-VI)</v>
      </c>
      <c r="C29" s="587"/>
      <c r="D29" s="587"/>
      <c r="E29" s="336">
        <f>Import_F!D19</f>
        <v>0</v>
      </c>
      <c r="F29" s="336">
        <f>Import_F!E19</f>
        <v>0</v>
      </c>
      <c r="G29" s="336">
        <f t="shared" si="0"/>
        <v>0</v>
      </c>
      <c r="H29" s="336">
        <f>Import_F!F19</f>
        <v>0</v>
      </c>
      <c r="I29" s="336">
        <f>Import_F!G19</f>
        <v>0</v>
      </c>
      <c r="J29" s="335"/>
    </row>
    <row r="30" spans="1:10" ht="17.100000000000001" customHeight="1" x14ac:dyDescent="0.25">
      <c r="A30" s="337">
        <v>18</v>
      </c>
      <c r="B30" s="588" t="str">
        <f>CHOOSE(Tartalom!$G$3,Nyelv!B179,Nyelv!C179,Nyelv!D179,Nyelv!E179)</f>
        <v>09. Kapott (járó) osztalék és részesedés</v>
      </c>
      <c r="C30" s="588"/>
      <c r="D30" s="588"/>
      <c r="E30" s="328">
        <f>Import_F!D20</f>
        <v>0</v>
      </c>
      <c r="F30" s="328">
        <f>Import_F!E20</f>
        <v>0</v>
      </c>
      <c r="G30" s="328">
        <f t="shared" si="0"/>
        <v>0</v>
      </c>
      <c r="H30" s="328">
        <f>Import_F!F20</f>
        <v>0</v>
      </c>
      <c r="I30" s="328">
        <f>Import_F!G20</f>
        <v>0</v>
      </c>
      <c r="J30" s="307"/>
    </row>
    <row r="31" spans="1:10" ht="17.100000000000001" customHeight="1" x14ac:dyDescent="0.2">
      <c r="A31" s="338">
        <v>19</v>
      </c>
      <c r="B31" s="589" t="str">
        <f>CHOOSE(Tartalom!$G$3,Nyelv!B180,Nyelv!C180,Nyelv!D180,Nyelv!E180)</f>
        <v>Ebből: kapcsolt vállalkozástól kapott</v>
      </c>
      <c r="C31" s="589"/>
      <c r="D31" s="589"/>
      <c r="E31" s="330">
        <f>Import_F!D21</f>
        <v>0</v>
      </c>
      <c r="F31" s="330">
        <f>Import_F!E21</f>
        <v>0</v>
      </c>
      <c r="G31" s="330">
        <f t="shared" si="0"/>
        <v>0</v>
      </c>
      <c r="H31" s="330">
        <f>Import_F!F21</f>
        <v>0</v>
      </c>
      <c r="I31" s="330">
        <f>Import_F!G21</f>
        <v>0</v>
      </c>
      <c r="J31" s="300"/>
    </row>
    <row r="32" spans="1:10" ht="17.100000000000001" customHeight="1" x14ac:dyDescent="0.2">
      <c r="A32" s="338">
        <v>20</v>
      </c>
      <c r="B32" s="590" t="str">
        <f>CHOOSE(Tartalom!$G$3,Nyelv!B181,Nyelv!C181,Nyelv!D181,Nyelv!E181)</f>
        <v>10. Részesedésekből származó bevételek, árfolyamnyereségek</v>
      </c>
      <c r="C32" s="590"/>
      <c r="D32" s="590"/>
      <c r="E32" s="330">
        <f>Import_F!D22</f>
        <v>0</v>
      </c>
      <c r="F32" s="330">
        <f>Import_F!E22</f>
        <v>0</v>
      </c>
      <c r="G32" s="330">
        <f t="shared" si="0"/>
        <v>0</v>
      </c>
      <c r="H32" s="330">
        <f>Import_F!F22</f>
        <v>0</v>
      </c>
      <c r="I32" s="330">
        <f>Import_F!G22</f>
        <v>0</v>
      </c>
      <c r="J32" s="300"/>
    </row>
    <row r="33" spans="1:10" ht="17.100000000000001" customHeight="1" x14ac:dyDescent="0.2">
      <c r="A33" s="338">
        <v>21</v>
      </c>
      <c r="B33" s="590" t="str">
        <f>CHOOSE(Tartalom!$G$3,Nyelv!B182,Nyelv!C182,Nyelv!D182,Nyelv!E182)</f>
        <v>Ebből: kapcsolt vállalkozástól kapott</v>
      </c>
      <c r="C33" s="590"/>
      <c r="D33" s="590"/>
      <c r="E33" s="330">
        <f>Import_F!D23</f>
        <v>0</v>
      </c>
      <c r="F33" s="330">
        <f>Import_F!E23</f>
        <v>0</v>
      </c>
      <c r="G33" s="330">
        <f t="shared" si="0"/>
        <v>0</v>
      </c>
      <c r="H33" s="330">
        <f>Import_F!F23</f>
        <v>0</v>
      </c>
      <c r="I33" s="330">
        <f>Import_F!G23</f>
        <v>0</v>
      </c>
      <c r="J33" s="300"/>
    </row>
    <row r="34" spans="1:10" ht="17.100000000000001" customHeight="1" x14ac:dyDescent="0.2">
      <c r="A34" s="338">
        <v>22</v>
      </c>
      <c r="B34" s="590" t="str">
        <f>CHOOSE(Tartalom!$G$3,Nyelv!B183,Nyelv!C183,Nyelv!D183,Nyelv!E183)</f>
        <v>11. Befektetett pénzügyi eszközökből (értékpapírokból, kölcsönökből) származó bevételek, árfolyamnyereségek</v>
      </c>
      <c r="C34" s="590"/>
      <c r="D34" s="590"/>
      <c r="E34" s="330">
        <f>Import_F!D24</f>
        <v>0</v>
      </c>
      <c r="F34" s="330">
        <f>Import_F!E24</f>
        <v>0</v>
      </c>
      <c r="G34" s="330">
        <f t="shared" si="0"/>
        <v>0</v>
      </c>
      <c r="H34" s="330">
        <f>Import_F!F24</f>
        <v>0</v>
      </c>
      <c r="I34" s="330">
        <f>Import_F!G24</f>
        <v>0</v>
      </c>
      <c r="J34" s="300"/>
    </row>
    <row r="35" spans="1:10" ht="17.100000000000001" customHeight="1" x14ac:dyDescent="0.2">
      <c r="A35" s="338">
        <v>23</v>
      </c>
      <c r="B35" s="590" t="str">
        <f>CHOOSE(Tartalom!$G$3,Nyelv!B184,Nyelv!C184,Nyelv!D184,Nyelv!E184)</f>
        <v>Ebből: kapcsolt vállalkozástól kapott</v>
      </c>
      <c r="C35" s="590"/>
      <c r="D35" s="590"/>
      <c r="E35" s="330">
        <f>Import_F!D25</f>
        <v>0</v>
      </c>
      <c r="F35" s="330">
        <f>Import_F!E25</f>
        <v>0</v>
      </c>
      <c r="G35" s="330">
        <f t="shared" si="0"/>
        <v>0</v>
      </c>
      <c r="H35" s="330">
        <f>Import_F!F25</f>
        <v>0</v>
      </c>
      <c r="I35" s="330">
        <f>Import_F!G25</f>
        <v>0</v>
      </c>
      <c r="J35" s="300"/>
    </row>
    <row r="36" spans="1:10" ht="17.100000000000001" customHeight="1" x14ac:dyDescent="0.2">
      <c r="A36" s="338">
        <v>24</v>
      </c>
      <c r="B36" s="590" t="str">
        <f>CHOOSE(Tartalom!$G$3,Nyelv!B185,Nyelv!C185,Nyelv!D185,Nyelv!E185)</f>
        <v>12. Egyéb kapott (járó) kamatok és kamatjellegű bevételek</v>
      </c>
      <c r="C36" s="590"/>
      <c r="D36" s="590"/>
      <c r="E36" s="330">
        <f>Import_F!D26</f>
        <v>0</v>
      </c>
      <c r="F36" s="330">
        <f>Import_F!E26</f>
        <v>0</v>
      </c>
      <c r="G36" s="330">
        <f t="shared" si="0"/>
        <v>0</v>
      </c>
      <c r="H36" s="330">
        <f>Import_F!F26</f>
        <v>0</v>
      </c>
      <c r="I36" s="330">
        <f>Import_F!G26</f>
        <v>0</v>
      </c>
      <c r="J36" s="300"/>
    </row>
    <row r="37" spans="1:10" ht="17.100000000000001" customHeight="1" x14ac:dyDescent="0.2">
      <c r="A37" s="338">
        <v>25</v>
      </c>
      <c r="B37" s="590" t="str">
        <f>CHOOSE(Tartalom!$G$3,Nyelv!B186,Nyelv!C186,Nyelv!D186,Nyelv!E186)</f>
        <v>Ebből: kapcsolt vállalkozástól kapott</v>
      </c>
      <c r="C37" s="590"/>
      <c r="D37" s="590"/>
      <c r="E37" s="330">
        <f>Import_F!D27</f>
        <v>0</v>
      </c>
      <c r="F37" s="330">
        <f>Import_F!E27</f>
        <v>0</v>
      </c>
      <c r="G37" s="330">
        <f t="shared" si="0"/>
        <v>0</v>
      </c>
      <c r="H37" s="330">
        <f>Import_F!F27</f>
        <v>0</v>
      </c>
      <c r="I37" s="330">
        <f>Import_F!G27</f>
        <v>0</v>
      </c>
      <c r="J37" s="300"/>
    </row>
    <row r="38" spans="1:10" ht="17.100000000000001" customHeight="1" x14ac:dyDescent="0.2">
      <c r="A38" s="338">
        <v>26</v>
      </c>
      <c r="B38" s="590" t="str">
        <f>CHOOSE(Tartalom!$G$3,Nyelv!B187,Nyelv!C187,Nyelv!D187,Nyelv!E187)</f>
        <v>13. Pénzügyi műveletek egyéb bevételei</v>
      </c>
      <c r="C38" s="590"/>
      <c r="D38" s="590"/>
      <c r="E38" s="330">
        <f>Import_F!D28</f>
        <v>0</v>
      </c>
      <c r="F38" s="330">
        <f>Import_F!E28</f>
        <v>0</v>
      </c>
      <c r="G38" s="330">
        <f t="shared" si="0"/>
        <v>0</v>
      </c>
      <c r="H38" s="330">
        <f>Import_F!F28</f>
        <v>0</v>
      </c>
      <c r="I38" s="330">
        <f>Import_F!G28</f>
        <v>0</v>
      </c>
      <c r="J38" s="300"/>
    </row>
    <row r="39" spans="1:10" ht="17.100000000000001" customHeight="1" x14ac:dyDescent="0.2">
      <c r="A39" s="338">
        <v>27</v>
      </c>
      <c r="B39" s="590" t="str">
        <f>CHOOSE(Tartalom!$G$3,Nyelv!B188,Nyelv!C188,Nyelv!D188,Nyelv!E188)</f>
        <v>Ebből: értékelési különbözet</v>
      </c>
      <c r="C39" s="590"/>
      <c r="D39" s="590"/>
      <c r="E39" s="330">
        <f>Import_F!D29</f>
        <v>0</v>
      </c>
      <c r="F39" s="330">
        <f>Import_F!E29</f>
        <v>0</v>
      </c>
      <c r="G39" s="330">
        <f t="shared" si="0"/>
        <v>0</v>
      </c>
      <c r="H39" s="330">
        <f>Import_F!F29</f>
        <v>0</v>
      </c>
      <c r="I39" s="330">
        <f>Import_F!G29</f>
        <v>0</v>
      </c>
      <c r="J39" s="300"/>
    </row>
    <row r="40" spans="1:10" ht="17.100000000000001" customHeight="1" x14ac:dyDescent="0.2">
      <c r="A40" s="338">
        <v>28</v>
      </c>
      <c r="B40" s="591" t="str">
        <f>CHOOSE(Tartalom!$G$3,Nyelv!B189,Nyelv!C189,Nyelv!D189,Nyelv!E189)</f>
        <v>VII. PÉNZÜGYI MŰVELETEK BEVÉTELEI (9+10+11+12+13)</v>
      </c>
      <c r="C40" s="591"/>
      <c r="D40" s="591"/>
      <c r="E40" s="330">
        <f>Import_F!D30</f>
        <v>0</v>
      </c>
      <c r="F40" s="330">
        <f>Import_F!E30</f>
        <v>0</v>
      </c>
      <c r="G40" s="330">
        <f t="shared" si="0"/>
        <v>0</v>
      </c>
      <c r="H40" s="330">
        <f>Import_F!F30</f>
        <v>0</v>
      </c>
      <c r="I40" s="330">
        <f>Import_F!G30</f>
        <v>0</v>
      </c>
      <c r="J40" s="300"/>
    </row>
    <row r="41" spans="1:10" ht="17.100000000000001" customHeight="1" x14ac:dyDescent="0.2">
      <c r="A41" s="338">
        <v>29</v>
      </c>
      <c r="B41" s="590" t="str">
        <f>CHOOSE(Tartalom!$G$3,Nyelv!B190,Nyelv!C190,Nyelv!D190,Nyelv!E190)</f>
        <v>14. Részesedésekből származó ráfordítások, árfolyamveszteségek</v>
      </c>
      <c r="C41" s="590"/>
      <c r="D41" s="590"/>
      <c r="E41" s="330">
        <f>Import_F!D31</f>
        <v>0</v>
      </c>
      <c r="F41" s="330">
        <f>Import_F!E31</f>
        <v>0</v>
      </c>
      <c r="G41" s="330">
        <f t="shared" si="0"/>
        <v>0</v>
      </c>
      <c r="H41" s="330">
        <f>Import_F!F31</f>
        <v>0</v>
      </c>
      <c r="I41" s="330">
        <f>Import_F!G31</f>
        <v>0</v>
      </c>
      <c r="J41" s="300"/>
    </row>
    <row r="42" spans="1:10" ht="17.100000000000001" customHeight="1" x14ac:dyDescent="0.2">
      <c r="A42" s="338">
        <v>30</v>
      </c>
      <c r="B42" s="590" t="str">
        <f>CHOOSE(Tartalom!$G$3,Nyelv!B191,Nyelv!C191,Nyelv!D191,Nyelv!E191)</f>
        <v>Ebből: kapcsolt vállalkozásnak adott</v>
      </c>
      <c r="C42" s="590"/>
      <c r="D42" s="590"/>
      <c r="E42" s="330">
        <f>Import_F!D32</f>
        <v>0</v>
      </c>
      <c r="F42" s="330">
        <f>Import_F!E32</f>
        <v>0</v>
      </c>
      <c r="G42" s="330">
        <f t="shared" si="0"/>
        <v>0</v>
      </c>
      <c r="H42" s="330">
        <f>Import_F!F32</f>
        <v>0</v>
      </c>
      <c r="I42" s="330">
        <f>Import_F!G32</f>
        <v>0</v>
      </c>
      <c r="J42" s="300"/>
    </row>
    <row r="43" spans="1:10" ht="17.100000000000001" customHeight="1" x14ac:dyDescent="0.2">
      <c r="A43" s="338">
        <v>31</v>
      </c>
      <c r="B43" s="590" t="str">
        <f>CHOOSE(Tartalom!$G$3,Nyelv!B192,Nyelv!C192,Nyelv!D192,Nyelv!E192)</f>
        <v>15. Befektetett pénzügyi eszközökből (értékpapírokból, kölcsönökből) származó ráfordítások, árfolyamveszteségek</v>
      </c>
      <c r="C43" s="590"/>
      <c r="D43" s="590"/>
      <c r="E43" s="330">
        <f>Import_F!D33</f>
        <v>0</v>
      </c>
      <c r="F43" s="330">
        <f>Import_F!E33</f>
        <v>0</v>
      </c>
      <c r="G43" s="330">
        <f t="shared" si="0"/>
        <v>0</v>
      </c>
      <c r="H43" s="330">
        <f>Import_F!F33</f>
        <v>0</v>
      </c>
      <c r="I43" s="330">
        <f>Import_F!G33</f>
        <v>0</v>
      </c>
      <c r="J43" s="300"/>
    </row>
    <row r="44" spans="1:10" ht="17.100000000000001" customHeight="1" x14ac:dyDescent="0.2">
      <c r="A44" s="338">
        <v>32</v>
      </c>
      <c r="B44" s="590" t="str">
        <f>CHOOSE(Tartalom!$G$3,Nyelv!B193,Nyelv!C193,Nyelv!D193,Nyelv!E193)</f>
        <v>Ebből: kapcsolt vállalkozásnak adott</v>
      </c>
      <c r="C44" s="590"/>
      <c r="D44" s="590"/>
      <c r="E44" s="330">
        <f>Import_F!D34</f>
        <v>0</v>
      </c>
      <c r="F44" s="330">
        <f>Import_F!E34</f>
        <v>0</v>
      </c>
      <c r="G44" s="330">
        <f t="shared" si="0"/>
        <v>0</v>
      </c>
      <c r="H44" s="330">
        <f>Import_F!F34</f>
        <v>0</v>
      </c>
      <c r="I44" s="330">
        <f>Import_F!G34</f>
        <v>0</v>
      </c>
      <c r="J44" s="300"/>
    </row>
    <row r="45" spans="1:10" ht="17.100000000000001" customHeight="1" x14ac:dyDescent="0.2">
      <c r="A45" s="338">
        <v>33</v>
      </c>
      <c r="B45" s="592" t="str">
        <f>CHOOSE(Tartalom!$G$3,Nyelv!B194,Nyelv!C194,Nyelv!D194,Nyelv!E194)</f>
        <v>16. Fizetendő (fizetett) kamatok és kamatjellegű ráfordítások</v>
      </c>
      <c r="C45" s="592"/>
      <c r="D45" s="592"/>
      <c r="E45" s="330">
        <f>Import_F!D35</f>
        <v>0</v>
      </c>
      <c r="F45" s="330">
        <f>Import_F!E35</f>
        <v>0</v>
      </c>
      <c r="G45" s="330">
        <f t="shared" si="0"/>
        <v>0</v>
      </c>
      <c r="H45" s="330">
        <f>Import_F!F35</f>
        <v>0</v>
      </c>
      <c r="I45" s="330">
        <f>Import_F!G35</f>
        <v>0</v>
      </c>
      <c r="J45" s="300"/>
    </row>
    <row r="46" spans="1:10" ht="17.100000000000001" customHeight="1" x14ac:dyDescent="0.2">
      <c r="A46" s="338">
        <v>34</v>
      </c>
      <c r="B46" s="592" t="str">
        <f>CHOOSE(Tartalom!$G$3,Nyelv!B195,Nyelv!C195,Nyelv!D195,Nyelv!E195)</f>
        <v>Ebből: kapcsolt vállalkozásnak adott</v>
      </c>
      <c r="C46" s="592"/>
      <c r="D46" s="592"/>
      <c r="E46" s="330">
        <f>Import_F!D36</f>
        <v>0</v>
      </c>
      <c r="F46" s="330">
        <f>Import_F!E36</f>
        <v>0</v>
      </c>
      <c r="G46" s="330">
        <f t="shared" si="0"/>
        <v>0</v>
      </c>
      <c r="H46" s="330">
        <f>Import_F!F36</f>
        <v>0</v>
      </c>
      <c r="I46" s="330">
        <f>Import_F!G36</f>
        <v>0</v>
      </c>
      <c r="J46" s="300"/>
    </row>
    <row r="47" spans="1:10" ht="17.100000000000001" customHeight="1" x14ac:dyDescent="0.2">
      <c r="A47" s="338">
        <v>35</v>
      </c>
      <c r="B47" s="590" t="str">
        <f>CHOOSE(Tartalom!$G$3,Nyelv!B196,Nyelv!C196,Nyelv!D196,Nyelv!E196)</f>
        <v>17. Részesedések, értékpapírok, bankbetétek értékvesztése</v>
      </c>
      <c r="C47" s="590"/>
      <c r="D47" s="590"/>
      <c r="E47" s="330">
        <f>Import_F!D37</f>
        <v>0</v>
      </c>
      <c r="F47" s="330">
        <f>Import_F!E37</f>
        <v>0</v>
      </c>
      <c r="G47" s="330">
        <f t="shared" si="0"/>
        <v>0</v>
      </c>
      <c r="H47" s="330">
        <f>Import_F!F37</f>
        <v>0</v>
      </c>
      <c r="I47" s="330">
        <f>Import_F!G37</f>
        <v>0</v>
      </c>
      <c r="J47" s="300"/>
    </row>
    <row r="48" spans="1:10" ht="17.100000000000001" customHeight="1" x14ac:dyDescent="0.2">
      <c r="A48" s="338">
        <v>36</v>
      </c>
      <c r="B48" s="592" t="str">
        <f>CHOOSE(Tartalom!$G$3,Nyelv!B197,Nyelv!C197,Nyelv!D197,Nyelv!E197)</f>
        <v>18. Pénzügyi műveletek egyéb ráfordításai</v>
      </c>
      <c r="C48" s="592"/>
      <c r="D48" s="592"/>
      <c r="E48" s="330">
        <f>Import_F!D38</f>
        <v>0</v>
      </c>
      <c r="F48" s="330">
        <f>Import_F!E38</f>
        <v>0</v>
      </c>
      <c r="G48" s="330">
        <f t="shared" si="0"/>
        <v>0</v>
      </c>
      <c r="H48" s="330">
        <f>Import_F!F38</f>
        <v>0</v>
      </c>
      <c r="I48" s="330">
        <f>Import_F!G38</f>
        <v>0</v>
      </c>
      <c r="J48" s="300"/>
    </row>
    <row r="49" spans="1:10" ht="17.100000000000001" customHeight="1" x14ac:dyDescent="0.2">
      <c r="A49" s="338">
        <v>37</v>
      </c>
      <c r="B49" s="593" t="str">
        <f>CHOOSE(Tartalom!$G$3,Nyelv!B198,Nyelv!C198,Nyelv!D198,Nyelv!E198)</f>
        <v>Ebből: értékelési különbözet</v>
      </c>
      <c r="C49" s="593"/>
      <c r="D49" s="593"/>
      <c r="E49" s="339">
        <f>Import_F!D39</f>
        <v>0</v>
      </c>
      <c r="F49" s="339">
        <f>Import_F!E39</f>
        <v>0</v>
      </c>
      <c r="G49" s="339">
        <f t="shared" si="0"/>
        <v>0</v>
      </c>
      <c r="H49" s="339">
        <f>Import_F!F39</f>
        <v>0</v>
      </c>
      <c r="I49" s="339">
        <f>Import_F!G39</f>
        <v>0</v>
      </c>
      <c r="J49" s="300"/>
    </row>
    <row r="50" spans="1:10" ht="17.100000000000001" customHeight="1" x14ac:dyDescent="0.2">
      <c r="A50" s="338">
        <v>38</v>
      </c>
      <c r="B50" s="595" t="str">
        <f>CHOOSE(Tartalom!$G$3,Nyelv!B199,Nyelv!C199,Nyelv!D199,Nyelv!E199)</f>
        <v>VIII. PÉNZÜGYI MŰVELETEK RÁFORDÍTÁSAI (14+15+16+17+18)</v>
      </c>
      <c r="C50" s="595"/>
      <c r="D50" s="595"/>
      <c r="E50" s="339">
        <f>Import_F!D40</f>
        <v>0</v>
      </c>
      <c r="F50" s="339">
        <f>Import_F!E40</f>
        <v>0</v>
      </c>
      <c r="G50" s="339">
        <f t="shared" si="0"/>
        <v>0</v>
      </c>
      <c r="H50" s="339">
        <f>Import_F!F40</f>
        <v>0</v>
      </c>
      <c r="I50" s="339">
        <f>Import_F!G40</f>
        <v>0</v>
      </c>
      <c r="J50" s="300"/>
    </row>
    <row r="51" spans="1:10" ht="17.100000000000001" customHeight="1" x14ac:dyDescent="0.2">
      <c r="A51" s="338">
        <v>39</v>
      </c>
      <c r="B51" s="591" t="str">
        <f>CHOOSE(Tartalom!$G$3,Nyelv!B200,Nyelv!C200,Nyelv!D200,Nyelv!E200)</f>
        <v>B. PÉNZÜGYI MŰVELETEK EREDMÉNYE (VII-VIII)</v>
      </c>
      <c r="C51" s="591"/>
      <c r="D51" s="591"/>
      <c r="E51" s="330">
        <f>Import_F!D41</f>
        <v>0</v>
      </c>
      <c r="F51" s="330">
        <f>Import_F!E41</f>
        <v>0</v>
      </c>
      <c r="G51" s="330">
        <f t="shared" si="0"/>
        <v>0</v>
      </c>
      <c r="H51" s="330">
        <f>Import_F!F41</f>
        <v>0</v>
      </c>
      <c r="I51" s="330">
        <f>Import_F!G41</f>
        <v>0</v>
      </c>
      <c r="J51" s="300"/>
    </row>
    <row r="52" spans="1:10" ht="17.100000000000001" customHeight="1" x14ac:dyDescent="0.2">
      <c r="A52" s="338">
        <v>40</v>
      </c>
      <c r="B52" s="591" t="str">
        <f>CHOOSE(Tartalom!$G$3,Nyelv!B201,Nyelv!C201,Nyelv!D201,Nyelv!E201)</f>
        <v>C. ADÓZÁS ELŐTTI EREDMÉNY (±A±B)</v>
      </c>
      <c r="C52" s="591"/>
      <c r="D52" s="591"/>
      <c r="E52" s="330">
        <f>Import_F!D42</f>
        <v>0</v>
      </c>
      <c r="F52" s="330">
        <f>Import_F!E42</f>
        <v>0</v>
      </c>
      <c r="G52" s="330">
        <f t="shared" si="0"/>
        <v>0</v>
      </c>
      <c r="H52" s="330">
        <f>Import_F!F42</f>
        <v>0</v>
      </c>
      <c r="I52" s="330">
        <f>Import_F!G42</f>
        <v>0</v>
      </c>
      <c r="J52" s="300"/>
    </row>
    <row r="53" spans="1:10" ht="17.100000000000001" customHeight="1" x14ac:dyDescent="0.2">
      <c r="A53" s="338">
        <v>41</v>
      </c>
      <c r="B53" s="593" t="str">
        <f>CHOOSE(Tartalom!$G$3,Nyelv!B202,Nyelv!C202,Nyelv!D205,Nyelv!E202)</f>
        <v>IX. Adófizetési kötelezettség</v>
      </c>
      <c r="C53" s="593"/>
      <c r="D53" s="593"/>
      <c r="E53" s="339">
        <f>Import_F!D43</f>
        <v>0</v>
      </c>
      <c r="F53" s="339">
        <f>Import_F!E43</f>
        <v>0</v>
      </c>
      <c r="G53" s="339">
        <f t="shared" si="0"/>
        <v>0</v>
      </c>
      <c r="H53" s="339">
        <f>Import_F!F43</f>
        <v>0</v>
      </c>
      <c r="I53" s="339">
        <f>Import_F!G43</f>
        <v>0</v>
      </c>
      <c r="J53" s="300"/>
    </row>
    <row r="54" spans="1:10" ht="17.100000000000001" customHeight="1" x14ac:dyDescent="0.2">
      <c r="A54" s="340">
        <v>42</v>
      </c>
      <c r="B54" s="594" t="str">
        <f>CHOOSE(Tartalom!$G$3,Nyelv!B203,Nyelv!C203,Nyelv!D289,Nyelv!E203)</f>
        <v>D. ADÓZOTT EREDMÉNY (±C-IX)”</v>
      </c>
      <c r="C54" s="594"/>
      <c r="D54" s="594"/>
      <c r="E54" s="341">
        <f>Import_F!D44</f>
        <v>0</v>
      </c>
      <c r="F54" s="341">
        <f>Import_F!E44</f>
        <v>0</v>
      </c>
      <c r="G54" s="341">
        <f t="shared" si="0"/>
        <v>0</v>
      </c>
      <c r="H54" s="341">
        <f>Import_F!F44</f>
        <v>0</v>
      </c>
      <c r="I54" s="341">
        <f>Import_F!G44</f>
        <v>0</v>
      </c>
      <c r="J54" s="298"/>
    </row>
    <row r="55" spans="1:10" ht="15.75" x14ac:dyDescent="0.25">
      <c r="A55" s="1"/>
      <c r="B55" s="27"/>
      <c r="C55" s="27"/>
      <c r="D55" s="27"/>
      <c r="E55" s="27"/>
      <c r="F55" s="27"/>
      <c r="G55" s="27"/>
      <c r="H55" s="27"/>
      <c r="I55" s="27"/>
      <c r="J55" s="317"/>
    </row>
    <row r="56" spans="1:10" ht="15.75" x14ac:dyDescent="0.25">
      <c r="A56" s="160" t="s">
        <v>105</v>
      </c>
      <c r="B56" s="160"/>
      <c r="C56" s="160"/>
      <c r="D56" s="160"/>
      <c r="E56" s="160"/>
      <c r="F56" s="160"/>
      <c r="G56" s="160"/>
      <c r="H56" s="27"/>
      <c r="I56" s="27"/>
      <c r="J56" s="317"/>
    </row>
    <row r="57" spans="1:10" ht="15.75" x14ac:dyDescent="0.25">
      <c r="A57" s="163"/>
      <c r="B57" s="163"/>
      <c r="C57" s="163"/>
      <c r="D57" s="163"/>
      <c r="E57" s="163"/>
      <c r="F57" s="163"/>
      <c r="G57" s="163"/>
      <c r="H57" s="125"/>
      <c r="I57" s="125"/>
      <c r="J57" s="317"/>
    </row>
    <row r="58" spans="1:10" ht="15.75" x14ac:dyDescent="0.25">
      <c r="A58" s="166" t="s">
        <v>106</v>
      </c>
      <c r="B58" s="166"/>
      <c r="C58" s="166"/>
      <c r="D58" s="166"/>
      <c r="E58" s="166"/>
      <c r="F58" s="166"/>
      <c r="G58" s="166"/>
      <c r="H58" s="27"/>
      <c r="I58" s="27"/>
      <c r="J58" s="317"/>
    </row>
    <row r="59" spans="1:10" ht="15.75" x14ac:dyDescent="0.25">
      <c r="A59" s="163"/>
      <c r="B59" s="163"/>
      <c r="C59" s="163"/>
      <c r="D59" s="163"/>
      <c r="E59" s="163"/>
      <c r="F59" s="163"/>
      <c r="G59" s="163"/>
      <c r="H59" s="125"/>
      <c r="I59" s="125"/>
      <c r="J59" s="317"/>
    </row>
    <row r="60" spans="1:10" ht="15.75" x14ac:dyDescent="0.25">
      <c r="A60" s="166"/>
      <c r="B60" s="166"/>
      <c r="C60" s="166"/>
      <c r="D60" s="166"/>
      <c r="E60" s="166"/>
      <c r="F60" s="166"/>
      <c r="G60" s="166"/>
      <c r="H60" s="27"/>
      <c r="I60" s="27"/>
      <c r="J60" s="317"/>
    </row>
  </sheetData>
  <mergeCells count="49">
    <mergeCell ref="B51:D51"/>
    <mergeCell ref="B52:D52"/>
    <mergeCell ref="B53:D53"/>
    <mergeCell ref="B54:D54"/>
    <mergeCell ref="B46:D46"/>
    <mergeCell ref="B47:D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A4:C4"/>
    <mergeCell ref="E4:H4"/>
    <mergeCell ref="A5:C5"/>
    <mergeCell ref="E5:H5"/>
    <mergeCell ref="E6:H6"/>
  </mergeCells>
  <hyperlinks>
    <hyperlink ref="K3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69" orientation="portrait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8"/>
  <sheetViews>
    <sheetView showGridLines="0" workbookViewId="0"/>
  </sheetViews>
  <sheetFormatPr defaultColWidth="8.88671875" defaultRowHeight="15.75" customHeight="1" x14ac:dyDescent="0.25"/>
  <cols>
    <col min="1" max="1" width="3.6640625" style="125" customWidth="1"/>
    <col min="2" max="2" width="38.21875" style="129" customWidth="1"/>
    <col min="3" max="5" width="9.44140625" style="129" customWidth="1"/>
    <col min="6" max="6" width="11.5546875" style="129" customWidth="1"/>
    <col min="7" max="7" width="9.33203125" style="129" customWidth="1"/>
    <col min="8" max="8" width="7.109375" style="125" customWidth="1"/>
    <col min="9" max="16384" width="8.88671875" style="125"/>
  </cols>
  <sheetData>
    <row r="1" spans="1:8" ht="16.5" x14ac:dyDescent="0.3">
      <c r="A1" s="22" t="s">
        <v>31</v>
      </c>
      <c r="B1" s="23"/>
      <c r="C1" s="23"/>
      <c r="D1" s="23"/>
      <c r="E1" s="23"/>
      <c r="F1" s="23"/>
      <c r="G1" s="24" t="s">
        <v>40</v>
      </c>
    </row>
    <row r="2" spans="1:8" ht="16.5" x14ac:dyDescent="0.25">
      <c r="A2" s="232"/>
      <c r="B2" s="232"/>
      <c r="C2" s="232"/>
      <c r="D2" s="232"/>
      <c r="E2" s="232"/>
      <c r="F2" s="23"/>
      <c r="G2" s="23"/>
      <c r="H2" s="28"/>
    </row>
    <row r="3" spans="1:8" ht="16.5" x14ac:dyDescent="0.25">
      <c r="A3" s="29" t="s">
        <v>115</v>
      </c>
      <c r="B3" s="23"/>
      <c r="C3" s="23"/>
      <c r="D3" s="23"/>
      <c r="E3" s="23"/>
      <c r="F3" s="23"/>
      <c r="G3" s="23"/>
    </row>
    <row r="4" spans="1:8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3"/>
      <c r="F4" s="342">
        <f>Alapa!$C$15</f>
        <v>0</v>
      </c>
      <c r="G4" s="34"/>
    </row>
    <row r="5" spans="1:8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3"/>
      <c r="F5" s="138" t="e">
        <f>VLOOKUP(H5,Alapa!$G$2:$H$22,2)</f>
        <v>#N/A</v>
      </c>
      <c r="G5" s="36"/>
      <c r="H5" s="343">
        <v>1</v>
      </c>
    </row>
    <row r="6" spans="1:8" ht="16.5" x14ac:dyDescent="0.3">
      <c r="A6" s="38"/>
      <c r="B6" s="23"/>
      <c r="C6" s="23"/>
      <c r="D6" s="30" t="s">
        <v>44</v>
      </c>
      <c r="E6" s="33"/>
      <c r="F6" s="138" t="str">
        <f>IF(Alapa!$N$2=0," ",Alapa!$N$2)</f>
        <v xml:space="preserve"> </v>
      </c>
      <c r="G6" s="39"/>
    </row>
    <row r="7" spans="1:8" x14ac:dyDescent="0.25">
      <c r="A7" s="38"/>
      <c r="B7" s="23"/>
      <c r="C7" s="23"/>
      <c r="D7" s="23"/>
      <c r="E7" s="23"/>
      <c r="F7" s="23"/>
      <c r="G7" s="23"/>
    </row>
    <row r="8" spans="1:8" x14ac:dyDescent="0.25">
      <c r="A8" s="38"/>
      <c r="B8" s="23"/>
      <c r="C8" s="23"/>
      <c r="D8" s="23"/>
      <c r="E8" s="23"/>
      <c r="F8" s="23"/>
      <c r="G8" s="23"/>
    </row>
    <row r="9" spans="1:8" x14ac:dyDescent="0.25">
      <c r="A9" s="344"/>
      <c r="B9" s="62"/>
      <c r="C9" s="60"/>
      <c r="D9" s="60"/>
      <c r="E9" s="60"/>
      <c r="F9" s="60"/>
      <c r="G9" s="60"/>
    </row>
    <row r="10" spans="1:8" x14ac:dyDescent="0.25">
      <c r="A10" s="41" t="s">
        <v>57</v>
      </c>
      <c r="B10" s="23"/>
      <c r="C10" s="42">
        <f>Alapa!C29</f>
        <v>0</v>
      </c>
      <c r="D10" s="345"/>
      <c r="E10" s="23"/>
      <c r="F10" s="346"/>
      <c r="G10" s="60"/>
    </row>
    <row r="11" spans="1:8" x14ac:dyDescent="0.25">
      <c r="A11" s="41"/>
      <c r="B11" s="23"/>
      <c r="C11" s="42"/>
      <c r="D11" s="345"/>
      <c r="E11" s="23"/>
      <c r="F11" s="346"/>
      <c r="G11" s="60"/>
    </row>
    <row r="12" spans="1:8" ht="30.75" customHeight="1" x14ac:dyDescent="0.25">
      <c r="A12" s="596" t="s">
        <v>116</v>
      </c>
      <c r="B12" s="597"/>
      <c r="C12" s="347" t="s">
        <v>117</v>
      </c>
      <c r="D12" s="347" t="s">
        <v>118</v>
      </c>
      <c r="E12" s="347" t="s">
        <v>119</v>
      </c>
      <c r="F12" s="598" t="s">
        <v>120</v>
      </c>
      <c r="G12" s="599"/>
    </row>
    <row r="13" spans="1:8" x14ac:dyDescent="0.25">
      <c r="A13" s="600" t="s">
        <v>121</v>
      </c>
      <c r="B13" s="601"/>
      <c r="C13" s="348"/>
      <c r="D13" s="348"/>
      <c r="E13" s="348"/>
      <c r="F13" s="602"/>
      <c r="G13" s="603"/>
    </row>
    <row r="14" spans="1:8" ht="25.5" x14ac:dyDescent="0.25">
      <c r="A14" s="47" t="s">
        <v>51</v>
      </c>
      <c r="B14" s="48" t="s">
        <v>122</v>
      </c>
      <c r="C14" s="348"/>
      <c r="D14" s="348"/>
      <c r="E14" s="348"/>
      <c r="F14" s="349"/>
      <c r="G14" s="350"/>
    </row>
    <row r="15" spans="1:8" x14ac:dyDescent="0.25">
      <c r="A15" s="47" t="s">
        <v>53</v>
      </c>
      <c r="B15" s="48" t="s">
        <v>123</v>
      </c>
      <c r="C15" s="351"/>
      <c r="D15" s="351"/>
      <c r="E15" s="351"/>
      <c r="F15" s="602"/>
      <c r="G15" s="603"/>
    </row>
    <row r="16" spans="1:8" ht="25.5" x14ac:dyDescent="0.25">
      <c r="A16" s="47" t="s">
        <v>55</v>
      </c>
      <c r="B16" s="48" t="s">
        <v>124</v>
      </c>
      <c r="C16" s="351"/>
      <c r="D16" s="351"/>
      <c r="E16" s="351"/>
      <c r="F16" s="602"/>
      <c r="G16" s="603"/>
    </row>
    <row r="17" spans="1:7" ht="25.5" x14ac:dyDescent="0.25">
      <c r="A17" s="47" t="s">
        <v>125</v>
      </c>
      <c r="B17" s="48" t="s">
        <v>126</v>
      </c>
      <c r="C17" s="351"/>
      <c r="D17" s="351"/>
      <c r="E17" s="351"/>
      <c r="F17" s="602"/>
      <c r="G17" s="603"/>
    </row>
    <row r="18" spans="1:7" ht="51" x14ac:dyDescent="0.25">
      <c r="A18" s="47" t="s">
        <v>127</v>
      </c>
      <c r="B18" s="48" t="s">
        <v>128</v>
      </c>
      <c r="C18" s="352"/>
      <c r="D18" s="352"/>
      <c r="E18" s="352"/>
      <c r="F18" s="602"/>
      <c r="G18" s="603"/>
    </row>
    <row r="19" spans="1:7" x14ac:dyDescent="0.25">
      <c r="A19" s="47" t="s">
        <v>129</v>
      </c>
      <c r="B19" s="48" t="s">
        <v>130</v>
      </c>
      <c r="C19" s="351"/>
      <c r="D19" s="351"/>
      <c r="E19" s="351"/>
      <c r="F19" s="602"/>
      <c r="G19" s="603"/>
    </row>
    <row r="20" spans="1:7" ht="25.5" x14ac:dyDescent="0.25">
      <c r="A20" s="353" t="s">
        <v>131</v>
      </c>
      <c r="B20" s="354" t="s">
        <v>132</v>
      </c>
      <c r="C20" s="355"/>
      <c r="D20" s="355"/>
      <c r="E20" s="355"/>
      <c r="F20" s="604"/>
      <c r="G20" s="605"/>
    </row>
    <row r="21" spans="1:7" x14ac:dyDescent="0.25">
      <c r="A21" s="38"/>
      <c r="B21" s="23"/>
      <c r="C21" s="23"/>
      <c r="D21" s="23"/>
      <c r="E21" s="23"/>
      <c r="F21" s="23"/>
      <c r="G21" s="23"/>
    </row>
    <row r="22" spans="1:7" ht="16.5" x14ac:dyDescent="0.3">
      <c r="A22" s="133"/>
      <c r="B22" s="356"/>
      <c r="C22" s="356"/>
      <c r="D22" s="356"/>
      <c r="E22" s="356"/>
      <c r="F22" s="356"/>
      <c r="G22" s="356"/>
    </row>
    <row r="23" spans="1:7" ht="15" customHeight="1" x14ac:dyDescent="0.25">
      <c r="A23" s="160" t="s">
        <v>105</v>
      </c>
      <c r="B23" s="357"/>
      <c r="C23" s="357"/>
      <c r="D23" s="357"/>
      <c r="E23" s="357"/>
      <c r="F23" s="357"/>
      <c r="G23" s="357"/>
    </row>
    <row r="24" spans="1:7" ht="15" customHeight="1" x14ac:dyDescent="0.25">
      <c r="A24" s="163"/>
      <c r="B24" s="163"/>
      <c r="C24" s="163"/>
      <c r="D24" s="163"/>
      <c r="E24" s="163"/>
      <c r="F24" s="163"/>
      <c r="G24" s="163"/>
    </row>
    <row r="25" spans="1:7" ht="15" customHeight="1" x14ac:dyDescent="0.25">
      <c r="A25" s="166" t="s">
        <v>106</v>
      </c>
      <c r="B25" s="358"/>
      <c r="C25" s="358"/>
      <c r="D25" s="358"/>
      <c r="E25" s="358"/>
      <c r="F25" s="358"/>
      <c r="G25" s="358"/>
    </row>
    <row r="26" spans="1:7" ht="15" customHeight="1" x14ac:dyDescent="0.25">
      <c r="A26" s="163"/>
      <c r="B26" s="163"/>
      <c r="C26" s="163"/>
      <c r="D26" s="163"/>
      <c r="E26" s="163"/>
      <c r="F26" s="163"/>
      <c r="G26" s="163"/>
    </row>
    <row r="27" spans="1:7" ht="15" customHeight="1" x14ac:dyDescent="0.3">
      <c r="A27" s="133"/>
      <c r="B27" s="23"/>
      <c r="C27" s="23"/>
      <c r="D27" s="23"/>
      <c r="E27" s="23"/>
      <c r="F27" s="23"/>
      <c r="G27" s="23"/>
    </row>
    <row r="28" spans="1:7" ht="16.5" x14ac:dyDescent="0.3">
      <c r="A28" s="133"/>
      <c r="B28" s="23"/>
      <c r="C28" s="23"/>
      <c r="D28" s="23"/>
      <c r="E28" s="23"/>
      <c r="F28" s="23"/>
      <c r="G28" s="23"/>
    </row>
  </sheetData>
  <mergeCells count="10">
    <mergeCell ref="F16:G16"/>
    <mergeCell ref="F17:G17"/>
    <mergeCell ref="F18:G18"/>
    <mergeCell ref="F19:G19"/>
    <mergeCell ref="F20:G20"/>
    <mergeCell ref="A12:B12"/>
    <mergeCell ref="F12:G12"/>
    <mergeCell ref="A13:B13"/>
    <mergeCell ref="F13:G13"/>
    <mergeCell ref="F15:G15"/>
  </mergeCells>
  <hyperlinks>
    <hyperlink ref="G1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80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6"/>
  <dimension ref="A1:N46"/>
  <sheetViews>
    <sheetView showGridLines="0" showZeros="0" workbookViewId="0"/>
  </sheetViews>
  <sheetFormatPr defaultColWidth="8.88671875" defaultRowHeight="15.75" customHeight="1" x14ac:dyDescent="0.25"/>
  <cols>
    <col min="1" max="1" width="5.77734375" style="20" customWidth="1"/>
    <col min="2" max="2" width="28.77734375" style="20" customWidth="1"/>
    <col min="3" max="3" width="3.33203125" style="20" customWidth="1"/>
    <col min="4" max="4" width="5.6640625" style="20" customWidth="1"/>
    <col min="5" max="5" width="9.33203125" style="20" customWidth="1"/>
    <col min="6" max="7" width="9" style="20" customWidth="1"/>
    <col min="8" max="9" width="10.77734375" style="20" customWidth="1"/>
    <col min="10" max="10" width="14.33203125" style="125" customWidth="1"/>
    <col min="11" max="14" width="8.88671875" style="125" customWidth="1"/>
    <col min="15" max="16384" width="8.88671875" style="20"/>
  </cols>
  <sheetData>
    <row r="1" spans="1:14" ht="16.5" x14ac:dyDescent="0.25">
      <c r="A1" s="181" t="s">
        <v>33</v>
      </c>
      <c r="B1" s="181"/>
      <c r="C1" s="229"/>
      <c r="D1" s="230"/>
      <c r="E1" s="231"/>
      <c r="F1" s="230"/>
      <c r="G1" s="230"/>
      <c r="H1" s="230"/>
      <c r="I1" s="230"/>
      <c r="J1" s="359" t="s">
        <v>40</v>
      </c>
    </row>
    <row r="2" spans="1:14" ht="16.5" customHeight="1" x14ac:dyDescent="0.25">
      <c r="A2" s="232"/>
      <c r="B2" s="232"/>
      <c r="C2" s="232"/>
      <c r="D2" s="232"/>
      <c r="E2" s="232"/>
      <c r="F2" s="230"/>
      <c r="G2" s="230"/>
      <c r="H2" s="230"/>
      <c r="I2" s="230"/>
      <c r="J2" s="230"/>
      <c r="K2" s="28"/>
    </row>
    <row r="3" spans="1:14" ht="16.5" customHeight="1" x14ac:dyDescent="0.25">
      <c r="A3" s="29" t="str">
        <f>IF(Tartalom!G3=1,Nyelv!$B$459,IF(Tartalom!G3=2,Nyelv!$C$459,IF(Tartalom!G3=3,Nyelv!$D$459,Nyelv!$E$459)))</f>
        <v>MÉRLEG, EREDMÉNYKIMUTATÁS ellenőrzése</v>
      </c>
      <c r="B3" s="181"/>
      <c r="C3" s="230"/>
      <c r="D3" s="230"/>
      <c r="E3" s="230"/>
      <c r="F3" s="38"/>
      <c r="G3" s="38"/>
      <c r="H3" s="230"/>
      <c r="I3" s="230"/>
      <c r="J3" s="233" t="str">
        <f>IF(Tartalom!$G$3=1,Nyelv!$B$452,IF(Tartalom!$G$3=2,Nyelv!$C$452,IF(Tartalom!$G$3=3,Nyelv!$D$452,Nyelv!$E$452)))</f>
        <v>Egyszerűsített éves beszámoló MÉRLEG "A" típus</v>
      </c>
    </row>
    <row r="4" spans="1:14" ht="16.5" customHeight="1" x14ac:dyDescent="0.25">
      <c r="A4" s="558" t="str">
        <f>IF(Tartalom!$G$3=1,Nyelv!$B$460,IF(Tartalom!$G$3=2,Nyelv!$C$460,IF(Tartalom!$G$3=3,Nyelv!$D$460,Nyelv!$E$460)))</f>
        <v xml:space="preserve">Ügyfél: </v>
      </c>
      <c r="B4" s="559"/>
      <c r="C4" s="559"/>
      <c r="D4" s="234"/>
      <c r="E4" s="177" t="str">
        <f>IF(Tartalom!$G$3=1,Nyelv!B461,IF(Tartalom!$G$3=2,Nyelv!C461,IF(Tartalom!$G$3=3,Nyelv!D461,Nyelv!E461)))</f>
        <v>Dátum:</v>
      </c>
      <c r="F4" s="360">
        <f>Alapa!$C$15</f>
        <v>0</v>
      </c>
      <c r="G4" s="360"/>
      <c r="H4" s="182"/>
      <c r="I4" s="182"/>
      <c r="J4" s="34"/>
    </row>
    <row r="5" spans="1:14" ht="16.5" customHeight="1" x14ac:dyDescent="0.25">
      <c r="A5" s="558" t="str">
        <f>IF(Tartalom!$G$3=1,Nyelv!$B$454,IF(Tartalom!$G$3=2,Nyelv!$C$454,IF(Tartalom!$G$3=3,Nyelv!$D$454,Nyelv!$E$454)))</f>
        <v xml:space="preserve">Fordulónap: </v>
      </c>
      <c r="B5" s="559"/>
      <c r="C5" s="559"/>
      <c r="D5" s="142"/>
      <c r="E5" s="177" t="str">
        <f>IF(Tartalom!$G$3=1,Nyelv!B462,IF(Tartalom!$G$3=2,Nyelv!C462,IF(Tartalom!$G$3=3,Nyelv!D462,Nyelv!E462)))</f>
        <v>Készitette:</v>
      </c>
      <c r="F5" s="35" t="e">
        <f>VLOOKUP(K5,Alapa!$G$2:$H$22,2)</f>
        <v>#N/A</v>
      </c>
      <c r="G5" s="35"/>
      <c r="H5" s="182"/>
      <c r="I5" s="182"/>
      <c r="J5" s="361"/>
      <c r="K5" s="287">
        <v>1</v>
      </c>
    </row>
    <row r="6" spans="1:14" ht="16.5" customHeight="1" x14ac:dyDescent="0.3">
      <c r="A6" s="181"/>
      <c r="B6" s="230"/>
      <c r="C6" s="181" t="s">
        <v>92</v>
      </c>
      <c r="D6" s="234"/>
      <c r="E6" s="176" t="str">
        <f>IF(Tartalom!$G$3=1,Nyelv!B463,IF(Tartalom!$G$3=2,Nyelv!C463,IF(Tartalom!$G$3=3,Nyelv!D463,Nyelv!E463)))</f>
        <v>Ellenőrizte:</v>
      </c>
      <c r="F6" s="138" t="str">
        <f>IF(Alapa!$N$2=0," ",Alapa!$N$2)</f>
        <v xml:space="preserve"> </v>
      </c>
      <c r="G6" s="138"/>
      <c r="H6" s="235"/>
      <c r="I6" s="235"/>
      <c r="J6" s="362"/>
    </row>
    <row r="7" spans="1:14" s="125" customFormat="1" ht="16.5" customHeight="1" x14ac:dyDescent="0.3">
      <c r="A7" s="141"/>
      <c r="B7" s="141"/>
      <c r="C7" s="141"/>
      <c r="D7" s="141"/>
      <c r="E7" s="38"/>
      <c r="F7" s="143"/>
      <c r="G7" s="143"/>
      <c r="H7" s="363"/>
      <c r="I7" s="363"/>
      <c r="J7" s="364"/>
      <c r="K7" s="365"/>
      <c r="L7" s="365"/>
      <c r="M7" s="365"/>
      <c r="N7" s="365"/>
    </row>
    <row r="8" spans="1:14" s="125" customFormat="1" ht="16.5" customHeight="1" x14ac:dyDescent="0.3">
      <c r="A8" s="141"/>
      <c r="B8" s="141"/>
      <c r="C8" s="141"/>
      <c r="D8" s="141"/>
      <c r="E8" s="38"/>
      <c r="F8" s="143"/>
      <c r="G8" s="143"/>
      <c r="H8" s="363"/>
      <c r="I8" s="363"/>
      <c r="J8" s="364"/>
      <c r="K8" s="365"/>
      <c r="L8" s="365"/>
      <c r="M8" s="365"/>
      <c r="N8" s="365"/>
    </row>
    <row r="9" spans="1:14" s="125" customFormat="1" ht="16.5" customHeight="1" x14ac:dyDescent="0.3">
      <c r="A9" s="606"/>
      <c r="B9" s="606"/>
      <c r="C9" s="606"/>
      <c r="D9" s="606"/>
      <c r="E9" s="606"/>
      <c r="F9" s="606"/>
      <c r="G9" s="606"/>
      <c r="H9" s="606"/>
      <c r="I9" s="366"/>
      <c r="J9" s="364"/>
      <c r="K9" s="365"/>
      <c r="L9" s="365"/>
      <c r="M9" s="365"/>
      <c r="N9" s="365"/>
    </row>
    <row r="10" spans="1:14" s="125" customFormat="1" ht="16.5" customHeight="1" x14ac:dyDescent="0.3">
      <c r="A10" s="560" t="str">
        <f>IF(Tartalom!$G$3=1,Nyelv!$B$435,IF(Tartalom!$G$3=2,Nyelv!$C$435,IF(Tartalom!$G$3=3,Nyelv!$D$435,Nyelv!$E$435)))</f>
        <v>Eszközök (aktívák)</v>
      </c>
      <c r="B10" s="560"/>
      <c r="C10" s="236"/>
      <c r="D10" s="236"/>
      <c r="E10" s="236"/>
      <c r="F10" s="367"/>
      <c r="G10" s="367"/>
      <c r="H10" s="143"/>
      <c r="I10" s="143"/>
      <c r="J10" s="143" t="str">
        <f>IF(Tartalom!$G$3=1,Nyelv!$B$457,IF(Tartalom!$G$3=2,Nyelv!$C$457,IF(Tartalom!$G$3=3,Nyelv!$D$457,Nyelv!$E$457)))</f>
        <v xml:space="preserve"> </v>
      </c>
      <c r="K10" s="365"/>
      <c r="L10" s="365"/>
      <c r="M10" s="365"/>
      <c r="N10" s="365"/>
    </row>
    <row r="11" spans="1:14" ht="33" x14ac:dyDescent="0.3">
      <c r="A11" s="237" t="str">
        <f>IF(Tartalom!$G$3=1,Nyelv!$B$437,IF(Tartalom!$G$3=2,Nyelv!$C$437,IF(Tartalom!$G$3=3,Nyelv!$D$437,Nyelv!$E$437)))</f>
        <v>Sorszám</v>
      </c>
      <c r="B11" s="561" t="str">
        <f>IF(Tartalom!$G$3=1,Nyelv!$B$438,IF(Tartalom!$G$3=2,Nyelv!$C$438,IF(Tartalom!$G$3=3,Nyelv!$D$438,Nyelv!$E$438)))</f>
        <v>A tétel megnevezése</v>
      </c>
      <c r="C11" s="561"/>
      <c r="D11" s="561"/>
      <c r="E11" s="238" t="str">
        <f>IF(Tartalom!$G$3=1,Nyelv!$B$439,IF(Tartalom!$G$3=2,Nyelv!$C$439,IF(Tartalom!$G$3=3,Nyelv!$D$439,Nyelv!$E$439)))</f>
        <v>Előző év</v>
      </c>
      <c r="F11" s="239" t="str">
        <f>IF(Tartalom!$G$3=1,Nyelv!$B$440,IF(Tartalom!$G$3=2,Nyelv!$C$440,IF(Tartalom!$G$3=3,Nyelv!$D$440,Nyelv!$E$440)))</f>
        <v>Előző év(ek) módosításai</v>
      </c>
      <c r="G11" s="239" t="str">
        <f>IF(Tartalom!$G$3=1,Nyelv!$B$466,IF(Tartalom!$G$3=2,Nyelv!$C$466,IF(Tartalom!$G$3=3,Nyelv!$D$466,Nyelv!$E$466)))</f>
        <v>Könyvvizsgálatra átadva</v>
      </c>
      <c r="H11" s="239" t="str">
        <f>IF(Tartalom!$G$3=1,Nyelv!$B$441,IF(Tartalom!$G$3=2,Nyelv!$C$441,IF(Tartalom!$G$3=3,Nyelv!$D$441,Nyelv!$E$441)))</f>
        <v>Tárgyév</v>
      </c>
      <c r="I11" s="239" t="str">
        <f>IF(Tartalom!$G$3=1,Nyelv!$B$467,IF(Tartalom!$G$3=2,Nyelv!$C$467,IF(Tartalom!$G$3=3,Nyelv!$D$467,Nyelv!$E$467)))</f>
        <v>Audit módosítás</v>
      </c>
      <c r="J11" s="240" t="str">
        <f>IF(Tartalom!$G$3=1,Nyelv!$B$464,IF(Tartalom!$G$3=2,Nyelv!$C$464,IF(Tartalom!$G$3=3,Nyelv!$D$464,Nyelv!$E$464)))</f>
        <v>Megjegyzés / Referencia</v>
      </c>
      <c r="K11" s="368" t="s">
        <v>108</v>
      </c>
      <c r="L11" s="365"/>
      <c r="M11" s="365"/>
      <c r="N11" s="365"/>
    </row>
    <row r="12" spans="1:14" ht="16.5" customHeight="1" x14ac:dyDescent="0.3">
      <c r="A12" s="293" t="s">
        <v>109</v>
      </c>
      <c r="B12" s="607" t="s">
        <v>110</v>
      </c>
      <c r="C12" s="607"/>
      <c r="D12" s="607"/>
      <c r="E12" s="369" t="s">
        <v>111</v>
      </c>
      <c r="F12" s="369" t="s">
        <v>112</v>
      </c>
      <c r="G12" s="369"/>
      <c r="H12" s="369" t="s">
        <v>113</v>
      </c>
      <c r="I12" s="369"/>
      <c r="J12" s="370" t="s">
        <v>114</v>
      </c>
      <c r="K12" s="365"/>
      <c r="L12" s="365"/>
      <c r="M12" s="365"/>
      <c r="N12" s="365"/>
    </row>
    <row r="13" spans="1:14" s="371" customFormat="1" ht="16.5" customHeight="1" x14ac:dyDescent="0.3">
      <c r="A13" s="293">
        <v>1</v>
      </c>
      <c r="B13" s="608" t="str">
        <f>IF(Tartalom!$G$3=1,Nyelv!B205,IF(Tartalom!$G$3=2,Nyelv!C205,IF(Tartalom!$G$3=3,Nyelv!D205,Nyelv!E205)))</f>
        <v>A. Befektetett eszközök (02.+04.+06. sor)</v>
      </c>
      <c r="C13" s="608"/>
      <c r="D13" s="608"/>
      <c r="E13" s="372">
        <f>Import_M!D3</f>
        <v>0</v>
      </c>
      <c r="F13" s="372">
        <f>Import_M!E3</f>
        <v>0</v>
      </c>
      <c r="G13" s="372">
        <f t="shared" ref="G13:G23" si="0">H13-I13</f>
        <v>0</v>
      </c>
      <c r="H13" s="372">
        <f>Import_M!F3</f>
        <v>0</v>
      </c>
      <c r="I13" s="372">
        <f>Import_M!G3</f>
        <v>0</v>
      </c>
      <c r="J13" s="300"/>
      <c r="K13" s="365"/>
      <c r="L13" s="365"/>
      <c r="M13" s="365"/>
      <c r="N13" s="365"/>
    </row>
    <row r="14" spans="1:14" s="371" customFormat="1" ht="16.5" customHeight="1" x14ac:dyDescent="0.3">
      <c r="A14" s="293">
        <v>2</v>
      </c>
      <c r="B14" s="564" t="str">
        <f>IF(Tartalom!$G$3=1,Nyelv!B206,IF(Tartalom!$G$3=2,Nyelv!C206,IF(Tartalom!$G$3=3,Nyelv!D206,Nyelv!E206)))</f>
        <v xml:space="preserve">I. IMMATERIÁLIS JAVAK </v>
      </c>
      <c r="C14" s="564"/>
      <c r="D14" s="564"/>
      <c r="E14" s="252">
        <f>Import_M!D4</f>
        <v>0</v>
      </c>
      <c r="F14" s="252">
        <f>Import_M!E4</f>
        <v>0</v>
      </c>
      <c r="G14" s="252">
        <f t="shared" si="0"/>
        <v>0</v>
      </c>
      <c r="H14" s="252">
        <f>Import_M!F4</f>
        <v>0</v>
      </c>
      <c r="I14" s="252">
        <f>Import_M!G4</f>
        <v>0</v>
      </c>
      <c r="J14" s="300"/>
      <c r="K14" s="365"/>
      <c r="L14" s="365"/>
      <c r="M14" s="365"/>
      <c r="N14" s="365"/>
    </row>
    <row r="15" spans="1:14" s="371" customFormat="1" ht="16.5" customHeight="1" x14ac:dyDescent="0.3">
      <c r="A15" s="293">
        <v>4</v>
      </c>
      <c r="B15" s="564" t="str">
        <f>IF(Tartalom!$G$3=1,Nyelv!B208,IF(Tartalom!$G$3=2,Nyelv!C208,IF(Tartalom!$G$3=3,Nyelv!D208,Nyelv!E208)))</f>
        <v xml:space="preserve">II. TÁRGYI ESZKÖZÖK </v>
      </c>
      <c r="C15" s="564"/>
      <c r="D15" s="564"/>
      <c r="E15" s="252">
        <f>Import_M!D12</f>
        <v>0</v>
      </c>
      <c r="F15" s="252">
        <f>Import_M!E12</f>
        <v>0</v>
      </c>
      <c r="G15" s="252">
        <f t="shared" si="0"/>
        <v>0</v>
      </c>
      <c r="H15" s="252">
        <f>Import_M!F12</f>
        <v>0</v>
      </c>
      <c r="I15" s="252">
        <f>Import_M!G12</f>
        <v>0</v>
      </c>
      <c r="J15" s="300"/>
      <c r="K15" s="365"/>
      <c r="L15" s="365"/>
      <c r="M15" s="365"/>
      <c r="N15" s="365"/>
    </row>
    <row r="16" spans="1:14" s="371" customFormat="1" ht="16.5" customHeight="1" x14ac:dyDescent="0.3">
      <c r="A16" s="293">
        <v>6</v>
      </c>
      <c r="B16" s="564" t="str">
        <f>IF(Tartalom!$G$3=1,Nyelv!B210,IF(Tartalom!$G$3=2,Nyelv!C210,IF(Tartalom!$G$3=3,Nyelv!D210,Nyelv!E210)))</f>
        <v>III. BEFEKTETETT PÉNZÜGYI ESZKÖZÖK</v>
      </c>
      <c r="C16" s="564"/>
      <c r="D16" s="564"/>
      <c r="E16" s="252">
        <f>Import_M!D20</f>
        <v>0</v>
      </c>
      <c r="F16" s="252">
        <f>Import_M!E20</f>
        <v>0</v>
      </c>
      <c r="G16" s="252">
        <f t="shared" si="0"/>
        <v>0</v>
      </c>
      <c r="H16" s="252">
        <f>Import_M!F20</f>
        <v>0</v>
      </c>
      <c r="I16" s="252">
        <f>Import_M!G20</f>
        <v>0</v>
      </c>
      <c r="J16" s="300"/>
      <c r="K16" s="365"/>
      <c r="L16" s="365"/>
      <c r="M16" s="365"/>
      <c r="N16" s="365"/>
    </row>
    <row r="17" spans="1:14" s="371" customFormat="1" ht="16.5" customHeight="1" x14ac:dyDescent="0.3">
      <c r="A17" s="293">
        <v>9</v>
      </c>
      <c r="B17" s="608" t="str">
        <f>IF(Tartalom!$G$3=1,Nyelv!B213,IF(Tartalom!$G$3=2,Nyelv!C213,IF(Tartalom!$G$3=3,Nyelv!D213,Nyelv!E213)))</f>
        <v>B. Forgóeszközök (10.+11.+14.+16. sor)</v>
      </c>
      <c r="C17" s="608"/>
      <c r="D17" s="608"/>
      <c r="E17" s="372">
        <f>Import_M!D31</f>
        <v>0</v>
      </c>
      <c r="F17" s="372">
        <f>Import_M!E31</f>
        <v>0</v>
      </c>
      <c r="G17" s="372">
        <f t="shared" si="0"/>
        <v>0</v>
      </c>
      <c r="H17" s="372">
        <f>Import_M!F31</f>
        <v>0</v>
      </c>
      <c r="I17" s="372">
        <f>Import_M!G31</f>
        <v>0</v>
      </c>
      <c r="J17" s="300"/>
      <c r="K17" s="365"/>
      <c r="L17" s="365"/>
      <c r="M17" s="365"/>
      <c r="N17" s="365"/>
    </row>
    <row r="18" spans="1:14" s="371" customFormat="1" ht="16.5" customHeight="1" x14ac:dyDescent="0.3">
      <c r="A18" s="293">
        <v>10</v>
      </c>
      <c r="B18" s="564" t="str">
        <f>IF(Tartalom!$G$3=1,Nyelv!B214,IF(Tartalom!$G$3=2,Nyelv!C214,IF(Tartalom!$G$3=3,Nyelv!D214,Nyelv!E214)))</f>
        <v xml:space="preserve">I. KÉSZLETEK </v>
      </c>
      <c r="C18" s="564"/>
      <c r="D18" s="564"/>
      <c r="E18" s="252">
        <f>Import_M!D32</f>
        <v>0</v>
      </c>
      <c r="F18" s="252">
        <f>Import_M!E32</f>
        <v>0</v>
      </c>
      <c r="G18" s="252">
        <f t="shared" si="0"/>
        <v>0</v>
      </c>
      <c r="H18" s="252">
        <f>Import_M!F32</f>
        <v>0</v>
      </c>
      <c r="I18" s="252">
        <f>Import_M!G32</f>
        <v>0</v>
      </c>
      <c r="J18" s="300"/>
      <c r="K18" s="365"/>
      <c r="L18" s="365"/>
      <c r="M18" s="365"/>
      <c r="N18" s="365"/>
    </row>
    <row r="19" spans="1:14" s="371" customFormat="1" ht="16.5" customHeight="1" x14ac:dyDescent="0.3">
      <c r="A19" s="293">
        <v>11</v>
      </c>
      <c r="B19" s="564" t="str">
        <f>IF(Tartalom!$G$3=1,Nyelv!B215,IF(Tartalom!$G$3=2,Nyelv!C215,IF(Tartalom!$G$3=3,Nyelv!D215,Nyelv!E215)))</f>
        <v xml:space="preserve">II. KÖVETELÉSEK </v>
      </c>
      <c r="C19" s="564"/>
      <c r="D19" s="564"/>
      <c r="E19" s="252">
        <f>Import_M!D39</f>
        <v>0</v>
      </c>
      <c r="F19" s="252">
        <f>Import_M!E39</f>
        <v>0</v>
      </c>
      <c r="G19" s="252">
        <f t="shared" si="0"/>
        <v>0</v>
      </c>
      <c r="H19" s="252">
        <f>Import_M!F39</f>
        <v>0</v>
      </c>
      <c r="I19" s="252">
        <f>Import_M!G39</f>
        <v>0</v>
      </c>
      <c r="J19" s="300"/>
      <c r="K19" s="365"/>
      <c r="L19" s="365"/>
      <c r="M19" s="365"/>
      <c r="N19" s="365"/>
    </row>
    <row r="20" spans="1:14" s="371" customFormat="1" ht="16.5" customHeight="1" x14ac:dyDescent="0.3">
      <c r="A20" s="293">
        <v>14</v>
      </c>
      <c r="B20" s="564" t="str">
        <f>IF(Tartalom!$G$3=1,Nyelv!B218,IF(Tartalom!$G$3=2,Nyelv!C218,IF(Tartalom!$G$3=3,Nyelv!D218,Nyelv!E218)))</f>
        <v xml:space="preserve">III. ÉRTÉKPAPÍROK </v>
      </c>
      <c r="C20" s="564"/>
      <c r="D20" s="564"/>
      <c r="E20" s="252">
        <f>Import_M!D48</f>
        <v>0</v>
      </c>
      <c r="F20" s="252">
        <f>Import_M!E48</f>
        <v>0</v>
      </c>
      <c r="G20" s="252">
        <f t="shared" si="0"/>
        <v>0</v>
      </c>
      <c r="H20" s="252">
        <f>Import_M!F48</f>
        <v>0</v>
      </c>
      <c r="I20" s="252">
        <f>Import_M!G48</f>
        <v>0</v>
      </c>
      <c r="J20" s="300"/>
      <c r="K20" s="365"/>
      <c r="L20" s="365"/>
      <c r="M20" s="365"/>
      <c r="N20" s="365"/>
    </row>
    <row r="21" spans="1:14" s="371" customFormat="1" ht="16.5" customHeight="1" x14ac:dyDescent="0.3">
      <c r="A21" s="293">
        <v>16</v>
      </c>
      <c r="B21" s="564" t="str">
        <f>IF(Tartalom!$G$3=1,Nyelv!B220,IF(Tartalom!$G$3=2,Nyelv!C220,IF(Tartalom!$G$3=3,Nyelv!D220,Nyelv!E220)))</f>
        <v xml:space="preserve">IV. PÉNZESZKÖZÖK </v>
      </c>
      <c r="C21" s="564"/>
      <c r="D21" s="564"/>
      <c r="E21" s="252">
        <f>Import_M!D55</f>
        <v>0</v>
      </c>
      <c r="F21" s="252">
        <f>Import_M!E55</f>
        <v>0</v>
      </c>
      <c r="G21" s="252">
        <f t="shared" si="0"/>
        <v>0</v>
      </c>
      <c r="H21" s="252">
        <f>Import_M!F55</f>
        <v>0</v>
      </c>
      <c r="I21" s="252">
        <f>Import_M!G55</f>
        <v>0</v>
      </c>
      <c r="J21" s="300"/>
      <c r="K21" s="365"/>
      <c r="L21" s="365"/>
      <c r="M21" s="365"/>
      <c r="N21" s="365"/>
    </row>
    <row r="22" spans="1:14" s="371" customFormat="1" ht="16.5" customHeight="1" x14ac:dyDescent="0.3">
      <c r="A22" s="293">
        <v>17</v>
      </c>
      <c r="B22" s="608" t="str">
        <f>IF(Tartalom!$G$3=1,Nyelv!B221,IF(Tartalom!$G$3=2,Nyelv!C221,IF(Tartalom!$G$3=3,Nyelv!D221,Nyelv!E221)))</f>
        <v xml:space="preserve">C. Aktív időbeli elhatárolások </v>
      </c>
      <c r="C22" s="608"/>
      <c r="D22" s="608"/>
      <c r="E22" s="372">
        <f>Import_M!D58</f>
        <v>0</v>
      </c>
      <c r="F22" s="252">
        <f>Import_M!E58</f>
        <v>0</v>
      </c>
      <c r="G22" s="372">
        <f t="shared" si="0"/>
        <v>0</v>
      </c>
      <c r="H22" s="372">
        <f>Import_M!F58</f>
        <v>0</v>
      </c>
      <c r="I22" s="372">
        <f>Import_M!G58</f>
        <v>0</v>
      </c>
      <c r="J22" s="300"/>
      <c r="K22" s="365"/>
      <c r="L22" s="365"/>
      <c r="M22" s="365"/>
      <c r="N22" s="365"/>
    </row>
    <row r="23" spans="1:14" s="371" customFormat="1" ht="16.5" customHeight="1" x14ac:dyDescent="0.3">
      <c r="A23" s="296">
        <v>18</v>
      </c>
      <c r="B23" s="582" t="str">
        <f>IF(Tartalom!$G$3=1,Nyelv!B222,IF(Tartalom!$G$3=2,Nyelv!C222,IF(Tartalom!$G$3=3,Nyelv!D222,Nyelv!E222)))</f>
        <v>ESZKÖZÖK (AKTÍVÁK) ÖSSZESEN (01.+09.+17. sor)</v>
      </c>
      <c r="C23" s="582"/>
      <c r="D23" s="582"/>
      <c r="E23" s="373">
        <f>Import_M!D62</f>
        <v>0</v>
      </c>
      <c r="F23" s="373">
        <f>Import_M!E62</f>
        <v>0</v>
      </c>
      <c r="G23" s="373">
        <f t="shared" si="0"/>
        <v>0</v>
      </c>
      <c r="H23" s="373">
        <f>Import_M!F62</f>
        <v>0</v>
      </c>
      <c r="I23" s="373">
        <f>Import_M!G62</f>
        <v>0</v>
      </c>
      <c r="J23" s="298"/>
      <c r="K23" s="365"/>
      <c r="L23" s="365"/>
      <c r="M23" s="365"/>
      <c r="N23" s="365"/>
    </row>
    <row r="24" spans="1:14" s="371" customFormat="1" ht="16.5" customHeight="1" x14ac:dyDescent="0.3">
      <c r="A24" s="367"/>
      <c r="B24" s="135"/>
      <c r="C24" s="135"/>
      <c r="D24" s="135"/>
      <c r="E24" s="374"/>
      <c r="F24" s="374"/>
      <c r="G24" s="374"/>
      <c r="H24" s="374"/>
      <c r="I24" s="374"/>
      <c r="J24" s="374"/>
      <c r="K24" s="365"/>
      <c r="L24" s="365"/>
      <c r="M24" s="365"/>
      <c r="N24" s="365"/>
    </row>
    <row r="25" spans="1:14" s="371" customFormat="1" ht="16.5" customHeight="1" x14ac:dyDescent="0.3">
      <c r="A25" s="560" t="str">
        <f>IF(Tartalom!$G$3=1,Nyelv!$B$442,IF(Tartalom!$G$3=2,Nyelv!$C$442,IF(Tartalom!$G$3=3,Nyelv!$D$442,Nyelv!$E$442)))</f>
        <v>Források (passzívák)</v>
      </c>
      <c r="B25" s="560"/>
      <c r="C25" s="375"/>
      <c r="D25" s="375"/>
      <c r="E25" s="375"/>
      <c r="F25" s="375"/>
      <c r="G25" s="375"/>
      <c r="H25" s="375"/>
      <c r="I25" s="375"/>
      <c r="J25" s="364"/>
      <c r="K25" s="365"/>
      <c r="L25" s="365"/>
      <c r="M25" s="365"/>
      <c r="N25" s="365"/>
    </row>
    <row r="26" spans="1:14" s="371" customFormat="1" ht="16.5" customHeight="1" x14ac:dyDescent="0.3">
      <c r="A26" s="291">
        <v>19</v>
      </c>
      <c r="B26" s="609" t="str">
        <f>IF(Tartalom!$G$3=1,Nyelv!B223,IF(Tartalom!$G$3=2,Nyelv!C223,IF(Tartalom!$G$3=3,Nyelv!D223,Nyelv!E223)))</f>
        <v>D. Saját tőke (20.+22.+23.+24.+25.+26.+29. sor)</v>
      </c>
      <c r="C26" s="609"/>
      <c r="D26" s="609"/>
      <c r="E26" s="281">
        <f>Import_M!D63</f>
        <v>0</v>
      </c>
      <c r="F26" s="281">
        <f>Import_M!E63</f>
        <v>0</v>
      </c>
      <c r="G26" s="281">
        <f t="shared" ref="G26:G40" si="1">H26-I26</f>
        <v>0</v>
      </c>
      <c r="H26" s="281">
        <f>Import_M!F63</f>
        <v>0</v>
      </c>
      <c r="I26" s="281">
        <f>Import_M!G63</f>
        <v>0</v>
      </c>
      <c r="J26" s="307"/>
      <c r="K26" s="365"/>
      <c r="L26" s="365"/>
      <c r="M26" s="365"/>
      <c r="N26" s="365"/>
    </row>
    <row r="27" spans="1:14" s="371" customFormat="1" ht="16.5" customHeight="1" x14ac:dyDescent="0.3">
      <c r="A27" s="293">
        <v>20</v>
      </c>
      <c r="B27" s="610" t="str">
        <f>IF(Tartalom!$G$3=1,Nyelv!B224,IF(Tartalom!$G$3=2,Nyelv!C224,IF(Tartalom!$G$3=3,Nyelv!D224,Nyelv!E224)))</f>
        <v>I. JEGYZETT TŐKE</v>
      </c>
      <c r="C27" s="610"/>
      <c r="D27" s="610"/>
      <c r="E27" s="252">
        <f>Import_M!D64</f>
        <v>0</v>
      </c>
      <c r="F27" s="252">
        <f>Import_M!E64</f>
        <v>0</v>
      </c>
      <c r="G27" s="252">
        <f t="shared" si="1"/>
        <v>0</v>
      </c>
      <c r="H27" s="252">
        <f>Import_M!F64</f>
        <v>0</v>
      </c>
      <c r="I27" s="252">
        <f>Import_M!G64</f>
        <v>0</v>
      </c>
      <c r="J27" s="300"/>
      <c r="K27" s="365"/>
      <c r="L27" s="365"/>
      <c r="M27" s="365"/>
      <c r="N27" s="365"/>
    </row>
    <row r="28" spans="1:14" s="371" customFormat="1" ht="16.5" customHeight="1" x14ac:dyDescent="0.3">
      <c r="A28" s="293">
        <v>22</v>
      </c>
      <c r="B28" s="610" t="str">
        <f>IF(Tartalom!$G$3=1,Nyelv!B228,IF(Tartalom!$G$3=2,Nyelv!C228,IF(Tartalom!$G$3=3,Nyelv!D228,Nyelv!E228)))</f>
        <v>II. JEGYZETT, DE MÉG BE NEM FIZETETT TŐKE (-)</v>
      </c>
      <c r="C28" s="610"/>
      <c r="D28" s="610"/>
      <c r="E28" s="252">
        <f>Import_M!D66</f>
        <v>0</v>
      </c>
      <c r="F28" s="252">
        <f>Import_M!E66</f>
        <v>0</v>
      </c>
      <c r="G28" s="252">
        <f t="shared" si="1"/>
        <v>0</v>
      </c>
      <c r="H28" s="252">
        <f>Import_M!F66</f>
        <v>0</v>
      </c>
      <c r="I28" s="252">
        <f>Import_M!G66</f>
        <v>0</v>
      </c>
      <c r="J28" s="300"/>
      <c r="K28" s="365"/>
      <c r="L28" s="365"/>
      <c r="M28" s="365"/>
      <c r="N28" s="365"/>
    </row>
    <row r="29" spans="1:14" s="371" customFormat="1" ht="16.5" customHeight="1" x14ac:dyDescent="0.3">
      <c r="A29" s="293">
        <v>23</v>
      </c>
      <c r="B29" s="610" t="str">
        <f>IF(Tartalom!$G$3=1,Nyelv!B229,IF(Tartalom!$G$3=2,Nyelv!C229,IF(Tartalom!$G$3=3,Nyelv!D229,Nyelv!E229)))</f>
        <v>III. TŐKETARTALÉK</v>
      </c>
      <c r="C29" s="610"/>
      <c r="D29" s="610"/>
      <c r="E29" s="252">
        <f>Import_M!D67</f>
        <v>0</v>
      </c>
      <c r="F29" s="252">
        <f>Import_M!E67</f>
        <v>0</v>
      </c>
      <c r="G29" s="252">
        <f t="shared" si="1"/>
        <v>0</v>
      </c>
      <c r="H29" s="252">
        <f>Import_M!F67</f>
        <v>0</v>
      </c>
      <c r="I29" s="252">
        <f>Import_M!G67</f>
        <v>0</v>
      </c>
      <c r="J29" s="300"/>
      <c r="K29" s="365"/>
      <c r="L29" s="365"/>
      <c r="M29" s="365"/>
      <c r="N29" s="365"/>
    </row>
    <row r="30" spans="1:14" s="371" customFormat="1" ht="16.5" customHeight="1" x14ac:dyDescent="0.3">
      <c r="A30" s="293">
        <v>24</v>
      </c>
      <c r="B30" s="610" t="str">
        <f>IF(Tartalom!$G$3=1,Nyelv!B230,IF(Tartalom!$G$3=2,Nyelv!C230,IF(Tartalom!$G$3=3,Nyelv!D230,Nyelv!E230)))</f>
        <v>IV. EREDMÉNYTARTALÉK</v>
      </c>
      <c r="C30" s="610"/>
      <c r="D30" s="610"/>
      <c r="E30" s="252">
        <f>Import_M!D68</f>
        <v>0</v>
      </c>
      <c r="F30" s="252">
        <f>Import_M!E68</f>
        <v>0</v>
      </c>
      <c r="G30" s="252">
        <f t="shared" si="1"/>
        <v>0</v>
      </c>
      <c r="H30" s="252">
        <f>Import_M!F68</f>
        <v>0</v>
      </c>
      <c r="I30" s="252">
        <f>Import_M!G68</f>
        <v>0</v>
      </c>
      <c r="J30" s="300"/>
      <c r="K30" s="365"/>
      <c r="L30" s="365"/>
      <c r="M30" s="365"/>
      <c r="N30" s="365"/>
    </row>
    <row r="31" spans="1:14" s="371" customFormat="1" ht="16.5" customHeight="1" x14ac:dyDescent="0.3">
      <c r="A31" s="293">
        <v>25</v>
      </c>
      <c r="B31" s="610" t="str">
        <f>IF(Tartalom!$G$3=1,Nyelv!B231,IF(Tartalom!$G$3=2,Nyelv!C231,IF(Tartalom!$G$3=3,Nyelv!D231,Nyelv!E231)))</f>
        <v>V.  LEKÖTÖTT TARTALÉK</v>
      </c>
      <c r="C31" s="610"/>
      <c r="D31" s="610"/>
      <c r="E31" s="252">
        <f>Import_M!D69</f>
        <v>0</v>
      </c>
      <c r="F31" s="252">
        <f>Import_M!E69</f>
        <v>0</v>
      </c>
      <c r="G31" s="252">
        <f t="shared" si="1"/>
        <v>0</v>
      </c>
      <c r="H31" s="252">
        <f>Import_M!F69</f>
        <v>0</v>
      </c>
      <c r="I31" s="252">
        <f>Import_M!G69</f>
        <v>0</v>
      </c>
      <c r="J31" s="300"/>
      <c r="K31" s="365"/>
      <c r="L31" s="365"/>
      <c r="M31" s="365"/>
      <c r="N31" s="365"/>
    </row>
    <row r="32" spans="1:14" s="371" customFormat="1" ht="16.5" customHeight="1" x14ac:dyDescent="0.3">
      <c r="A32" s="293">
        <v>26</v>
      </c>
      <c r="B32" s="610" t="str">
        <f>IF(Tartalom!$G$3=1,Nyelv!B232,IF(Tartalom!$G$3=2,Nyelv!C232,IF(Tartalom!$G$3=3,Nyelv!D232,Nyelv!E232)))</f>
        <v>VI. ÉRTÉKELÉSI TARTALÉK</v>
      </c>
      <c r="C32" s="610"/>
      <c r="D32" s="610"/>
      <c r="E32" s="252">
        <f>Import_M!D70</f>
        <v>0</v>
      </c>
      <c r="F32" s="252">
        <f>Import_M!E70</f>
        <v>0</v>
      </c>
      <c r="G32" s="252">
        <f t="shared" si="1"/>
        <v>0</v>
      </c>
      <c r="H32" s="252">
        <f>Import_M!F70</f>
        <v>0</v>
      </c>
      <c r="I32" s="252">
        <f>Import_M!G70</f>
        <v>0</v>
      </c>
      <c r="J32" s="300"/>
      <c r="K32" s="365"/>
      <c r="L32" s="365"/>
      <c r="M32" s="365"/>
      <c r="N32" s="365"/>
    </row>
    <row r="33" spans="1:14" s="371" customFormat="1" ht="16.5" customHeight="1" x14ac:dyDescent="0.3">
      <c r="A33" s="293">
        <v>29</v>
      </c>
      <c r="B33" s="610" t="str">
        <f>IF(Tartalom!$G$3=1,Nyelv!B235,IF(Tartalom!$G$3=2,Nyelv!C235,IF(Tartalom!$G$3=3,Nyelv!D235,Nyelv!E235)))</f>
        <v>VII. ADÓZOTT EREDMÉNY</v>
      </c>
      <c r="C33" s="610"/>
      <c r="D33" s="610"/>
      <c r="E33" s="252">
        <f>Import_M!D73</f>
        <v>0</v>
      </c>
      <c r="F33" s="252">
        <f>Import_M!E73</f>
        <v>0</v>
      </c>
      <c r="G33" s="252">
        <f t="shared" si="1"/>
        <v>0</v>
      </c>
      <c r="H33" s="252">
        <f>Import_M!F73</f>
        <v>0</v>
      </c>
      <c r="I33" s="252">
        <f>Import_M!G73</f>
        <v>0</v>
      </c>
      <c r="J33" s="300"/>
      <c r="K33" s="365"/>
      <c r="L33" s="365"/>
      <c r="M33" s="365"/>
      <c r="N33" s="365"/>
    </row>
    <row r="34" spans="1:14" s="371" customFormat="1" ht="16.5" customHeight="1" x14ac:dyDescent="0.3">
      <c r="A34" s="293">
        <v>30</v>
      </c>
      <c r="B34" s="611" t="str">
        <f>IF(Tartalom!$G$3=1,Nyelv!B236,IF(Tartalom!$G$3=2,Nyelv!C236,IF(Tartalom!$G$3=3,Nyelv!D236,Nyelv!E236)))</f>
        <v xml:space="preserve">E. Céltartalékok </v>
      </c>
      <c r="C34" s="611"/>
      <c r="D34" s="611"/>
      <c r="E34" s="372">
        <f>Import_M!D74</f>
        <v>0</v>
      </c>
      <c r="F34" s="372">
        <f>Import_M!E74</f>
        <v>0</v>
      </c>
      <c r="G34" s="372">
        <f t="shared" si="1"/>
        <v>0</v>
      </c>
      <c r="H34" s="372">
        <f>Import_M!F74</f>
        <v>0</v>
      </c>
      <c r="I34" s="372">
        <f>Import_M!G74</f>
        <v>0</v>
      </c>
      <c r="J34" s="300"/>
      <c r="K34" s="365"/>
      <c r="L34" s="365"/>
      <c r="M34" s="365"/>
      <c r="N34" s="365"/>
    </row>
    <row r="35" spans="1:14" s="371" customFormat="1" ht="16.5" customHeight="1" x14ac:dyDescent="0.3">
      <c r="A35" s="293">
        <v>31</v>
      </c>
      <c r="B35" s="611" t="str">
        <f>IF(Tartalom!$G$3=1,Nyelv!B237,IF(Tartalom!$G$3=2,Nyelv!C237,IF(Tartalom!$G$3=3,Nyelv!D237,Nyelv!E237)))</f>
        <v>F. Kötelezettségek (32.+33.+34. sor)</v>
      </c>
      <c r="C35" s="611"/>
      <c r="D35" s="611"/>
      <c r="E35" s="372">
        <f>Import_M!D78</f>
        <v>0</v>
      </c>
      <c r="F35" s="372">
        <f>Import_M!E78</f>
        <v>0</v>
      </c>
      <c r="G35" s="372">
        <f t="shared" si="1"/>
        <v>0</v>
      </c>
      <c r="H35" s="372">
        <f>Import_M!F78</f>
        <v>0</v>
      </c>
      <c r="I35" s="372">
        <f>Import_M!G78</f>
        <v>0</v>
      </c>
      <c r="J35" s="300"/>
      <c r="K35" s="365"/>
      <c r="L35" s="365"/>
      <c r="M35" s="365"/>
      <c r="N35" s="365"/>
    </row>
    <row r="36" spans="1:14" s="371" customFormat="1" ht="16.5" customHeight="1" x14ac:dyDescent="0.3">
      <c r="A36" s="293">
        <v>32</v>
      </c>
      <c r="B36" s="610" t="str">
        <f>IF(Tartalom!$G$3=1,Nyelv!B238,IF(Tartalom!$G$3=2,Nyelv!C238,IF(Tartalom!$G$3=3,Nyelv!D238,Nyelv!E238)))</f>
        <v xml:space="preserve">I. HÁTRASOROLT KÖTELEZETTSÉGEK </v>
      </c>
      <c r="C36" s="610"/>
      <c r="D36" s="610"/>
      <c r="E36" s="252">
        <f>Import_M!D79</f>
        <v>0</v>
      </c>
      <c r="F36" s="252">
        <f>Import_M!E79</f>
        <v>0</v>
      </c>
      <c r="G36" s="252">
        <f t="shared" si="1"/>
        <v>0</v>
      </c>
      <c r="H36" s="252">
        <f>Import_M!F79</f>
        <v>0</v>
      </c>
      <c r="I36" s="252">
        <f>Import_M!G79</f>
        <v>0</v>
      </c>
      <c r="J36" s="300"/>
      <c r="K36" s="365"/>
      <c r="L36" s="365"/>
      <c r="M36" s="365"/>
      <c r="N36" s="365"/>
    </row>
    <row r="37" spans="1:14" s="371" customFormat="1" ht="16.5" customHeight="1" x14ac:dyDescent="0.3">
      <c r="A37" s="293">
        <v>33</v>
      </c>
      <c r="B37" s="610" t="str">
        <f>IF(Tartalom!$G$3=1,Nyelv!B239,IF(Tartalom!$G$3=2,Nyelv!C239,IF(Tartalom!$G$3=3,Nyelv!D239,Nyelv!E239)))</f>
        <v>II. HOSSZÚ LEJÁRATÚ KÖTELEZETTSÉGEK</v>
      </c>
      <c r="C37" s="610"/>
      <c r="D37" s="610"/>
      <c r="E37" s="252">
        <f>Import_M!D84</f>
        <v>0</v>
      </c>
      <c r="F37" s="252">
        <f>Import_M!E84</f>
        <v>0</v>
      </c>
      <c r="G37" s="252">
        <f t="shared" si="1"/>
        <v>0</v>
      </c>
      <c r="H37" s="252">
        <f>Import_M!F84</f>
        <v>0</v>
      </c>
      <c r="I37" s="252">
        <f>Import_M!G84</f>
        <v>0</v>
      </c>
      <c r="J37" s="300"/>
      <c r="K37" s="365"/>
      <c r="L37" s="365"/>
      <c r="M37" s="365"/>
      <c r="N37" s="365"/>
    </row>
    <row r="38" spans="1:14" s="371" customFormat="1" ht="16.5" customHeight="1" x14ac:dyDescent="0.3">
      <c r="A38" s="293">
        <v>34</v>
      </c>
      <c r="B38" s="610" t="str">
        <f>IF(Tartalom!$G$3=1,Nyelv!B240,IF(Tartalom!$G$3=2,Nyelv!C240,IF(Tartalom!$G$3=3,Nyelv!D240,Nyelv!E240)))</f>
        <v xml:space="preserve">III. RÖVID LEJÁRATÚ KÖTELEZETTSÉGEK </v>
      </c>
      <c r="C38" s="610"/>
      <c r="D38" s="610"/>
      <c r="E38" s="252">
        <f>Import_M!D94</f>
        <v>0</v>
      </c>
      <c r="F38" s="252">
        <f>Import_M!E94</f>
        <v>0</v>
      </c>
      <c r="G38" s="252">
        <f t="shared" si="1"/>
        <v>0</v>
      </c>
      <c r="H38" s="252">
        <f>Import_M!F94</f>
        <v>0</v>
      </c>
      <c r="I38" s="252">
        <f>Import_M!G94</f>
        <v>0</v>
      </c>
      <c r="J38" s="300"/>
      <c r="K38" s="365"/>
      <c r="L38" s="365"/>
      <c r="M38" s="365"/>
      <c r="N38" s="365"/>
    </row>
    <row r="39" spans="1:14" s="371" customFormat="1" ht="16.5" customHeight="1" x14ac:dyDescent="0.3">
      <c r="A39" s="293">
        <v>37</v>
      </c>
      <c r="B39" s="611" t="str">
        <f>IF(Tartalom!$G$3=1,Nyelv!B243,IF(Tartalom!$G$3=2,Nyelv!C243,IF(Tartalom!$G$3=3,Nyelv!D243,Nyelv!E243)))</f>
        <v xml:space="preserve">G. Passzívák időbeli elhatárolások </v>
      </c>
      <c r="C39" s="611"/>
      <c r="D39" s="611"/>
      <c r="E39" s="372">
        <f>Import_M!D107</f>
        <v>0</v>
      </c>
      <c r="F39" s="252">
        <f>Import_M!E107</f>
        <v>0</v>
      </c>
      <c r="G39" s="252">
        <f t="shared" si="1"/>
        <v>0</v>
      </c>
      <c r="H39" s="372">
        <f>Import_M!F107</f>
        <v>0</v>
      </c>
      <c r="I39" s="372">
        <f>Import_M!G107</f>
        <v>0</v>
      </c>
      <c r="J39" s="300"/>
      <c r="K39" s="365"/>
      <c r="L39" s="365"/>
      <c r="M39" s="365"/>
      <c r="N39" s="365"/>
    </row>
    <row r="40" spans="1:14" s="371" customFormat="1" ht="16.5" customHeight="1" x14ac:dyDescent="0.3">
      <c r="A40" s="296">
        <v>38</v>
      </c>
      <c r="B40" s="612" t="str">
        <f>IF(Tartalom!$G$3=1,Nyelv!B244,IF(Tartalom!$G$3=2,Nyelv!C244,IF(Tartalom!$G$3=3,Nyelv!D244,Nyelv!E244)))</f>
        <v>FORRÁSOK (PASSZÍVÁK) ÖSSZESEN (19.+30.+31+37. sor)</v>
      </c>
      <c r="C40" s="612"/>
      <c r="D40" s="612"/>
      <c r="E40" s="373">
        <f>Import_M!D111</f>
        <v>0</v>
      </c>
      <c r="F40" s="376">
        <f>Import_M!E111</f>
        <v>0</v>
      </c>
      <c r="G40" s="373">
        <f t="shared" si="1"/>
        <v>0</v>
      </c>
      <c r="H40" s="373">
        <f>Import_M!F111</f>
        <v>0</v>
      </c>
      <c r="I40" s="373">
        <f>Import_M!G111</f>
        <v>0</v>
      </c>
      <c r="J40" s="298"/>
      <c r="K40" s="365"/>
      <c r="L40" s="365"/>
      <c r="M40" s="365"/>
      <c r="N40" s="365"/>
    </row>
    <row r="41" spans="1:14" ht="16.5" customHeight="1" x14ac:dyDescent="0.3">
      <c r="A41" s="136"/>
      <c r="B41" s="136"/>
      <c r="C41" s="136"/>
      <c r="D41" s="136"/>
      <c r="E41" s="136"/>
      <c r="F41" s="136"/>
      <c r="G41" s="136"/>
      <c r="H41" s="136"/>
      <c r="I41" s="136"/>
      <c r="J41" s="377"/>
      <c r="K41" s="365"/>
      <c r="L41" s="365"/>
      <c r="M41" s="365"/>
      <c r="N41" s="365"/>
    </row>
    <row r="42" spans="1:14" ht="16.5" customHeight="1" x14ac:dyDescent="0.25">
      <c r="A42" s="160" t="s">
        <v>105</v>
      </c>
      <c r="B42" s="160"/>
      <c r="C42" s="160"/>
      <c r="D42" s="160"/>
      <c r="E42" s="160"/>
      <c r="F42" s="160"/>
      <c r="G42" s="160"/>
      <c r="H42" s="27"/>
      <c r="I42" s="27"/>
      <c r="J42" s="27"/>
    </row>
    <row r="43" spans="1:14" x14ac:dyDescent="0.25">
      <c r="A43" s="163"/>
      <c r="B43" s="163"/>
      <c r="C43" s="163"/>
      <c r="D43" s="163"/>
      <c r="E43" s="163"/>
      <c r="F43" s="163"/>
      <c r="G43" s="163"/>
      <c r="H43" s="125"/>
      <c r="I43" s="125"/>
    </row>
    <row r="44" spans="1:14" x14ac:dyDescent="0.25">
      <c r="A44" s="166" t="s">
        <v>106</v>
      </c>
      <c r="B44" s="166"/>
      <c r="C44" s="166"/>
      <c r="D44" s="166"/>
      <c r="E44" s="166"/>
      <c r="F44" s="166"/>
      <c r="G44" s="166"/>
      <c r="H44" s="27"/>
      <c r="I44" s="27"/>
      <c r="J44" s="27"/>
    </row>
    <row r="45" spans="1:14" x14ac:dyDescent="0.25">
      <c r="A45" s="163"/>
      <c r="B45" s="163"/>
      <c r="C45" s="163"/>
      <c r="D45" s="163"/>
      <c r="E45" s="163"/>
      <c r="F45" s="163"/>
      <c r="G45" s="163"/>
      <c r="H45" s="125"/>
      <c r="I45" s="125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27"/>
    </row>
  </sheetData>
  <mergeCells count="33">
    <mergeCell ref="B38:D38"/>
    <mergeCell ref="B39:D39"/>
    <mergeCell ref="B40:D40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2:D22"/>
    <mergeCell ref="B23:D23"/>
    <mergeCell ref="A25:B25"/>
    <mergeCell ref="B26:D26"/>
    <mergeCell ref="B27:D27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4:C4"/>
    <mergeCell ref="A5:C5"/>
    <mergeCell ref="A9:H9"/>
    <mergeCell ref="A10:B10"/>
    <mergeCell ref="B11:D11"/>
  </mergeCells>
  <hyperlinks>
    <hyperlink ref="J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6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16</vt:i4>
      </vt:variant>
    </vt:vector>
  </HeadingPairs>
  <TitlesOfParts>
    <vt:vector size="35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'B-03-04'!Nyomtatási_cím</vt:lpstr>
      <vt:lpstr>'B-03-05'!Nyomtatási_cím</vt:lpstr>
      <vt:lpstr>'B-03-06'!Nyomtatási_cím</vt:lpstr>
      <vt:lpstr>'B-03-08'!Nyomtatási_cím</vt:lpstr>
      <vt:lpstr>'B-03-01'!Nyomtatási_terület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v.1.21.3.0.1#2022-01-19</dc:description>
  <dcterms:created xsi:type="dcterms:W3CDTF">2021-04-19T13:53:01Z</dcterms:created>
  <dcterms:modified xsi:type="dcterms:W3CDTF">2022-01-18T12:58:19Z</dcterms:modified>
</cp:coreProperties>
</file>