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35394291-34C4-463D-976B-6EF5E231737E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TARTALOM" sheetId="1" r:id="rId1"/>
    <sheet name="KK-08" sheetId="15" r:id="rId2"/>
    <sheet name="KK-08-01" sheetId="16" r:id="rId3"/>
    <sheet name="KK-08-02" sheetId="17" r:id="rId4"/>
    <sheet name="KK-08-03" sheetId="18" r:id="rId5"/>
    <sheet name="KK-09" sheetId="19" r:id="rId6"/>
    <sheet name="KK-10" sheetId="20" r:id="rId7"/>
    <sheet name="KK-11" sheetId="21" r:id="rId8"/>
    <sheet name="Alapa" sheetId="27" r:id="rId9"/>
    <sheet name="Import_M" sheetId="23" r:id="rId10"/>
    <sheet name="Import_O" sheetId="24" r:id="rId11"/>
    <sheet name="Import_F" sheetId="25" r:id="rId12"/>
    <sheet name="Import_FK" sheetId="26" r:id="rId13"/>
  </sheets>
  <definedNames>
    <definedName name="_xlnm.Print_Titles" localSheetId="2">'KK-08-01'!$1:$6</definedName>
    <definedName name="_xlnm.Print_Titles" localSheetId="3">'KK-08-02'!$1:$6</definedName>
    <definedName name="_xlnm.Print_Titles" localSheetId="4">'KK-08-03'!$1:$6</definedName>
    <definedName name="_xlnm.Print_Titles" localSheetId="5">'KK-09'!$3:$5</definedName>
    <definedName name="_xlnm.Print_Titles" localSheetId="6">'KK-10'!$1:$7</definedName>
    <definedName name="_xlnm.Print_Area" localSheetId="1">'KK-08'!$A$1:$D$26</definedName>
    <definedName name="_xlnm.Print_Area" localSheetId="2">'KK-08-01'!$A$1:$G$56</definedName>
    <definedName name="_xlnm.Print_Area" localSheetId="3">'KK-08-02'!$A$1:$G$56</definedName>
    <definedName name="_xlnm.Print_Area" localSheetId="4">'KK-08-03'!$A$1:$G$56</definedName>
    <definedName name="_xlnm.Print_Area" localSheetId="5">'KK-09'!$A$1:$N$150</definedName>
    <definedName name="_xlnm.Print_Area" localSheetId="6">'KK-10'!$A$1:$H$254</definedName>
    <definedName name="_xlnm.Print_Area" localSheetId="7">'KK-11'!$A$1:$E$46</definedName>
    <definedName name="_xlnm.Print_Area" localSheetId="0">TARTALOM!$A$1:$D$17</definedName>
  </definedNames>
  <calcPr calcId="191029"/>
</workbook>
</file>

<file path=xl/calcChain.xml><?xml version="1.0" encoding="utf-8"?>
<calcChain xmlns="http://schemas.openxmlformats.org/spreadsheetml/2006/main">
  <c r="I117" i="19" l="1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R95" i="27" l="1"/>
  <c r="F18" i="19" l="1"/>
  <c r="H19" i="19"/>
  <c r="D40" i="19" l="1"/>
  <c r="D39" i="19"/>
  <c r="D38" i="19"/>
  <c r="D37" i="19"/>
  <c r="D36" i="19"/>
  <c r="D34" i="19"/>
  <c r="D33" i="19"/>
  <c r="D32" i="19"/>
  <c r="D31" i="19"/>
  <c r="D29" i="19"/>
  <c r="D28" i="19"/>
  <c r="D27" i="19"/>
  <c r="D26" i="19"/>
  <c r="D25" i="19"/>
  <c r="D24" i="19"/>
  <c r="D22" i="19"/>
  <c r="D21" i="19"/>
  <c r="D20" i="19"/>
  <c r="D19" i="19"/>
  <c r="D18" i="19"/>
  <c r="D17" i="19"/>
  <c r="D16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117" i="19"/>
  <c r="D15" i="19"/>
  <c r="D23" i="19" l="1"/>
  <c r="D30" i="19"/>
  <c r="D35" i="19"/>
  <c r="D41" i="19"/>
  <c r="F25" i="18" l="1"/>
  <c r="F25" i="17"/>
  <c r="F25" i="16"/>
  <c r="V121" i="27" l="1"/>
  <c r="V96" i="27"/>
  <c r="V97" i="27"/>
  <c r="V98" i="27"/>
  <c r="V99" i="27"/>
  <c r="V100" i="27"/>
  <c r="V101" i="27"/>
  <c r="V102" i="27"/>
  <c r="V103" i="27"/>
  <c r="V104" i="27"/>
  <c r="V105" i="27"/>
  <c r="V106" i="27"/>
  <c r="V107" i="27"/>
  <c r="V108" i="27"/>
  <c r="V109" i="27"/>
  <c r="V110" i="27"/>
  <c r="V111" i="27"/>
  <c r="V112" i="27"/>
  <c r="V113" i="27"/>
  <c r="V114" i="27"/>
  <c r="V115" i="27"/>
  <c r="V116" i="27"/>
  <c r="V117" i="27"/>
  <c r="V118" i="27"/>
  <c r="V119" i="27"/>
  <c r="V120" i="27"/>
  <c r="V95" i="27"/>
  <c r="E124" i="19"/>
  <c r="I5" i="19" l="1"/>
  <c r="D6" i="18"/>
  <c r="D6" i="17"/>
  <c r="D6" i="16"/>
  <c r="I4" i="19" l="1"/>
  <c r="D5" i="18"/>
  <c r="D5" i="17"/>
  <c r="D5" i="16"/>
  <c r="L96" i="27" l="1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B11" i="18" l="1"/>
  <c r="B10" i="18"/>
  <c r="C30" i="18"/>
  <c r="C30" i="16"/>
  <c r="B10" i="16"/>
  <c r="C30" i="17"/>
  <c r="B10" i="17"/>
  <c r="B11" i="17"/>
  <c r="B15" i="17"/>
  <c r="D17" i="21" l="1"/>
  <c r="D16" i="21"/>
  <c r="D15" i="21"/>
  <c r="D14" i="21"/>
  <c r="D13" i="21"/>
  <c r="D12" i="21"/>
  <c r="Q121" i="27" l="1"/>
  <c r="O121" i="27"/>
  <c r="N121" i="27"/>
  <c r="M121" i="27"/>
  <c r="Q120" i="27"/>
  <c r="O120" i="27"/>
  <c r="N120" i="27"/>
  <c r="M120" i="27"/>
  <c r="Q119" i="27"/>
  <c r="O119" i="27"/>
  <c r="N119" i="27"/>
  <c r="M119" i="27"/>
  <c r="Q118" i="27"/>
  <c r="O118" i="27"/>
  <c r="N118" i="27"/>
  <c r="M118" i="27"/>
  <c r="B118" i="27"/>
  <c r="Q117" i="27"/>
  <c r="O117" i="27"/>
  <c r="N117" i="27"/>
  <c r="M117" i="27"/>
  <c r="B117" i="27"/>
  <c r="Q116" i="27"/>
  <c r="O116" i="27"/>
  <c r="N116" i="27"/>
  <c r="M116" i="27"/>
  <c r="B116" i="27"/>
  <c r="Q115" i="27"/>
  <c r="O115" i="27"/>
  <c r="N115" i="27"/>
  <c r="M115" i="27"/>
  <c r="B115" i="27"/>
  <c r="Q114" i="27"/>
  <c r="O114" i="27"/>
  <c r="N114" i="27"/>
  <c r="M114" i="27"/>
  <c r="B114" i="27"/>
  <c r="Q113" i="27"/>
  <c r="O113" i="27"/>
  <c r="N113" i="27"/>
  <c r="M113" i="27"/>
  <c r="B113" i="27"/>
  <c r="Q112" i="27"/>
  <c r="O112" i="27"/>
  <c r="N112" i="27"/>
  <c r="M112" i="27"/>
  <c r="B112" i="27"/>
  <c r="Q111" i="27"/>
  <c r="O111" i="27"/>
  <c r="N111" i="27"/>
  <c r="M111" i="27"/>
  <c r="B111" i="27"/>
  <c r="Q110" i="27"/>
  <c r="O110" i="27"/>
  <c r="N110" i="27"/>
  <c r="M110" i="27"/>
  <c r="B110" i="27"/>
  <c r="Q109" i="27"/>
  <c r="O109" i="27"/>
  <c r="N109" i="27"/>
  <c r="M109" i="27"/>
  <c r="B109" i="27"/>
  <c r="Q108" i="27"/>
  <c r="O108" i="27"/>
  <c r="N108" i="27"/>
  <c r="M108" i="27"/>
  <c r="B108" i="27"/>
  <c r="Q107" i="27"/>
  <c r="O107" i="27"/>
  <c r="N107" i="27"/>
  <c r="M107" i="27"/>
  <c r="B107" i="27"/>
  <c r="Q106" i="27"/>
  <c r="O106" i="27"/>
  <c r="N106" i="27"/>
  <c r="M106" i="27"/>
  <c r="B106" i="27"/>
  <c r="Q105" i="27"/>
  <c r="O105" i="27"/>
  <c r="N105" i="27"/>
  <c r="M105" i="27"/>
  <c r="B105" i="27"/>
  <c r="Q104" i="27"/>
  <c r="O104" i="27"/>
  <c r="N104" i="27"/>
  <c r="M104" i="27"/>
  <c r="B104" i="27"/>
  <c r="Q103" i="27"/>
  <c r="O103" i="27"/>
  <c r="N103" i="27"/>
  <c r="M103" i="27"/>
  <c r="B103" i="27"/>
  <c r="Q102" i="27"/>
  <c r="O102" i="27"/>
  <c r="N102" i="27"/>
  <c r="M102" i="27"/>
  <c r="B102" i="27"/>
  <c r="Q101" i="27"/>
  <c r="O101" i="27"/>
  <c r="N101" i="27"/>
  <c r="M101" i="27"/>
  <c r="B101" i="27"/>
  <c r="Q100" i="27"/>
  <c r="O100" i="27"/>
  <c r="N100" i="27"/>
  <c r="M100" i="27"/>
  <c r="B100" i="27"/>
  <c r="Q99" i="27"/>
  <c r="O99" i="27"/>
  <c r="N99" i="27"/>
  <c r="M99" i="27"/>
  <c r="B99" i="27"/>
  <c r="Q98" i="27"/>
  <c r="O98" i="27"/>
  <c r="N98" i="27"/>
  <c r="M98" i="27"/>
  <c r="B98" i="27"/>
  <c r="Q97" i="27"/>
  <c r="O97" i="27"/>
  <c r="N97" i="27"/>
  <c r="M97" i="27"/>
  <c r="B97" i="27"/>
  <c r="Q96" i="27"/>
  <c r="O96" i="27"/>
  <c r="N96" i="27"/>
  <c r="M96" i="27"/>
  <c r="B96" i="27"/>
  <c r="O95" i="27"/>
  <c r="N95" i="27"/>
  <c r="M95" i="27"/>
  <c r="C95" i="27"/>
  <c r="B95" i="27"/>
  <c r="E53" i="16" l="1"/>
  <c r="D53" i="16"/>
  <c r="E49" i="16"/>
  <c r="D49" i="16"/>
  <c r="E45" i="16"/>
  <c r="D45" i="16"/>
  <c r="E41" i="16"/>
  <c r="D41" i="16"/>
  <c r="D37" i="16"/>
  <c r="E33" i="16"/>
  <c r="D33" i="16"/>
  <c r="D55" i="17"/>
  <c r="E54" i="17"/>
  <c r="D47" i="17"/>
  <c r="E46" i="17"/>
  <c r="D43" i="17"/>
  <c r="E42" i="17"/>
  <c r="D39" i="17"/>
  <c r="E38" i="17"/>
  <c r="D35" i="17"/>
  <c r="E34" i="17"/>
  <c r="D31" i="17"/>
  <c r="E56" i="18"/>
  <c r="E49" i="18"/>
  <c r="E48" i="18"/>
  <c r="E41" i="18"/>
  <c r="E40" i="18"/>
  <c r="E33" i="18"/>
  <c r="E32" i="18"/>
  <c r="D51" i="18"/>
  <c r="D50" i="18"/>
  <c r="D43" i="18"/>
  <c r="D42" i="18"/>
  <c r="D35" i="18"/>
  <c r="D34" i="18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L56" i="19"/>
  <c r="L95" i="27" s="1"/>
  <c r="K56" i="19"/>
  <c r="D56" i="19"/>
  <c r="G40" i="19"/>
  <c r="G39" i="19"/>
  <c r="G38" i="19"/>
  <c r="G37" i="19"/>
  <c r="G36" i="19"/>
  <c r="J36" i="19"/>
  <c r="K36" i="19" s="1"/>
  <c r="G34" i="19"/>
  <c r="G33" i="19"/>
  <c r="G32" i="19"/>
  <c r="G31" i="19"/>
  <c r="C53" i="18"/>
  <c r="E53" i="18" s="1"/>
  <c r="C52" i="18"/>
  <c r="E52" i="18" s="1"/>
  <c r="C51" i="18"/>
  <c r="E51" i="18" s="1"/>
  <c r="C50" i="18"/>
  <c r="E50" i="18" s="1"/>
  <c r="C49" i="18"/>
  <c r="D49" i="18" s="1"/>
  <c r="C48" i="18"/>
  <c r="D48" i="18" s="1"/>
  <c r="C47" i="18"/>
  <c r="E47" i="18" s="1"/>
  <c r="C46" i="18"/>
  <c r="E46" i="18" s="1"/>
  <c r="C45" i="18"/>
  <c r="E45" i="18" s="1"/>
  <c r="B18" i="18"/>
  <c r="B17" i="18"/>
  <c r="B16" i="18"/>
  <c r="B15" i="18"/>
  <c r="E53" i="17"/>
  <c r="E52" i="17"/>
  <c r="D51" i="17"/>
  <c r="D50" i="17"/>
  <c r="E49" i="17"/>
  <c r="E48" i="17"/>
  <c r="E47" i="17"/>
  <c r="D46" i="17"/>
  <c r="E45" i="17"/>
  <c r="B18" i="17"/>
  <c r="B17" i="17"/>
  <c r="B16" i="17"/>
  <c r="B18" i="16"/>
  <c r="B17" i="16"/>
  <c r="B16" i="16"/>
  <c r="B15" i="16"/>
  <c r="C53" i="16"/>
  <c r="C52" i="16"/>
  <c r="E52" i="16" s="1"/>
  <c r="C51" i="16"/>
  <c r="E51" i="16" s="1"/>
  <c r="C50" i="16"/>
  <c r="E50" i="16" s="1"/>
  <c r="C49" i="16"/>
  <c r="C48" i="16"/>
  <c r="E48" i="16" s="1"/>
  <c r="C47" i="16"/>
  <c r="E47" i="16" s="1"/>
  <c r="C46" i="16"/>
  <c r="E46" i="16" s="1"/>
  <c r="C45" i="16"/>
  <c r="C56" i="18"/>
  <c r="D56" i="18" s="1"/>
  <c r="C55" i="18"/>
  <c r="E55" i="18" s="1"/>
  <c r="C54" i="18"/>
  <c r="E54" i="18" s="1"/>
  <c r="E56" i="17"/>
  <c r="E55" i="17"/>
  <c r="D54" i="17"/>
  <c r="C56" i="16"/>
  <c r="E56" i="16" s="1"/>
  <c r="C55" i="16"/>
  <c r="E55" i="16" s="1"/>
  <c r="C54" i="16"/>
  <c r="E54" i="16" s="1"/>
  <c r="G29" i="19"/>
  <c r="G28" i="19"/>
  <c r="G27" i="19"/>
  <c r="G26" i="19"/>
  <c r="I26" i="19" s="1"/>
  <c r="G25" i="19"/>
  <c r="I25" i="19" s="1"/>
  <c r="G24" i="19"/>
  <c r="G22" i="19"/>
  <c r="G21" i="19"/>
  <c r="G20" i="19"/>
  <c r="I20" i="19" s="1"/>
  <c r="G19" i="19"/>
  <c r="G18" i="19"/>
  <c r="G17" i="19"/>
  <c r="G16" i="19"/>
  <c r="I16" i="19" s="1"/>
  <c r="G15" i="19"/>
  <c r="I15" i="19" s="1"/>
  <c r="C44" i="18"/>
  <c r="E44" i="18" s="1"/>
  <c r="C43" i="18"/>
  <c r="E43" i="18" s="1"/>
  <c r="C42" i="18"/>
  <c r="E42" i="18" s="1"/>
  <c r="C41" i="18"/>
  <c r="D41" i="18" s="1"/>
  <c r="C40" i="18"/>
  <c r="D40" i="18" s="1"/>
  <c r="C39" i="18"/>
  <c r="E39" i="18" s="1"/>
  <c r="C38" i="18"/>
  <c r="E38" i="18" s="1"/>
  <c r="C37" i="18"/>
  <c r="E37" i="18" s="1"/>
  <c r="C36" i="18"/>
  <c r="E36" i="18" s="1"/>
  <c r="C35" i="18"/>
  <c r="E35" i="18" s="1"/>
  <c r="C34" i="18"/>
  <c r="E34" i="18" s="1"/>
  <c r="C33" i="18"/>
  <c r="D33" i="18" s="1"/>
  <c r="C32" i="18"/>
  <c r="D32" i="18" s="1"/>
  <c r="C31" i="18"/>
  <c r="E31" i="18" s="1"/>
  <c r="B14" i="18"/>
  <c r="B13" i="18"/>
  <c r="B12" i="18"/>
  <c r="E44" i="17"/>
  <c r="E43" i="17"/>
  <c r="D42" i="17"/>
  <c r="E41" i="17"/>
  <c r="E40" i="17"/>
  <c r="E39" i="17"/>
  <c r="D38" i="17"/>
  <c r="E37" i="17"/>
  <c r="E36" i="17"/>
  <c r="E35" i="17"/>
  <c r="D34" i="17"/>
  <c r="E33" i="17"/>
  <c r="E32" i="17"/>
  <c r="E31" i="17"/>
  <c r="B14" i="17"/>
  <c r="B13" i="17"/>
  <c r="B12" i="17"/>
  <c r="B14" i="16"/>
  <c r="B13" i="16"/>
  <c r="B12" i="16"/>
  <c r="C44" i="16"/>
  <c r="E44" i="16" s="1"/>
  <c r="C43" i="16"/>
  <c r="E43" i="16" s="1"/>
  <c r="C42" i="16"/>
  <c r="E42" i="16" s="1"/>
  <c r="C41" i="16"/>
  <c r="C40" i="16"/>
  <c r="E40" i="16" s="1"/>
  <c r="C39" i="16"/>
  <c r="E39" i="16" s="1"/>
  <c r="C38" i="16"/>
  <c r="E38" i="16" s="1"/>
  <c r="C37" i="16"/>
  <c r="E37" i="16" s="1"/>
  <c r="C36" i="16"/>
  <c r="E36" i="16" s="1"/>
  <c r="C35" i="16"/>
  <c r="E35" i="16" s="1"/>
  <c r="C34" i="16"/>
  <c r="E34" i="16" s="1"/>
  <c r="C33" i="16"/>
  <c r="C32" i="16"/>
  <c r="E32" i="16" s="1"/>
  <c r="C31" i="16"/>
  <c r="E31" i="16" s="1"/>
  <c r="C6" i="21"/>
  <c r="C5" i="21"/>
  <c r="A5" i="21"/>
  <c r="A4" i="21"/>
  <c r="E6" i="20"/>
  <c r="E5" i="20"/>
  <c r="A5" i="20"/>
  <c r="A4" i="20"/>
  <c r="A4" i="19"/>
  <c r="A3" i="19"/>
  <c r="A5" i="18"/>
  <c r="A4" i="18"/>
  <c r="A5" i="17"/>
  <c r="A4" i="17"/>
  <c r="A5" i="16"/>
  <c r="A4" i="16"/>
  <c r="C6" i="15"/>
  <c r="C5" i="15"/>
  <c r="A5" i="15"/>
  <c r="A4" i="15"/>
  <c r="A6" i="1"/>
  <c r="A5" i="1"/>
  <c r="J44" i="19"/>
  <c r="K44" i="19" s="1"/>
  <c r="J43" i="19"/>
  <c r="K43" i="19" s="1"/>
  <c r="J42" i="19"/>
  <c r="K42" i="19" s="1"/>
  <c r="J40" i="19"/>
  <c r="K40" i="19" s="1"/>
  <c r="I40" i="19"/>
  <c r="J39" i="19"/>
  <c r="K39" i="19" s="1"/>
  <c r="J38" i="19"/>
  <c r="K38" i="19" s="1"/>
  <c r="I38" i="19"/>
  <c r="J37" i="19"/>
  <c r="K37" i="19" s="1"/>
  <c r="I36" i="19"/>
  <c r="J41" i="19"/>
  <c r="J34" i="19"/>
  <c r="K34" i="19" s="1"/>
  <c r="J33" i="19"/>
  <c r="K33" i="19" s="1"/>
  <c r="I19" i="19"/>
  <c r="D36" i="18" l="1"/>
  <c r="D44" i="18"/>
  <c r="D52" i="18"/>
  <c r="E51" i="17"/>
  <c r="D34" i="16"/>
  <c r="D38" i="16"/>
  <c r="D42" i="16"/>
  <c r="D46" i="16"/>
  <c r="D50" i="16"/>
  <c r="D54" i="16"/>
  <c r="D37" i="18"/>
  <c r="D45" i="18"/>
  <c r="D53" i="18"/>
  <c r="D32" i="17"/>
  <c r="D36" i="17"/>
  <c r="D40" i="17"/>
  <c r="D44" i="17"/>
  <c r="D48" i="17"/>
  <c r="D52" i="17"/>
  <c r="D56" i="17"/>
  <c r="G41" i="19"/>
  <c r="H40" i="19" s="1"/>
  <c r="D38" i="18"/>
  <c r="D46" i="18"/>
  <c r="D54" i="18"/>
  <c r="D35" i="16"/>
  <c r="D39" i="16"/>
  <c r="D43" i="16"/>
  <c r="D47" i="16"/>
  <c r="D51" i="16"/>
  <c r="D55" i="16"/>
  <c r="D31" i="18"/>
  <c r="D39" i="18"/>
  <c r="D47" i="18"/>
  <c r="D55" i="18"/>
  <c r="D33" i="17"/>
  <c r="D37" i="17"/>
  <c r="D41" i="17"/>
  <c r="D45" i="17"/>
  <c r="D49" i="17"/>
  <c r="D53" i="17"/>
  <c r="D31" i="16"/>
  <c r="D32" i="16"/>
  <c r="D36" i="16"/>
  <c r="D40" i="16"/>
  <c r="D44" i="16"/>
  <c r="D48" i="16"/>
  <c r="D52" i="16"/>
  <c r="D56" i="16"/>
  <c r="E50" i="17"/>
  <c r="H38" i="19"/>
  <c r="H37" i="19"/>
  <c r="I37" i="19" s="1"/>
  <c r="H39" i="19"/>
  <c r="I39" i="19" s="1"/>
  <c r="H36" i="19"/>
  <c r="H17" i="19"/>
  <c r="I17" i="19" s="1"/>
  <c r="H15" i="19"/>
  <c r="G23" i="19"/>
  <c r="J20" i="19"/>
  <c r="K20" i="19" s="1"/>
  <c r="E36" i="19"/>
  <c r="F36" i="19" s="1"/>
  <c r="C75" i="19" s="1"/>
  <c r="J15" i="19"/>
  <c r="K15" i="19" s="1"/>
  <c r="J19" i="19"/>
  <c r="K19" i="19" s="1"/>
  <c r="E21" i="19"/>
  <c r="F21" i="19" s="1"/>
  <c r="C63" i="19" s="1"/>
  <c r="J24" i="19"/>
  <c r="K24" i="19" s="1"/>
  <c r="J25" i="19"/>
  <c r="K25" i="19" s="1"/>
  <c r="F25" i="19"/>
  <c r="C66" i="19" s="1"/>
  <c r="J26" i="19"/>
  <c r="K26" i="19" s="1"/>
  <c r="F26" i="19"/>
  <c r="C67" i="19" s="1"/>
  <c r="E26" i="19"/>
  <c r="J27" i="19"/>
  <c r="K27" i="19" s="1"/>
  <c r="J28" i="19"/>
  <c r="K28" i="19" s="1"/>
  <c r="J29" i="19"/>
  <c r="K29" i="19" s="1"/>
  <c r="E25" i="19"/>
  <c r="E37" i="19"/>
  <c r="F37" i="19" s="1"/>
  <c r="C76" i="19" s="1"/>
  <c r="E39" i="19"/>
  <c r="F39" i="19" s="1"/>
  <c r="C78" i="19" s="1"/>
  <c r="H41" i="19"/>
  <c r="H44" i="19"/>
  <c r="I44" i="19" s="1"/>
  <c r="E44" i="19"/>
  <c r="F44" i="19" s="1"/>
  <c r="C82" i="19" s="1"/>
  <c r="J16" i="19"/>
  <c r="K16" i="19" s="1"/>
  <c r="G30" i="19"/>
  <c r="H30" i="19" s="1"/>
  <c r="J17" i="19"/>
  <c r="K17" i="19" s="1"/>
  <c r="F17" i="19"/>
  <c r="C59" i="19" s="1"/>
  <c r="J21" i="19"/>
  <c r="K21" i="19" s="1"/>
  <c r="J31" i="19"/>
  <c r="K31" i="19" s="1"/>
  <c r="E38" i="19"/>
  <c r="F38" i="19" s="1"/>
  <c r="C77" i="19" s="1"/>
  <c r="E40" i="19"/>
  <c r="F40" i="19" s="1"/>
  <c r="C79" i="19" s="1"/>
  <c r="E17" i="19"/>
  <c r="J18" i="19"/>
  <c r="K18" i="19" s="1"/>
  <c r="J22" i="19"/>
  <c r="K22" i="19" s="1"/>
  <c r="J32" i="19"/>
  <c r="K32" i="19" s="1"/>
  <c r="G35" i="19"/>
  <c r="H35" i="19" s="1"/>
  <c r="E41" i="19"/>
  <c r="E31" i="19"/>
  <c r="F31" i="19" s="1"/>
  <c r="C71" i="19" s="1"/>
  <c r="H42" i="19"/>
  <c r="I42" i="19" s="1"/>
  <c r="D150" i="19"/>
  <c r="E121" i="27" s="1"/>
  <c r="D149" i="19"/>
  <c r="E120" i="27" s="1"/>
  <c r="D148" i="19"/>
  <c r="E119" i="27" s="1"/>
  <c r="D147" i="19"/>
  <c r="E118" i="27" s="1"/>
  <c r="D146" i="19"/>
  <c r="E117" i="27" s="1"/>
  <c r="D145" i="19"/>
  <c r="E116" i="27" s="1"/>
  <c r="D144" i="19"/>
  <c r="E115" i="27" s="1"/>
  <c r="D143" i="19"/>
  <c r="E114" i="27" s="1"/>
  <c r="D142" i="19"/>
  <c r="E113" i="27" s="1"/>
  <c r="D141" i="19"/>
  <c r="E112" i="27" s="1"/>
  <c r="D140" i="19"/>
  <c r="E111" i="27" s="1"/>
  <c r="D139" i="19"/>
  <c r="E110" i="27" s="1"/>
  <c r="D138" i="19"/>
  <c r="E109" i="27" s="1"/>
  <c r="D137" i="19"/>
  <c r="E108" i="27" s="1"/>
  <c r="D136" i="19"/>
  <c r="E107" i="27" s="1"/>
  <c r="D135" i="19"/>
  <c r="E106" i="27" s="1"/>
  <c r="D134" i="19"/>
  <c r="E105" i="27" s="1"/>
  <c r="D133" i="19"/>
  <c r="E104" i="27" s="1"/>
  <c r="D132" i="19"/>
  <c r="E103" i="27" s="1"/>
  <c r="D131" i="19"/>
  <c r="E102" i="27" s="1"/>
  <c r="D130" i="19"/>
  <c r="E101" i="27" s="1"/>
  <c r="D129" i="19"/>
  <c r="E100" i="27" s="1"/>
  <c r="D128" i="19"/>
  <c r="E99" i="27" s="1"/>
  <c r="D127" i="19"/>
  <c r="E98" i="27" s="1"/>
  <c r="D126" i="19"/>
  <c r="E97" i="27" s="1"/>
  <c r="D125" i="19"/>
  <c r="E96" i="27" s="1"/>
  <c r="D124" i="19"/>
  <c r="E95" i="27" s="1"/>
  <c r="E20" i="19" l="1"/>
  <c r="F20" i="19" s="1"/>
  <c r="C62" i="19" s="1"/>
  <c r="E27" i="19"/>
  <c r="F27" i="19" s="1"/>
  <c r="C68" i="19" s="1"/>
  <c r="E29" i="19"/>
  <c r="F29" i="19" s="1"/>
  <c r="C70" i="19" s="1"/>
  <c r="E34" i="19"/>
  <c r="F34" i="19" s="1"/>
  <c r="C74" i="19" s="1"/>
  <c r="H27" i="19"/>
  <c r="I27" i="19" s="1"/>
  <c r="H31" i="19"/>
  <c r="I31" i="19" s="1"/>
  <c r="H34" i="19"/>
  <c r="I34" i="19" s="1"/>
  <c r="H23" i="19"/>
  <c r="H18" i="19"/>
  <c r="I18" i="19" s="1"/>
  <c r="H20" i="19"/>
  <c r="H43" i="19"/>
  <c r="I43" i="19" s="1"/>
  <c r="H16" i="19"/>
  <c r="H22" i="19"/>
  <c r="I22" i="19" s="1"/>
  <c r="H21" i="19"/>
  <c r="I21" i="19" s="1"/>
  <c r="H25" i="19"/>
  <c r="H28" i="19"/>
  <c r="I28" i="19" s="1"/>
  <c r="E35" i="19"/>
  <c r="J35" i="19"/>
  <c r="H29" i="19"/>
  <c r="I29" i="19" s="1"/>
  <c r="E33" i="19"/>
  <c r="F33" i="19" s="1"/>
  <c r="C73" i="19" s="1"/>
  <c r="E30" i="19"/>
  <c r="J30" i="19"/>
  <c r="E28" i="19"/>
  <c r="F28" i="19" s="1"/>
  <c r="C69" i="19" s="1"/>
  <c r="E24" i="19"/>
  <c r="F24" i="19" s="1"/>
  <c r="C65" i="19" s="1"/>
  <c r="H26" i="19"/>
  <c r="H32" i="19"/>
  <c r="I32" i="19" s="1"/>
  <c r="H33" i="19"/>
  <c r="I33" i="19" s="1"/>
  <c r="H24" i="19"/>
  <c r="I24" i="19" s="1"/>
  <c r="E32" i="19"/>
  <c r="F32" i="19" s="1"/>
  <c r="C72" i="19" s="1"/>
  <c r="E43" i="19"/>
  <c r="F43" i="19" s="1"/>
  <c r="C81" i="19" s="1"/>
  <c r="J23" i="19"/>
  <c r="E42" i="19"/>
  <c r="F42" i="19" s="1"/>
  <c r="C80" i="19" s="1"/>
  <c r="E22" i="19"/>
  <c r="F22" i="19" s="1"/>
  <c r="C64" i="19" s="1"/>
  <c r="E18" i="19"/>
  <c r="C60" i="19" s="1"/>
  <c r="E23" i="19"/>
  <c r="E19" i="19"/>
  <c r="F19" i="19" s="1"/>
  <c r="C61" i="19" s="1"/>
  <c r="E15" i="19"/>
  <c r="F15" i="19" s="1"/>
  <c r="C57" i="19" s="1"/>
  <c r="E16" i="19"/>
  <c r="F16" i="19" s="1"/>
  <c r="C58" i="19" s="1"/>
  <c r="H155" i="20"/>
  <c r="G155" i="20"/>
  <c r="F155" i="20"/>
  <c r="H187" i="20"/>
  <c r="G187" i="20"/>
  <c r="F187" i="20"/>
  <c r="H186" i="20"/>
  <c r="G186" i="20"/>
  <c r="F186" i="20"/>
  <c r="H185" i="20"/>
  <c r="G185" i="20"/>
  <c r="F185" i="20"/>
  <c r="H184" i="20"/>
  <c r="G184" i="20"/>
  <c r="F184" i="20"/>
  <c r="H183" i="20"/>
  <c r="G183" i="20"/>
  <c r="F183" i="20"/>
  <c r="H182" i="20"/>
  <c r="G182" i="20"/>
  <c r="F182" i="20"/>
  <c r="H181" i="20"/>
  <c r="G181" i="20"/>
  <c r="F181" i="20"/>
  <c r="H180" i="20"/>
  <c r="G180" i="20"/>
  <c r="F180" i="20"/>
  <c r="H179" i="20"/>
  <c r="G179" i="20"/>
  <c r="F179" i="20"/>
  <c r="H178" i="20"/>
  <c r="G178" i="20"/>
  <c r="F178" i="20"/>
  <c r="H177" i="20"/>
  <c r="G177" i="20"/>
  <c r="F177" i="20"/>
  <c r="H176" i="20"/>
  <c r="G176" i="20"/>
  <c r="F176" i="20"/>
  <c r="H175" i="20"/>
  <c r="G175" i="20"/>
  <c r="F175" i="20"/>
  <c r="H174" i="20"/>
  <c r="G174" i="20"/>
  <c r="F174" i="20"/>
  <c r="H173" i="20"/>
  <c r="G173" i="20"/>
  <c r="F173" i="20"/>
  <c r="H172" i="20"/>
  <c r="G172" i="20"/>
  <c r="F172" i="20"/>
  <c r="H171" i="20"/>
  <c r="G171" i="20"/>
  <c r="F171" i="20"/>
  <c r="H170" i="20"/>
  <c r="G170" i="20"/>
  <c r="F170" i="20"/>
  <c r="H169" i="20"/>
  <c r="G169" i="20"/>
  <c r="F169" i="20"/>
  <c r="H168" i="20"/>
  <c r="G168" i="20"/>
  <c r="F168" i="20"/>
  <c r="H167" i="20"/>
  <c r="G167" i="20"/>
  <c r="F167" i="20"/>
  <c r="H166" i="20"/>
  <c r="G166" i="20"/>
  <c r="F166" i="20"/>
  <c r="H165" i="20"/>
  <c r="G165" i="20"/>
  <c r="F165" i="20"/>
  <c r="H164" i="20"/>
  <c r="G164" i="20"/>
  <c r="F164" i="20"/>
  <c r="H163" i="20"/>
  <c r="G163" i="20"/>
  <c r="F163" i="20"/>
  <c r="H162" i="20"/>
  <c r="G162" i="20"/>
  <c r="F162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D187" i="20"/>
  <c r="D186" i="20"/>
  <c r="D185" i="20"/>
  <c r="K124" i="19"/>
  <c r="F152" i="20" s="1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D184" i="20" l="1"/>
  <c r="D183" i="20"/>
  <c r="D182" i="20"/>
  <c r="D181" i="20"/>
  <c r="D180" i="20"/>
  <c r="D179" i="20"/>
  <c r="D178" i="20"/>
  <c r="D177" i="20"/>
  <c r="D176" i="20"/>
  <c r="D175" i="20"/>
  <c r="D174" i="20"/>
  <c r="D173" i="20"/>
  <c r="D170" i="20"/>
  <c r="D169" i="20"/>
  <c r="D168" i="20"/>
  <c r="D167" i="20"/>
  <c r="D166" i="20"/>
  <c r="D165" i="20"/>
  <c r="D164" i="20"/>
  <c r="D163" i="20"/>
  <c r="O20" i="19"/>
  <c r="O19" i="19"/>
  <c r="O18" i="19"/>
  <c r="D171" i="20" l="1"/>
  <c r="D172" i="20"/>
  <c r="J150" i="19"/>
  <c r="K121" i="27" s="1"/>
  <c r="I150" i="19"/>
  <c r="J121" i="27" s="1"/>
  <c r="H150" i="19"/>
  <c r="I121" i="27" s="1"/>
  <c r="G150" i="19"/>
  <c r="H121" i="27" s="1"/>
  <c r="F150" i="19"/>
  <c r="G121" i="27" s="1"/>
  <c r="C150" i="19"/>
  <c r="D121" i="27" s="1"/>
  <c r="B150" i="19"/>
  <c r="B121" i="27" s="1"/>
  <c r="J149" i="19"/>
  <c r="K120" i="27" s="1"/>
  <c r="I149" i="19"/>
  <c r="J120" i="27" s="1"/>
  <c r="H149" i="19"/>
  <c r="I120" i="27" s="1"/>
  <c r="G149" i="19"/>
  <c r="H120" i="27" s="1"/>
  <c r="F149" i="19"/>
  <c r="G120" i="27" s="1"/>
  <c r="C149" i="19"/>
  <c r="D120" i="27" s="1"/>
  <c r="B149" i="19"/>
  <c r="B120" i="27" s="1"/>
  <c r="J148" i="19"/>
  <c r="K119" i="27" s="1"/>
  <c r="I148" i="19"/>
  <c r="J119" i="27" s="1"/>
  <c r="H148" i="19"/>
  <c r="I119" i="27" s="1"/>
  <c r="G148" i="19"/>
  <c r="H119" i="27" s="1"/>
  <c r="F148" i="19"/>
  <c r="G119" i="27" s="1"/>
  <c r="C148" i="19"/>
  <c r="D119" i="27" s="1"/>
  <c r="B148" i="19"/>
  <c r="B119" i="27" s="1"/>
  <c r="J147" i="19"/>
  <c r="K118" i="27" s="1"/>
  <c r="I147" i="19"/>
  <c r="J118" i="27" s="1"/>
  <c r="H147" i="19"/>
  <c r="I118" i="27" s="1"/>
  <c r="G147" i="19"/>
  <c r="H118" i="27" s="1"/>
  <c r="F147" i="19"/>
  <c r="G118" i="27" s="1"/>
  <c r="C147" i="19"/>
  <c r="D118" i="27" s="1"/>
  <c r="J146" i="19"/>
  <c r="K117" i="27" s="1"/>
  <c r="I146" i="19"/>
  <c r="J117" i="27" s="1"/>
  <c r="H146" i="19"/>
  <c r="I117" i="27" s="1"/>
  <c r="G146" i="19"/>
  <c r="H117" i="27" s="1"/>
  <c r="F146" i="19"/>
  <c r="G117" i="27" s="1"/>
  <c r="C146" i="19"/>
  <c r="D117" i="27" s="1"/>
  <c r="J145" i="19"/>
  <c r="K116" i="27" s="1"/>
  <c r="I145" i="19"/>
  <c r="J116" i="27" s="1"/>
  <c r="H145" i="19"/>
  <c r="I116" i="27" s="1"/>
  <c r="G145" i="19"/>
  <c r="H116" i="27" s="1"/>
  <c r="F145" i="19"/>
  <c r="G116" i="27" s="1"/>
  <c r="C145" i="19"/>
  <c r="D116" i="27" s="1"/>
  <c r="J144" i="19"/>
  <c r="K115" i="27" s="1"/>
  <c r="I144" i="19"/>
  <c r="J115" i="27" s="1"/>
  <c r="H144" i="19"/>
  <c r="I115" i="27" s="1"/>
  <c r="G144" i="19"/>
  <c r="H115" i="27" s="1"/>
  <c r="F144" i="19"/>
  <c r="G115" i="27" s="1"/>
  <c r="C144" i="19"/>
  <c r="D115" i="27" s="1"/>
  <c r="J143" i="19"/>
  <c r="K114" i="27" s="1"/>
  <c r="I143" i="19"/>
  <c r="J114" i="27" s="1"/>
  <c r="H143" i="19"/>
  <c r="I114" i="27" s="1"/>
  <c r="G143" i="19"/>
  <c r="H114" i="27" s="1"/>
  <c r="F143" i="19"/>
  <c r="G114" i="27" s="1"/>
  <c r="C143" i="19"/>
  <c r="D114" i="27" s="1"/>
  <c r="J142" i="19"/>
  <c r="K113" i="27" s="1"/>
  <c r="I142" i="19"/>
  <c r="J113" i="27" s="1"/>
  <c r="H142" i="19"/>
  <c r="I113" i="27" s="1"/>
  <c r="G142" i="19"/>
  <c r="H113" i="27" s="1"/>
  <c r="F142" i="19"/>
  <c r="G113" i="27" s="1"/>
  <c r="C142" i="19"/>
  <c r="D113" i="27" s="1"/>
  <c r="J141" i="19"/>
  <c r="K112" i="27" s="1"/>
  <c r="I141" i="19"/>
  <c r="J112" i="27" s="1"/>
  <c r="H141" i="19"/>
  <c r="I112" i="27" s="1"/>
  <c r="G141" i="19"/>
  <c r="H112" i="27" s="1"/>
  <c r="F141" i="19"/>
  <c r="G112" i="27" s="1"/>
  <c r="C141" i="19"/>
  <c r="D112" i="27" s="1"/>
  <c r="J140" i="19"/>
  <c r="K111" i="27" s="1"/>
  <c r="I140" i="19"/>
  <c r="J111" i="27" s="1"/>
  <c r="H140" i="19"/>
  <c r="I111" i="27" s="1"/>
  <c r="G140" i="19"/>
  <c r="H111" i="27" s="1"/>
  <c r="F140" i="19"/>
  <c r="G111" i="27" s="1"/>
  <c r="C140" i="19"/>
  <c r="D111" i="27" s="1"/>
  <c r="J139" i="19"/>
  <c r="K110" i="27" s="1"/>
  <c r="I139" i="19"/>
  <c r="J110" i="27" s="1"/>
  <c r="H139" i="19"/>
  <c r="I110" i="27" s="1"/>
  <c r="G139" i="19"/>
  <c r="H110" i="27" s="1"/>
  <c r="F139" i="19"/>
  <c r="G110" i="27" s="1"/>
  <c r="C139" i="19"/>
  <c r="D110" i="27" s="1"/>
  <c r="J138" i="19"/>
  <c r="K109" i="27" s="1"/>
  <c r="I138" i="19"/>
  <c r="J109" i="27" s="1"/>
  <c r="H138" i="19"/>
  <c r="I109" i="27" s="1"/>
  <c r="G138" i="19"/>
  <c r="H109" i="27" s="1"/>
  <c r="F138" i="19"/>
  <c r="G109" i="27" s="1"/>
  <c r="C138" i="19"/>
  <c r="D109" i="27" s="1"/>
  <c r="J137" i="19"/>
  <c r="K108" i="27" s="1"/>
  <c r="I137" i="19"/>
  <c r="J108" i="27" s="1"/>
  <c r="H137" i="19"/>
  <c r="I108" i="27" s="1"/>
  <c r="G137" i="19"/>
  <c r="H108" i="27" s="1"/>
  <c r="F137" i="19"/>
  <c r="G108" i="27" s="1"/>
  <c r="C137" i="19"/>
  <c r="D108" i="27" s="1"/>
  <c r="J136" i="19"/>
  <c r="K107" i="27" s="1"/>
  <c r="I136" i="19"/>
  <c r="J107" i="27" s="1"/>
  <c r="H136" i="19"/>
  <c r="I107" i="27" s="1"/>
  <c r="G136" i="19"/>
  <c r="H107" i="27" s="1"/>
  <c r="F136" i="19"/>
  <c r="G107" i="27" s="1"/>
  <c r="C136" i="19"/>
  <c r="D107" i="27" s="1"/>
  <c r="J135" i="19"/>
  <c r="K106" i="27" s="1"/>
  <c r="I135" i="19"/>
  <c r="J106" i="27" s="1"/>
  <c r="H135" i="19"/>
  <c r="I106" i="27" s="1"/>
  <c r="G135" i="19"/>
  <c r="H106" i="27" s="1"/>
  <c r="F135" i="19"/>
  <c r="G106" i="27" s="1"/>
  <c r="C135" i="19"/>
  <c r="D106" i="27" s="1"/>
  <c r="J134" i="19"/>
  <c r="K105" i="27" s="1"/>
  <c r="I134" i="19"/>
  <c r="J105" i="27" s="1"/>
  <c r="H134" i="19"/>
  <c r="I105" i="27" s="1"/>
  <c r="G134" i="19"/>
  <c r="H105" i="27" s="1"/>
  <c r="F134" i="19"/>
  <c r="G105" i="27" s="1"/>
  <c r="C134" i="19"/>
  <c r="D105" i="27" s="1"/>
  <c r="J133" i="19"/>
  <c r="K104" i="27" s="1"/>
  <c r="I133" i="19"/>
  <c r="J104" i="27" s="1"/>
  <c r="H133" i="19"/>
  <c r="I104" i="27" s="1"/>
  <c r="G133" i="19"/>
  <c r="H104" i="27" s="1"/>
  <c r="F133" i="19"/>
  <c r="G104" i="27" s="1"/>
  <c r="C133" i="19"/>
  <c r="D104" i="27" s="1"/>
  <c r="J132" i="19"/>
  <c r="K103" i="27" s="1"/>
  <c r="I132" i="19"/>
  <c r="J103" i="27" s="1"/>
  <c r="H132" i="19"/>
  <c r="I103" i="27" s="1"/>
  <c r="G132" i="19"/>
  <c r="H103" i="27" s="1"/>
  <c r="F132" i="19"/>
  <c r="G103" i="27" s="1"/>
  <c r="C132" i="19"/>
  <c r="D103" i="27" s="1"/>
  <c r="J131" i="19"/>
  <c r="K102" i="27" s="1"/>
  <c r="I131" i="19"/>
  <c r="J102" i="27" s="1"/>
  <c r="H131" i="19"/>
  <c r="I102" i="27" s="1"/>
  <c r="G131" i="19"/>
  <c r="H102" i="27" s="1"/>
  <c r="F131" i="19"/>
  <c r="G102" i="27" s="1"/>
  <c r="C131" i="19"/>
  <c r="D102" i="27" s="1"/>
  <c r="J130" i="19"/>
  <c r="K101" i="27" s="1"/>
  <c r="I130" i="19"/>
  <c r="J101" i="27" s="1"/>
  <c r="H130" i="19"/>
  <c r="I101" i="27" s="1"/>
  <c r="G130" i="19"/>
  <c r="H101" i="27" s="1"/>
  <c r="F130" i="19"/>
  <c r="G101" i="27" s="1"/>
  <c r="C130" i="19"/>
  <c r="D101" i="27" s="1"/>
  <c r="J129" i="19"/>
  <c r="K100" i="27" s="1"/>
  <c r="I129" i="19"/>
  <c r="J100" i="27" s="1"/>
  <c r="H129" i="19"/>
  <c r="I100" i="27" s="1"/>
  <c r="G129" i="19"/>
  <c r="H100" i="27" s="1"/>
  <c r="F129" i="19"/>
  <c r="G100" i="27" s="1"/>
  <c r="C129" i="19"/>
  <c r="D100" i="27" s="1"/>
  <c r="J128" i="19"/>
  <c r="K99" i="27" s="1"/>
  <c r="I128" i="19"/>
  <c r="J99" i="27" s="1"/>
  <c r="H128" i="19"/>
  <c r="I99" i="27" s="1"/>
  <c r="G128" i="19"/>
  <c r="H99" i="27" s="1"/>
  <c r="F128" i="19"/>
  <c r="G99" i="27" s="1"/>
  <c r="C128" i="19"/>
  <c r="D99" i="27" s="1"/>
  <c r="J127" i="19"/>
  <c r="K98" i="27" s="1"/>
  <c r="I127" i="19"/>
  <c r="J98" i="27" s="1"/>
  <c r="H127" i="19"/>
  <c r="I98" i="27" s="1"/>
  <c r="G127" i="19"/>
  <c r="H98" i="27" s="1"/>
  <c r="F127" i="19"/>
  <c r="G98" i="27" s="1"/>
  <c r="C127" i="19"/>
  <c r="D98" i="27" s="1"/>
  <c r="J126" i="19"/>
  <c r="K97" i="27" s="1"/>
  <c r="I126" i="19"/>
  <c r="J97" i="27" s="1"/>
  <c r="H126" i="19"/>
  <c r="I97" i="27" s="1"/>
  <c r="G126" i="19"/>
  <c r="H97" i="27" s="1"/>
  <c r="F126" i="19"/>
  <c r="G97" i="27" s="1"/>
  <c r="C126" i="19"/>
  <c r="D97" i="27" s="1"/>
  <c r="J125" i="19"/>
  <c r="K96" i="27" s="1"/>
  <c r="I125" i="19"/>
  <c r="J96" i="27" s="1"/>
  <c r="H125" i="19"/>
  <c r="I96" i="27" s="1"/>
  <c r="G125" i="19"/>
  <c r="H96" i="27" s="1"/>
  <c r="F125" i="19"/>
  <c r="G96" i="27" s="1"/>
  <c r="C125" i="19"/>
  <c r="D96" i="27" s="1"/>
  <c r="J124" i="19"/>
  <c r="K95" i="27" s="1"/>
  <c r="I124" i="19"/>
  <c r="J95" i="27" s="1"/>
  <c r="H124" i="19"/>
  <c r="I95" i="27" s="1"/>
  <c r="G124" i="19"/>
  <c r="H95" i="27" s="1"/>
  <c r="F124" i="19"/>
  <c r="G95" i="27" s="1"/>
  <c r="C124" i="19"/>
  <c r="D95" i="27" s="1"/>
  <c r="P98" i="19"/>
  <c r="P97" i="19"/>
  <c r="P96" i="19"/>
  <c r="P95" i="19"/>
  <c r="P94" i="19"/>
  <c r="P93" i="19"/>
  <c r="P92" i="19"/>
  <c r="P91" i="19"/>
  <c r="P90" i="19"/>
  <c r="B82" i="19"/>
  <c r="B117" i="19" s="1"/>
  <c r="B81" i="19"/>
  <c r="B116" i="19" s="1"/>
  <c r="B80" i="19"/>
  <c r="B115" i="19" s="1"/>
  <c r="C55" i="19"/>
  <c r="B20" i="18"/>
  <c r="B56" i="18"/>
  <c r="A56" i="18"/>
  <c r="B55" i="18"/>
  <c r="A55" i="18"/>
  <c r="B54" i="18"/>
  <c r="A54" i="18"/>
  <c r="B56" i="17"/>
  <c r="A56" i="17"/>
  <c r="B55" i="17"/>
  <c r="A55" i="17"/>
  <c r="B54" i="17"/>
  <c r="A54" i="17"/>
  <c r="B56" i="16"/>
  <c r="A56" i="16"/>
  <c r="B55" i="16"/>
  <c r="A55" i="16"/>
  <c r="B54" i="16"/>
  <c r="A54" i="16"/>
  <c r="F17" i="17"/>
  <c r="F16" i="17"/>
  <c r="F18" i="16"/>
  <c r="F17" i="16"/>
  <c r="F13" i="17"/>
  <c r="F12" i="17"/>
  <c r="F13" i="16"/>
  <c r="F12" i="16"/>
  <c r="F19" i="17"/>
  <c r="F18" i="17"/>
  <c r="F15" i="17"/>
  <c r="F14" i="17"/>
  <c r="F19" i="16"/>
  <c r="F16" i="16"/>
  <c r="F15" i="16"/>
  <c r="F14" i="16"/>
  <c r="F21" i="17" l="1"/>
  <c r="F21" i="16"/>
  <c r="B11" i="15"/>
  <c r="E163" i="20"/>
  <c r="B12" i="15" l="1"/>
  <c r="E15" i="18"/>
  <c r="E152" i="20"/>
  <c r="F95" i="27"/>
  <c r="F24" i="17"/>
  <c r="D109" i="20"/>
  <c r="F24" i="16"/>
  <c r="D108" i="20"/>
  <c r="F15" i="18"/>
  <c r="E147" i="19"/>
  <c r="F118" i="27" s="1"/>
  <c r="E184" i="20"/>
  <c r="E175" i="20"/>
  <c r="E185" i="20"/>
  <c r="E140" i="19"/>
  <c r="F111" i="27" s="1"/>
  <c r="E177" i="20"/>
  <c r="E183" i="20"/>
  <c r="E173" i="20"/>
  <c r="E167" i="20"/>
  <c r="E134" i="19"/>
  <c r="F105" i="27" s="1"/>
  <c r="E171" i="20"/>
  <c r="E169" i="20"/>
  <c r="E135" i="19"/>
  <c r="F106" i="27" s="1"/>
  <c r="E172" i="20"/>
  <c r="E150" i="19"/>
  <c r="F121" i="27" s="1"/>
  <c r="E187" i="20"/>
  <c r="E143" i="19"/>
  <c r="F114" i="27" s="1"/>
  <c r="E180" i="20"/>
  <c r="E165" i="20"/>
  <c r="E162" i="20"/>
  <c r="E174" i="20"/>
  <c r="E145" i="19"/>
  <c r="F116" i="27" s="1"/>
  <c r="E182" i="20"/>
  <c r="E166" i="20"/>
  <c r="E133" i="19"/>
  <c r="F104" i="27" s="1"/>
  <c r="E170" i="20"/>
  <c r="E179" i="20"/>
  <c r="E149" i="19"/>
  <c r="F120" i="27" s="1"/>
  <c r="E186" i="20"/>
  <c r="E181" i="20"/>
  <c r="E127" i="19"/>
  <c r="F98" i="27" s="1"/>
  <c r="E164" i="20"/>
  <c r="E178" i="20"/>
  <c r="E131" i="19"/>
  <c r="F102" i="27" s="1"/>
  <c r="E168" i="20"/>
  <c r="E139" i="19"/>
  <c r="F110" i="27" s="1"/>
  <c r="E176" i="20"/>
  <c r="E144" i="19"/>
  <c r="F115" i="27" s="1"/>
  <c r="E130" i="19"/>
  <c r="F101" i="27" s="1"/>
  <c r="E125" i="19"/>
  <c r="F96" i="27" s="1"/>
  <c r="E126" i="19"/>
  <c r="F97" i="27" s="1"/>
  <c r="E146" i="19"/>
  <c r="F117" i="27" s="1"/>
  <c r="E141" i="19"/>
  <c r="F112" i="27" s="1"/>
  <c r="E129" i="19"/>
  <c r="F100" i="27" s="1"/>
  <c r="E136" i="19"/>
  <c r="F107" i="27" s="1"/>
  <c r="E128" i="19"/>
  <c r="F99" i="27" s="1"/>
  <c r="E132" i="19"/>
  <c r="F103" i="27" s="1"/>
  <c r="E137" i="19"/>
  <c r="F108" i="27" s="1"/>
  <c r="E138" i="19"/>
  <c r="F109" i="27" s="1"/>
  <c r="E148" i="19"/>
  <c r="F119" i="27" s="1"/>
  <c r="E142" i="19"/>
  <c r="F113" i="27" s="1"/>
  <c r="E26" i="18" l="1"/>
  <c r="E25" i="18"/>
  <c r="E19" i="18"/>
  <c r="F19" i="18" s="1"/>
  <c r="E18" i="18"/>
  <c r="F18" i="18" s="1"/>
  <c r="E17" i="18"/>
  <c r="F17" i="18" s="1"/>
  <c r="E14" i="18"/>
  <c r="F14" i="18" s="1"/>
  <c r="E12" i="18"/>
  <c r="F12" i="18" s="1"/>
  <c r="B13" i="15" s="1"/>
  <c r="E16" i="18"/>
  <c r="F16" i="18" s="1"/>
  <c r="E13" i="18"/>
  <c r="F13" i="18" s="1"/>
  <c r="C15" i="18"/>
  <c r="F26" i="17"/>
  <c r="B17" i="15" s="1"/>
  <c r="P120" i="27"/>
  <c r="P116" i="27"/>
  <c r="P112" i="27"/>
  <c r="P108" i="27"/>
  <c r="P104" i="27"/>
  <c r="P100" i="27"/>
  <c r="P96" i="27"/>
  <c r="P109" i="27"/>
  <c r="P105" i="27"/>
  <c r="P97" i="27"/>
  <c r="P121" i="27"/>
  <c r="P117" i="27"/>
  <c r="P114" i="27"/>
  <c r="P110" i="27"/>
  <c r="P106" i="27"/>
  <c r="P102" i="27"/>
  <c r="P119" i="27"/>
  <c r="P115" i="27"/>
  <c r="P111" i="27"/>
  <c r="P107" i="27"/>
  <c r="P103" i="27"/>
  <c r="P99" i="27"/>
  <c r="P113" i="27"/>
  <c r="P101" i="27"/>
  <c r="P118" i="27"/>
  <c r="P98" i="27"/>
  <c r="C19" i="18"/>
  <c r="C16" i="18"/>
  <c r="C17" i="18"/>
  <c r="C13" i="18"/>
  <c r="C14" i="18"/>
  <c r="C18" i="18"/>
  <c r="C12" i="18"/>
  <c r="P95" i="27"/>
  <c r="C120" i="27"/>
  <c r="C116" i="27"/>
  <c r="C112" i="27"/>
  <c r="C108" i="27"/>
  <c r="C104" i="27"/>
  <c r="C100" i="27"/>
  <c r="C96" i="27"/>
  <c r="C111" i="27"/>
  <c r="C99" i="27"/>
  <c r="C117" i="27"/>
  <c r="C105" i="27"/>
  <c r="C97" i="27"/>
  <c r="C119" i="27"/>
  <c r="C115" i="27"/>
  <c r="C107" i="27"/>
  <c r="C103" i="27"/>
  <c r="C113" i="27"/>
  <c r="C101" i="27"/>
  <c r="C118" i="27"/>
  <c r="C114" i="27"/>
  <c r="C110" i="27"/>
  <c r="C106" i="27"/>
  <c r="C102" i="27"/>
  <c r="C98" i="27"/>
  <c r="C121" i="27"/>
  <c r="C109" i="27"/>
  <c r="F26" i="16"/>
  <c r="C11" i="15"/>
  <c r="E108" i="20"/>
  <c r="C12" i="15"/>
  <c r="E109" i="20"/>
  <c r="F21" i="18" l="1"/>
  <c r="F24" i="18" s="1"/>
  <c r="Q95" i="27" s="1"/>
  <c r="D114" i="20"/>
  <c r="S95" i="27"/>
  <c r="B16" i="15"/>
  <c r="D113" i="20"/>
  <c r="B8" i="15" l="1"/>
  <c r="U95" i="27"/>
  <c r="D110" i="20"/>
  <c r="F26" i="18"/>
  <c r="B18" i="15" s="1"/>
  <c r="E110" i="20"/>
  <c r="D115" i="20" l="1"/>
  <c r="T95" i="27"/>
  <c r="C13" i="15"/>
  <c r="D2" i="15"/>
  <c r="E2" i="15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A31" i="20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A104" i="20" l="1"/>
  <c r="A14" i="20" s="1"/>
  <c r="D162" i="20"/>
  <c r="A13" i="20"/>
  <c r="A118" i="20" l="1"/>
  <c r="A15" i="20" s="1"/>
  <c r="A133" i="20"/>
  <c r="A16" i="20" l="1"/>
  <c r="A134" i="20"/>
  <c r="A17" i="20" l="1"/>
  <c r="A135" i="20"/>
  <c r="A18" i="20" l="1"/>
  <c r="A137" i="20"/>
  <c r="A19" i="20" s="1"/>
  <c r="A146" i="20" l="1"/>
  <c r="A20" i="20" s="1"/>
  <c r="A151" i="20" l="1"/>
  <c r="A21" i="20" s="1"/>
  <c r="A190" i="20" l="1"/>
  <c r="A22" i="20" s="1"/>
  <c r="A200" i="20" l="1"/>
  <c r="A23" i="20" l="1"/>
  <c r="A208" i="20"/>
  <c r="A24" i="20" l="1"/>
  <c r="A218" i="20"/>
  <c r="A25" i="20" s="1"/>
  <c r="A226" i="20" l="1"/>
  <c r="A26" i="20" l="1"/>
  <c r="A238" i="20"/>
  <c r="A27" i="20" l="1"/>
  <c r="A248" i="20"/>
  <c r="A2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700-000001000000}">
      <text>
        <r>
          <rPr>
            <b/>
            <sz val="8"/>
            <rFont val="Tahoma"/>
            <family val="2"/>
            <charset val="238"/>
          </rPr>
          <t>KÖNYVVIZSGÁLÓ JAVASLATA</t>
        </r>
      </text>
    </comment>
  </commentList>
</comments>
</file>

<file path=xl/sharedStrings.xml><?xml version="1.0" encoding="utf-8"?>
<sst xmlns="http://schemas.openxmlformats.org/spreadsheetml/2006/main" count="1198" uniqueCount="559">
  <si>
    <t>TARTALOMJEGYZÉK</t>
  </si>
  <si>
    <t>Kapcsolódó standardok</t>
  </si>
  <si>
    <t>300 A pénzügyi kimutatások könyvvizsgálatának tervezése</t>
  </si>
  <si>
    <t>KOCKÁZATFELTÁRÁS - TERVEZÉS</t>
  </si>
  <si>
    <t>315 A lényeges hibás állítás kockázatának azonosítása és felmérése a gazdálkodó egység és</t>
  </si>
  <si>
    <t xml:space="preserve">       környezetének megismerésén keresztül</t>
  </si>
  <si>
    <t>320 Lényegesség a könyvvizsgálat tervezésében és végrehajtásában</t>
  </si>
  <si>
    <t>330 A könyvvizsgáló válaszai a becsült kockázatokra</t>
  </si>
  <si>
    <t>450 A könyvvizsgálat során azonosított hibás állítások értékelése</t>
  </si>
  <si>
    <t>500 Könyvvizsgálati bizonyítékok</t>
  </si>
  <si>
    <t>Fejezet</t>
  </si>
  <si>
    <t>Témakör</t>
  </si>
  <si>
    <t>Cím</t>
  </si>
  <si>
    <t>Referencia</t>
  </si>
  <si>
    <t>520 Elemző eljárások</t>
  </si>
  <si>
    <t>530 Könyvvizsgálati mintavételezés</t>
  </si>
  <si>
    <t>KK</t>
  </si>
  <si>
    <t>KK-02</t>
  </si>
  <si>
    <t>KK-03</t>
  </si>
  <si>
    <t>KK-04</t>
  </si>
  <si>
    <t>KK-05</t>
  </si>
  <si>
    <t>KK-06</t>
  </si>
  <si>
    <t>KK-07-00</t>
  </si>
  <si>
    <t>KK-07-01</t>
  </si>
  <si>
    <t xml:space="preserve">KK-07-02 </t>
  </si>
  <si>
    <t>KK-07-03</t>
  </si>
  <si>
    <t>KK-07-04</t>
  </si>
  <si>
    <t xml:space="preserve">KK-07-05 </t>
  </si>
  <si>
    <t xml:space="preserve">KK-08 </t>
  </si>
  <si>
    <t>Előző évi adatok alapján számított lényegességi küszöbérték</t>
  </si>
  <si>
    <t xml:space="preserve">KK-08-01 </t>
  </si>
  <si>
    <t>Tervezett adatok alapján számított lényegességi küszübérték</t>
  </si>
  <si>
    <t xml:space="preserve">KK-08-02 </t>
  </si>
  <si>
    <t>Tárgyévi adatok alapján számított lényegességi küszübérték</t>
  </si>
  <si>
    <t xml:space="preserve">KK-08-03 </t>
  </si>
  <si>
    <t>Eredendő kockázat és a lényeges hibás állítás kockázatának becslése.</t>
  </si>
  <si>
    <t>KK-09</t>
  </si>
  <si>
    <t>Tervezési dokumentáció összefoglaló.</t>
  </si>
  <si>
    <t>KK-10</t>
  </si>
  <si>
    <t>Zárási ütemterv.</t>
  </si>
  <si>
    <t xml:space="preserve"> &lt; Tartalom</t>
  </si>
  <si>
    <t>◄◄ NEM SZERKESZTHETŐ SOR !!</t>
  </si>
  <si>
    <t xml:space="preserve">Készítette: </t>
  </si>
  <si>
    <t>Készítette:</t>
  </si>
  <si>
    <t>Ellenőrizte:</t>
  </si>
  <si>
    <t>Cél:</t>
  </si>
  <si>
    <t>Módszer:</t>
  </si>
  <si>
    <t>A kockázatok felmérése és a vizsgálati módszerek meghatározására.</t>
  </si>
  <si>
    <t>Azonosított kockázatra adott válasz, vizsgálati módszer:</t>
  </si>
  <si>
    <t>Igen</t>
  </si>
  <si>
    <t>Nem</t>
  </si>
  <si>
    <t>VISSZA</t>
  </si>
  <si>
    <t>Sorsz.</t>
  </si>
  <si>
    <t>Dátum:</t>
  </si>
  <si>
    <t>Né</t>
  </si>
  <si>
    <t>Releváns információs rendszer, és az üzleti folyamatok kapcsolata</t>
  </si>
  <si>
    <t>Értékelés</t>
  </si>
  <si>
    <t>KK-08</t>
  </si>
  <si>
    <t>Előző évi lényegességi küszöbérték számítása</t>
  </si>
  <si>
    <t>Tervezett lényegességi küszöbérték számítása</t>
  </si>
  <si>
    <t>Tárgyévi lényegességi küszöbérték számítása</t>
  </si>
  <si>
    <t>LÉNYEGESSÉG A KÖNYVVIZSGÁLAT TERVEZÉSÉBEN ÉS VÉGREHAJTÁSÁBAN</t>
  </si>
  <si>
    <t>Mértéke</t>
  </si>
  <si>
    <t>Meghatározása</t>
  </si>
  <si>
    <t>Pénzügyi kimutatások egészére vonatkozó könyvvizsgálati lényegesség:</t>
  </si>
  <si>
    <t>Előző évi adatok alapján*</t>
  </si>
  <si>
    <t>Tervezett adatok alapján*</t>
  </si>
  <si>
    <t>Tényleges adatok alapján**</t>
  </si>
  <si>
    <t>Egyértelműen elhanyagolható hibás állítás összege:</t>
  </si>
  <si>
    <t>*   A tervezés során elégséges az egyik adatsor alapján megállapítani a könyvvizsgálati lényegességet.</t>
  </si>
  <si>
    <t xml:space="preserve">A tervezett adatok alapján számított lényegesség jelentős mérlegfőösszeg, vagy üzemi-üzleti tevékenység változás esetén </t>
  </si>
  <si>
    <t>lehet indokolt.</t>
  </si>
  <si>
    <t xml:space="preserve">** A könyvvizsgálati főlapok a tervezett adatok alapján és a legutolsó Exportálás adatai alapján számított </t>
  </si>
  <si>
    <t>tényleges lényegességet tartalmazzák.</t>
  </si>
  <si>
    <t>KK-08-01</t>
  </si>
  <si>
    <t>◄◄ NEM SZERKESZTHETŐ SOR !! ►►</t>
  </si>
  <si>
    <t>Mérleg</t>
  </si>
  <si>
    <t>Bevétel</t>
  </si>
  <si>
    <t>Ráfordítás</t>
  </si>
  <si>
    <r>
      <t xml:space="preserve">Előző évi </t>
    </r>
    <r>
      <rPr>
        <b/>
        <sz val="10"/>
        <color rgb="FFFF0000"/>
        <rFont val="Arial Narrow"/>
        <family val="2"/>
        <charset val="238"/>
      </rPr>
      <t xml:space="preserve">adatok alapján számított lényegességi küszöbérték   </t>
    </r>
  </si>
  <si>
    <t>Cél:Lényegesség megállapítása</t>
  </si>
  <si>
    <t>Módszer: Jellemző viszonyítási alap figyelembe-vételével.</t>
  </si>
  <si>
    <t xml:space="preserve">Lényegességi küszöbérték a vállalkozás szintjén </t>
  </si>
  <si>
    <t>Kiemelt jelentőségű</t>
  </si>
  <si>
    <t>Súlyszámok %</t>
  </si>
  <si>
    <t>Számított</t>
  </si>
  <si>
    <t>1. lépés:</t>
  </si>
  <si>
    <t>Igen / Nem</t>
  </si>
  <si>
    <t>Alsó-Felső</t>
  </si>
  <si>
    <t>lényegesség</t>
  </si>
  <si>
    <t>döntései szempontjából kiemelt jelentőségű mutatószámot.</t>
  </si>
  <si>
    <t>Értékesítés nettó árbevétele</t>
  </si>
  <si>
    <t>0,5-3</t>
  </si>
  <si>
    <t>A kiválasztott mutatószámnál váltson IGEN-re a C oszlopban.</t>
  </si>
  <si>
    <t>Mérlegfőösszeg</t>
  </si>
  <si>
    <r>
      <rPr>
        <b/>
        <i/>
        <sz val="10"/>
        <rFont val="Arial Narrow"/>
        <family val="2"/>
        <charset val="238"/>
      </rPr>
      <t>Megjegyzés:</t>
    </r>
    <r>
      <rPr>
        <i/>
        <sz val="10"/>
        <rFont val="Arial Narrow"/>
        <family val="2"/>
        <charset val="238"/>
      </rPr>
      <t xml:space="preserve"> Egynél több tényező kiemelése és átlagolása szakmailag vitatott lényegességi küszöb meghatározását</t>
    </r>
  </si>
  <si>
    <t>Saját tőke</t>
  </si>
  <si>
    <t>1-5</t>
  </si>
  <si>
    <t>eredményezi.</t>
  </si>
  <si>
    <t>Adózás előtti eredmény</t>
  </si>
  <si>
    <t>5-10</t>
  </si>
  <si>
    <t>2. lépés:</t>
  </si>
  <si>
    <t>Fentiektől eltérő, más tényező</t>
  </si>
  <si>
    <r>
      <t xml:space="preserve">Megjegyzés: </t>
    </r>
    <r>
      <rPr>
        <sz val="10"/>
        <rFont val="Arial Narrow"/>
        <family val="2"/>
        <charset val="238"/>
      </rPr>
      <t>Az alsó és felső határértékek a 2013. és a 2017. évi szakmai továbbképzések során bemutatott szélső értékek.</t>
    </r>
  </si>
  <si>
    <t>Választott viszonyítási alap INDOKLÁSA:</t>
  </si>
  <si>
    <t>Tényező x Súlyszám%</t>
  </si>
  <si>
    <t>3. lépés:</t>
  </si>
  <si>
    <t>4. lépés:</t>
  </si>
  <si>
    <t>A módosítás indoklása:</t>
  </si>
  <si>
    <t>5. lépés:</t>
  </si>
  <si>
    <t>1-10</t>
  </si>
  <si>
    <t>Végezze el az eredendő kockázat becslését a KK-09 munkalapon. ►►►►►►►</t>
  </si>
  <si>
    <t>Megoszlás 
%</t>
  </si>
  <si>
    <t>Súlyozás
KK-09-ről</t>
  </si>
  <si>
    <t>Immateriális javak</t>
  </si>
  <si>
    <t>Tárgyi eszközök</t>
  </si>
  <si>
    <t>Befektetett pénzügyi eszközök</t>
  </si>
  <si>
    <t xml:space="preserve">Készletek </t>
  </si>
  <si>
    <t>Követelések</t>
  </si>
  <si>
    <t>Értékpapírok</t>
  </si>
  <si>
    <t>Pénzeszközök</t>
  </si>
  <si>
    <t>Aktív időbeli elhatárolások</t>
  </si>
  <si>
    <t xml:space="preserve">Saját tőke </t>
  </si>
  <si>
    <t>Céltartalékok</t>
  </si>
  <si>
    <t>Y% , -tól,-ig</t>
  </si>
  <si>
    <t>Rövid lejáratú kötelezettségek</t>
  </si>
  <si>
    <t>Passzív időbeli elhatárolások</t>
  </si>
  <si>
    <t>Aktivált saját teljesítmények</t>
  </si>
  <si>
    <t>Egyéb bevétel</t>
  </si>
  <si>
    <t>Pénzügyi bevételek</t>
  </si>
  <si>
    <t>Anyagjellegű ráfordítások</t>
  </si>
  <si>
    <t>Személyi jellegű ráfordítások</t>
  </si>
  <si>
    <t>Értékcsökkenés</t>
  </si>
  <si>
    <t>Egyéb ráfordítás</t>
  </si>
  <si>
    <t>Pénzügyi ráfordítás</t>
  </si>
  <si>
    <t>KK-08-02</t>
  </si>
  <si>
    <t>Csak akkor kell kitölteni, ha nem az előző évi adatok alapján állapítják meg a tervezett lényegességet!</t>
  </si>
  <si>
    <t>KK-08-03</t>
  </si>
  <si>
    <t>Eredendő kockázat megállapítása, mérlegelés, értékelés a pénzügyi kimutatás és a számalaegyenlegek, ügyletcsoportok szintjén.</t>
  </si>
  <si>
    <t>A nyilvántartások nem felelnek meg</t>
  </si>
  <si>
    <t>Rendkívüli kényszerítő körülmények</t>
  </si>
  <si>
    <t>Hiányos kontrollkörnyezet</t>
  </si>
  <si>
    <t>Nem hatékony üzletvitel, kapcsolt viszony</t>
  </si>
  <si>
    <t>Magas ágazati kockázat</t>
  </si>
  <si>
    <t>Egyéb:…….</t>
  </si>
  <si>
    <t>1. Értékelés</t>
  </si>
  <si>
    <t>2. Azonosított kockázat leírása/hivatkozása</t>
  </si>
  <si>
    <t xml:space="preserve">
</t>
  </si>
  <si>
    <t>1. lépés</t>
  </si>
  <si>
    <t>ÁTTEKINTÉS</t>
  </si>
  <si>
    <t>Megnevezés</t>
  </si>
  <si>
    <t>Megoszlás %</t>
  </si>
  <si>
    <t>Jelentős súly</t>
  </si>
  <si>
    <t>Változás % 
Tárgy év / Előző év</t>
  </si>
  <si>
    <t>Jelentős változás</t>
  </si>
  <si>
    <t>Jelentős súly,- változás értéke
Az egyes tételek megoszlása = Y %.
Ha Y %, akkor az Érték:</t>
  </si>
  <si>
    <t>Eszközök összesen</t>
  </si>
  <si>
    <t>Források összesen</t>
  </si>
  <si>
    <t>Bevételek, teljesítmények összesen</t>
  </si>
  <si>
    <t>Ráfordítások, költségek összesen</t>
  </si>
  <si>
    <t>2. lépés</t>
  </si>
  <si>
    <t>3. lépés</t>
  </si>
  <si>
    <t>4. lépés</t>
  </si>
  <si>
    <t>EREDENDŐ KOCKÁZAT</t>
  </si>
  <si>
    <t>Jelentős, kockázatos, nem régi ügyletek</t>
  </si>
  <si>
    <t>Összetett ügyletek</t>
  </si>
  <si>
    <t>Kapcsolt ügyletek</t>
  </si>
  <si>
    <t>Jelentős szubjektivitás az értékelésben</t>
  </si>
  <si>
    <t>Eredendő kockázat</t>
  </si>
  <si>
    <t>Lényeges hibás állítás kockázatának becslése</t>
  </si>
  <si>
    <t>HIBÁS ÁLLÍTÁS KOCKÁZATA</t>
  </si>
  <si>
    <t>Magyarázat:</t>
  </si>
  <si>
    <t>Áthozott</t>
  </si>
  <si>
    <t>Kiértékelt</t>
  </si>
  <si>
    <t>Alacsony</t>
  </si>
  <si>
    <t>Közepes</t>
  </si>
  <si>
    <t>Elemzés</t>
  </si>
  <si>
    <t xml:space="preserve">TERVEZÉSI DOKUMENTUM (ÖSSZEFOGLALÁS)                           </t>
  </si>
  <si>
    <t>Anyavállalat</t>
  </si>
  <si>
    <t>Programozott</t>
  </si>
  <si>
    <t xml:space="preserve">Nem </t>
  </si>
  <si>
    <t>Leányvállalat</t>
  </si>
  <si>
    <t>Magas</t>
  </si>
  <si>
    <t>Megerősítés</t>
  </si>
  <si>
    <t>Van</t>
  </si>
  <si>
    <t>Mentesített</t>
  </si>
  <si>
    <t>Összevetés</t>
  </si>
  <si>
    <t>Nincs</t>
  </si>
  <si>
    <t>Újraszámítás</t>
  </si>
  <si>
    <t>Egyeztetés</t>
  </si>
  <si>
    <t>Bevezetés</t>
  </si>
  <si>
    <t>Interjú</t>
  </si>
  <si>
    <t>Szemrevételezés</t>
  </si>
  <si>
    <t>A tervezési dokumentum áttekintése és módosításának dokumentálása</t>
  </si>
  <si>
    <t>Volt módosítás?</t>
  </si>
  <si>
    <t>Módosítás dátuma</t>
  </si>
  <si>
    <t>Módosítás oka/tartalma</t>
  </si>
  <si>
    <t>Becslés</t>
  </si>
  <si>
    <t>Egyéb alapvető eljárás</t>
  </si>
  <si>
    <t>A megbízás jellemzői</t>
  </si>
  <si>
    <t>Kontrollok tesztelése</t>
  </si>
  <si>
    <t>Vonatkozó beszámoló-készítési elvek</t>
  </si>
  <si>
    <t>2000. évi C. törvény</t>
  </si>
  <si>
    <t>Vonatkozó ágazatra jellemző beszámoló készítésre vonatkozó előírások</t>
  </si>
  <si>
    <t>Általános</t>
  </si>
  <si>
    <t>Alkalmazandó könyvvizsgálati standardok</t>
  </si>
  <si>
    <t>Magyar Nemzeti Könyvvizsgálati Standardok</t>
  </si>
  <si>
    <t>Speciális jelentéstételi kötelezettségek</t>
  </si>
  <si>
    <t>Ha Van, annak időpontja</t>
  </si>
  <si>
    <t>címzettje</t>
  </si>
  <si>
    <t>Az alkalmazandó beszámolási pénznem</t>
  </si>
  <si>
    <t>HUF</t>
  </si>
  <si>
    <t>Kapcsolt viszonyból fakadó besorolás</t>
  </si>
  <si>
    <t>Belső auditorok munkájára támaszkodás területe(i), mértéke:</t>
  </si>
  <si>
    <t>Ha Igen, annak területe,</t>
  </si>
  <si>
    <t>mértéke</t>
  </si>
  <si>
    <t>Szolgáltató szervezetek ügyfél általi alkalmazása</t>
  </si>
  <si>
    <t>Kiszervezett:</t>
  </si>
  <si>
    <t>Igen/Nem/Né</t>
  </si>
  <si>
    <t>Bizonyítékszerzés módja</t>
  </si>
  <si>
    <t>Könyvelés</t>
  </si>
  <si>
    <t>Bérszámfejtés</t>
  </si>
  <si>
    <t>Adatfeldolgozás</t>
  </si>
  <si>
    <t>………</t>
  </si>
  <si>
    <t>Korábbi könyvvizsgálat során megszerzett bizonyítékok felhasználása (első évben)</t>
  </si>
  <si>
    <t>Vizsgálati terület, módszer</t>
  </si>
  <si>
    <t>Várható felhasználás?</t>
  </si>
  <si>
    <t>Előző könyvvizsgáló munkapapírjainak áttekintése</t>
  </si>
  <si>
    <t>Nyitó egyenlegek egyeztetése</t>
  </si>
  <si>
    <t>Megbízó egyedi előírásainak áttekintése</t>
  </si>
  <si>
    <t>…….</t>
  </si>
  <si>
    <t>Az adatfeldolgozás szervezési jellemzője</t>
  </si>
  <si>
    <t>Pl.: Elkülönült szoftverek/Havi feladások/Integrált/…</t>
  </si>
  <si>
    <t>Adatfeldolgozási terület</t>
  </si>
  <si>
    <t>Szoftver megnevezése</t>
  </si>
  <si>
    <t>Könyvizsgálati eljárásban használható adatforma*</t>
  </si>
  <si>
    <t>Főkönyvi tételek és kivonat</t>
  </si>
  <si>
    <t>Beszerzés</t>
  </si>
  <si>
    <t>Értékesítés</t>
  </si>
  <si>
    <t>Eszköznyilvántartó (Immat, t.e.)</t>
  </si>
  <si>
    <t>Készletnyilvántartás</t>
  </si>
  <si>
    <t>Pénzforgalom</t>
  </si>
  <si>
    <t>Munkafolyamat (Workflow) tám.</t>
  </si>
  <si>
    <t>……</t>
  </si>
  <si>
    <t>*Adatformátumok Pl.: Nyomtatott, Elektronikus (AuditXML, XML, PDF, CSV, XLS, XLSX, TXT, …)</t>
  </si>
  <si>
    <t>A könyvvizsgálati tevékenység ütemezése</t>
  </si>
  <si>
    <t>Jelentési határidők:</t>
  </si>
  <si>
    <t>Ütemezés</t>
  </si>
  <si>
    <t>·         igazgatósági ülés</t>
  </si>
  <si>
    <t>·         felügyelő bizottsági ülés</t>
  </si>
  <si>
    <t>·         könyvvizsgálói jelentés tervezete</t>
  </si>
  <si>
    <t>·         vezetőségi levél</t>
  </si>
  <si>
    <t>·         taggyűlés/közgyűlés</t>
  </si>
  <si>
    <t>·         végleges könyvvizsgálói jelentés</t>
  </si>
  <si>
    <t>Könyvvizsgálati munka ütemezése:</t>
  </si>
  <si>
    <t>·         indító megbeszélés ügyféllel</t>
  </si>
  <si>
    <t>·         indító megbeszélés a munkacsoport tagjaival</t>
  </si>
  <si>
    <t>·         kommunikáció az előző könyvvizsgálóval</t>
  </si>
  <si>
    <t>·         kockázatbecslési eljárások és tervezés</t>
  </si>
  <si>
    <t>·         évközi vizsgálatok</t>
  </si>
  <si>
    <t>·         fizikai leltárfelvételen való részvétel</t>
  </si>
  <si>
    <t>·         külső megerősítő-levelek kiküldése</t>
  </si>
  <si>
    <t>·         záró megbeszélés a munkacsoport tagjaival</t>
  </si>
  <si>
    <t>·         záró megbeszélés az ügyféllel</t>
  </si>
  <si>
    <t>·         beszámoló és jelentés közzététel ellenőrzése</t>
  </si>
  <si>
    <t>·         dokumentáció ellenőrzése</t>
  </si>
  <si>
    <t>·         dokumentáció zárása</t>
  </si>
  <si>
    <t>Pénzügyi kimutatás szintjén*</t>
  </si>
  <si>
    <t>3.1 Releváns ágazati, szabályozási és egyéb külső tényezők hatása a vállalkozásra.</t>
  </si>
  <si>
    <t>3.2.  A gazdálkodó egység működése</t>
  </si>
  <si>
    <t>3.3. Tulajdonosi és irányítási szerkezet</t>
  </si>
  <si>
    <t>3.4. Befektetések és befektetési tevékenység</t>
  </si>
  <si>
    <t>3.5. A finanszírozás és finanszírozási tevékenység.</t>
  </si>
  <si>
    <t>3.6. A számviteli politika kiválasztása</t>
  </si>
  <si>
    <t>3.7. Célok, stratégiák és a kapcsolódó üzleti kockázatok</t>
  </si>
  <si>
    <t>3.8. A gazdálkodó egység pénzügyi teljesítményének értékelése és áttekintése.</t>
  </si>
  <si>
    <t>Könyvvizsgálati módszer</t>
  </si>
  <si>
    <t>Kapcsolt vállalkozások felmérése</t>
  </si>
  <si>
    <t>Szabályozottság ellenőrzési teszt</t>
  </si>
  <si>
    <t xml:space="preserve">Számviteli rendszer felmérése </t>
  </si>
  <si>
    <t>Csalás kockázatának felmérése</t>
  </si>
  <si>
    <t>Kockázatbecslés tervezéskor</t>
  </si>
  <si>
    <t>1. Interjú:</t>
  </si>
  <si>
    <t>2. Interjú:</t>
  </si>
  <si>
    <t>3. Interjú:</t>
  </si>
  <si>
    <t>Kockázatbecslés áttekintése</t>
  </si>
  <si>
    <t>Belső ellenőrzési rendszer felmérése, megismerése</t>
  </si>
  <si>
    <t>Kockázatbecslés és a könyvvizsgálati eljárások (válaszok) meghatározása.</t>
  </si>
  <si>
    <t>9/A. A pénzügyi kimutatások szintjén azonosított kozkázat:</t>
  </si>
  <si>
    <t>(Amennyiben "Alacsony", akkor nem kell kitölteni, ha "Közepes", vagy "Magas" írja le a kockázat csökkentésére alkalmazott eljárást)</t>
  </si>
  <si>
    <t>9/B. A számlaegyenlegek, ügyletcsoportok szintjén azonosított kockázat</t>
  </si>
  <si>
    <t>Ellenőrzési rendszer, kontrollok vizsgálata</t>
  </si>
  <si>
    <t>(Pl.: leltározás folyamata, árúbeszerzés, értékesítés, beruházás, munkabérelszámolás, főkönyvi zárás, kötelezettségek, támogatások, ….)</t>
  </si>
  <si>
    <t>A tárgyévben kiemelt (kockázatos) adatfeldolgozási folyamat, szervezeti egység, ügyletcsoport.</t>
  </si>
  <si>
    <t>(Pl.: Jogszabályi megfelelés, év végi leltározás, eszközbeszerzés, raktározás, értékesítés, árúszállítás, pénzkezelés, HR,…)</t>
  </si>
  <si>
    <t>Kockázat leírása</t>
  </si>
  <si>
    <t>Saját erőforrások tervezése</t>
  </si>
  <si>
    <t>Közreműködő személy szerepe</t>
  </si>
  <si>
    <t>Név</t>
  </si>
  <si>
    <t>Fontosabb felelősségi területek</t>
  </si>
  <si>
    <t>Könyvvizsgáló</t>
  </si>
  <si>
    <t>1. Asszisztens</t>
  </si>
  <si>
    <t>2. Asszisztens</t>
  </si>
  <si>
    <t>A munkacsoport tagjaival folytatott megbeszélések*</t>
  </si>
  <si>
    <t>A megbeszélés tárgya*</t>
  </si>
  <si>
    <t>Ütemezése</t>
  </si>
  <si>
    <t>Ügyfél és ágazai elemzés</t>
  </si>
  <si>
    <t>Tárgyévi 08-09. hónap</t>
  </si>
  <si>
    <t>Ügyfélspecifikus munkaprogram sajátosságai</t>
  </si>
  <si>
    <t>Tárgyév 09 hónap</t>
  </si>
  <si>
    <t>Évközi ellenőrzési feladatok tartalma és ütemezése</t>
  </si>
  <si>
    <t>Tárgyév 10-11. hónap</t>
  </si>
  <si>
    <t>Fordulónaphoz kapcsolódó feladatok</t>
  </si>
  <si>
    <t>Tárgyév 12. hónap</t>
  </si>
  <si>
    <t>Zárlati ellenőrzés</t>
  </si>
  <si>
    <t>F.napot követő 01. hónaptól</t>
  </si>
  <si>
    <t>Utóellenőrzések</t>
  </si>
  <si>
    <t>Kv. Jelentés követő 30. nap</t>
  </si>
  <si>
    <t>Dokumentáció zárása</t>
  </si>
  <si>
    <t>Kv. Jelentés követő 60. nap</t>
  </si>
  <si>
    <t>*Egyszemélyes könyvvizsgálat esetén nem értelmezhető</t>
  </si>
  <si>
    <t>Külső szakértők munkája</t>
  </si>
  <si>
    <t xml:space="preserve">Szükséges külső szakértők vagy más könyvvizsgálók bevonása? </t>
  </si>
  <si>
    <t>Ha igen indokolja válaszát:</t>
  </si>
  <si>
    <t>Ha igen részletezze a tervezett eljárás lefolytatását:</t>
  </si>
  <si>
    <t>Könyvvizsgálati munkaprogram jellemzése</t>
  </si>
  <si>
    <t>Ügyfélspecifikus munkaprogram kerül alkalmazásra a standard előírások figyelembe vételével.</t>
  </si>
  <si>
    <t xml:space="preserve">Az ügyfél üzleti tevékenysége, számviteli politikája és a kockázatbecslés eredménye alapján további eljárások elvégzésére </t>
  </si>
  <si>
    <t>lehet szükség, melyeket a munkaprogramban rögzítettünk.</t>
  </si>
  <si>
    <t>ZÁRÁSI ÜTEMTERV</t>
  </si>
  <si>
    <t>Alapdokumentumok</t>
  </si>
  <si>
    <t>Határidő</t>
  </si>
  <si>
    <t>Relatív időtartam</t>
  </si>
  <si>
    <r>
      <t xml:space="preserve">Határidő
</t>
    </r>
    <r>
      <rPr>
        <b/>
        <i/>
        <sz val="8"/>
        <rFont val="Arial Narrow"/>
        <family val="2"/>
        <charset val="238"/>
      </rPr>
      <t>(ha ünnepnapra esik, akkor a követő munkanap)</t>
    </r>
  </si>
  <si>
    <t>Átadva /
Teljesítve</t>
  </si>
  <si>
    <t>Részvétel a mennyiségi leltárfelvételen</t>
  </si>
  <si>
    <t>Fordulónap  +- 5</t>
  </si>
  <si>
    <t>Fordulónapi vevők pénzügyi nyilvántartása</t>
  </si>
  <si>
    <t>Fordulónap  +20</t>
  </si>
  <si>
    <t>Egyenlegértesítők postázásának feladási jegyzéke</t>
  </si>
  <si>
    <t xml:space="preserve">Előzetes főkönyvi kivonat és analitikák (vevő, szállító, adó) </t>
  </si>
  <si>
    <t>Fordulónap  +31</t>
  </si>
  <si>
    <t>Kimutatás (analitika) a kapcsolt vállalkozások ügyleteiről</t>
  </si>
  <si>
    <t xml:space="preserve">Fordulónapi és fordulónapot követő hónap utolsó napjára lekért  Adófolyószámla kivonatok </t>
  </si>
  <si>
    <t xml:space="preserve">Deviza árfolyamszámítás és kiértékelés </t>
  </si>
  <si>
    <t>Jóváhagyás (aláírás) napja -30</t>
  </si>
  <si>
    <t>Leltár dokumentáció (részletes)</t>
  </si>
  <si>
    <t>Főkönyvi kivonat 5-8-s átvezetés előtt (könyvvizsgálói ellenőrzésre)</t>
  </si>
  <si>
    <t>Jóváhagyás (aláírás) napja -20</t>
  </si>
  <si>
    <t>Tárgyévi és a fordulónapot követő vezetőtestületi döntések, határozatok</t>
  </si>
  <si>
    <t>Társellenőrzések (NAV, önkormányzat, ÁSZ, TÁH,…) jegyzőkönyvei, határozatai</t>
  </si>
  <si>
    <t>Végleges Főkönyvi kivonat 5-8-s átvezetés előtt (könyvvizsgálói észrevételek átvezetése után)</t>
  </si>
  <si>
    <t>Jóváhagyás (aláírás) napja -15</t>
  </si>
  <si>
    <t>Kiegészítő melléklet tervezete</t>
  </si>
  <si>
    <t>Üzleti jelentés tervezete</t>
  </si>
  <si>
    <t>Cégadatokat változtató – folyamatban lévő – cégeljárás beadványának másolata.</t>
  </si>
  <si>
    <r>
      <t xml:space="preserve">Tulajdoni lapok a mérlegzárás időpontjában fennálló állapot szerint, </t>
    </r>
    <r>
      <rPr>
        <u/>
        <sz val="10"/>
        <rFont val="Arial Narrow"/>
        <family val="2"/>
        <charset val="238"/>
      </rPr>
      <t>fordulónapot követő</t>
    </r>
    <r>
      <rPr>
        <sz val="10"/>
        <rFont val="Arial Narrow"/>
        <family val="2"/>
        <charset val="238"/>
      </rPr>
      <t xml:space="preserve"> dátummal</t>
    </r>
  </si>
  <si>
    <r>
      <t xml:space="preserve">Ingó jelzálog alatt lévő eszközök értéke, </t>
    </r>
    <r>
      <rPr>
        <u/>
        <sz val="10"/>
        <rFont val="Arial Narrow"/>
        <family val="2"/>
        <charset val="238"/>
      </rPr>
      <t>fordulónapot követően</t>
    </r>
    <r>
      <rPr>
        <sz val="10"/>
        <rFont val="Arial Narrow"/>
        <family val="2"/>
        <charset val="238"/>
      </rPr>
      <t xml:space="preserve"> kelt közjegyzői tanúsítvány</t>
    </r>
  </si>
  <si>
    <t>Ügyvédi válaszlevél</t>
  </si>
  <si>
    <t>Lejárt követelések, kötelezettségek, peres ügyek jogi véleményezése és kiértékelése</t>
  </si>
  <si>
    <t>Tárgyévet követő évre vonatkozó utolsó főkönyvi kivonat</t>
  </si>
  <si>
    <t>Záró főkönyvi kivonat tao elszámolás előtt</t>
  </si>
  <si>
    <t>Társasági és Helyi adóbevallások számításai</t>
  </si>
  <si>
    <t>Záró Főkönyvi kivonat és analitikák 5-8 átvezetést megelőző társasági adót, iparűzési adót tartalmazó</t>
  </si>
  <si>
    <t>Jóváhagyás (aláírás) napja -5</t>
  </si>
  <si>
    <t>Záró Főkönyvi kivonat 5-8 átvezetést követő, adózott eredménnyel</t>
  </si>
  <si>
    <t>Záró főkönyvi kivonat adózott eredmény elszámolás után</t>
  </si>
  <si>
    <t xml:space="preserve">Leltár összesítők </t>
  </si>
  <si>
    <t>Mérleg, eredménykimutatás aláírás előtt</t>
  </si>
  <si>
    <t>Kiegészítő melléklet aláírás előtt</t>
  </si>
  <si>
    <t>Üzleti jelentés aláírás előtt</t>
  </si>
  <si>
    <t>Záró tárgyalás előkészítése gazdasági-és számviteli vezetővel</t>
  </si>
  <si>
    <t>Jóváhagyás (aláírás) napja -3</t>
  </si>
  <si>
    <t>Végleges beszámoló aláírás előtt</t>
  </si>
  <si>
    <t>Záró tárgyalás első számú vezetővel és a gazdasági vezetéssel (vezetői levél, könyvvizsgálói jelentés tervezet átadása)</t>
  </si>
  <si>
    <t>A beszámoló elfogadása igazgatóság/ vezérigazgató/ügyvezető által, teljességi nyilatkozat, aláírt könyvvizsgálói jelentés</t>
  </si>
  <si>
    <t xml:space="preserve">Jóváhagyás (aláírás) napja </t>
  </si>
  <si>
    <t>Beszámolót elfogadó közgyűlés/taggyűlés napja</t>
  </si>
  <si>
    <t xml:space="preserve">Közgyűlés/Taggyűlés napja </t>
  </si>
  <si>
    <t>Beszámoló letétbehelyezésének és közzétételének igazolása</t>
  </si>
  <si>
    <t>Hátrasorolt kötelezettségek</t>
  </si>
  <si>
    <t>Információ technológiai folyamatok kockázatfelmérése</t>
  </si>
  <si>
    <r>
      <t xml:space="preserve">Választott viszonyítási alap INDOKLÁSA:
</t>
    </r>
    <r>
      <rPr>
        <sz val="10"/>
        <rFont val="Arial Narrow"/>
        <family val="2"/>
        <charset val="238"/>
      </rPr>
      <t>(KK-08-01 munkalapról)</t>
    </r>
  </si>
  <si>
    <t>Tervezett adatok alapján számított lényegességi küszöbérték</t>
  </si>
  <si>
    <t xml:space="preserve">
</t>
  </si>
  <si>
    <t>►►►►►</t>
  </si>
  <si>
    <t>KN-01;KN-02 Munkalapok</t>
  </si>
  <si>
    <t>KK-11</t>
  </si>
  <si>
    <t>Ha igen mérlegelje a külső szakértő kompetenciáját</t>
  </si>
  <si>
    <t>KE-03-01</t>
  </si>
  <si>
    <t>Felmérés</t>
  </si>
  <si>
    <t>Végrehajtás</t>
  </si>
  <si>
    <t>Hálózati hardver topológia felmérése.*</t>
  </si>
  <si>
    <t>Hardverek és a hozzájuk tartozó rendszer szoftverek.*</t>
  </si>
  <si>
    <t>Alkalmazások felmérése.*</t>
  </si>
  <si>
    <t>Kérdőív az alkalmazások tesztelésére.*</t>
  </si>
  <si>
    <t>Kérdőív az informatikai rendszer felmérésére.*</t>
  </si>
  <si>
    <t>Kontrollpontok tesztelése</t>
  </si>
  <si>
    <t>Kontrollpontok feltárása</t>
  </si>
  <si>
    <t>Tárgyév 07-09 hónap</t>
  </si>
  <si>
    <t>kulcs munkatársakkal</t>
  </si>
  <si>
    <t>KK-05-01</t>
  </si>
  <si>
    <t>felső vezetéssel</t>
  </si>
  <si>
    <t>operatív vezetéssel</t>
  </si>
  <si>
    <t>KK-05-02</t>
  </si>
  <si>
    <t>A könyvvizsgálat zárása előtt</t>
  </si>
  <si>
    <t>KK-05-03/04/05</t>
  </si>
  <si>
    <t>F. napot követően</t>
  </si>
  <si>
    <t>Interjú, tesztelés, betekintés</t>
  </si>
  <si>
    <t>Tárgyév 07- 12 hónap</t>
  </si>
  <si>
    <t>Tárgyév 10. hó-Fnap után 03. hó</t>
  </si>
  <si>
    <t>F. nap után 1-2. hó</t>
  </si>
  <si>
    <t>·         zárlati vizsgálatok ütemezése</t>
  </si>
  <si>
    <t>Jelentés kiadást megelőzően</t>
  </si>
  <si>
    <t>Jogszabályi határdőt követően</t>
  </si>
  <si>
    <t>Jelentés kiadást követően</t>
  </si>
  <si>
    <t>Jelentés dátumát köv. 60. napig</t>
  </si>
  <si>
    <t>Ügyfél ütemterve alapján</t>
  </si>
  <si>
    <t>Beszámoló napján, vagy azt követően.</t>
  </si>
  <si>
    <t>Záró megbeszélés napja előtt</t>
  </si>
  <si>
    <t>KK-01-01 Munkalap</t>
  </si>
  <si>
    <t>KK-05-05 Munkalap</t>
  </si>
  <si>
    <t>Interjúk, külső információk, értékelés, kontrollpontok feltárása, tesztelése</t>
  </si>
  <si>
    <t>Tárgyév 07-11 hónap</t>
  </si>
  <si>
    <t>*Informatikus szakember bevonálásával végzett IT audit esetén, amennyiben erre szükség van.</t>
  </si>
  <si>
    <t>Szakmai kompetencia hiánya</t>
  </si>
  <si>
    <t>Megfelelő/Nem megfelelő</t>
  </si>
  <si>
    <t>F.napot követő 01. hónap</t>
  </si>
  <si>
    <t>Specifikus
hibahatár**
E Ft</t>
  </si>
  <si>
    <t>Tényezők</t>
  </si>
  <si>
    <t xml:space="preserve">
</t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</si>
  <si>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>tervezett</t>
    </r>
    <r>
      <rPr>
        <b/>
        <sz val="11"/>
        <rFont val="Arial Narrow"/>
        <family val="2"/>
        <charset val="238"/>
      </rPr>
      <t xml:space="preserve"> adatok alapján:</t>
    </r>
  </si>
  <si>
    <r>
      <t xml:space="preserve">Specifikus lényegesség (hibahatár) a </t>
    </r>
    <r>
      <rPr>
        <b/>
        <sz val="11"/>
        <color rgb="FFFF0000"/>
        <rFont val="Arial Narrow"/>
        <family val="2"/>
        <charset val="238"/>
      </rPr>
      <t xml:space="preserve">tárgyévi </t>
    </r>
    <r>
      <rPr>
        <b/>
        <sz val="11"/>
        <rFont val="Arial Narrow"/>
        <family val="2"/>
        <charset val="238"/>
      </rPr>
      <t>adatok alapján:</t>
    </r>
  </si>
  <si>
    <r>
      <t xml:space="preserve">Specifikus lényegesség (hibahatár) az </t>
    </r>
    <r>
      <rPr>
        <b/>
        <sz val="11"/>
        <color rgb="FFFF0000"/>
        <rFont val="Arial Narrow"/>
        <family val="2"/>
        <charset val="238"/>
      </rPr>
      <t>előző évi</t>
    </r>
    <r>
      <rPr>
        <b/>
        <sz val="11"/>
        <rFont val="Arial Narrow"/>
        <family val="2"/>
        <charset val="238"/>
      </rPr>
      <t xml:space="preserve"> adatok alapján:</t>
    </r>
  </si>
  <si>
    <t>Specifikus lényegesség megállapításának választása:</t>
  </si>
  <si>
    <t>"....egy vagy több sajátos ügyletcsoport, számlaegyenleg vagy közzététel, amelyek esetében a pénzügyi kimutatások egészére vonatkozó lényegességtől alacsonyabb összegű hibás állítások – ésszerű várakozások szerint – befolyásolhatják a felhasználók pénzügyi kimutatások alapján hozott gazdasági döntéseit, a könyvvizsgálónak az ezen sajátos ügyletcsoportokra, számlaegyenlegekre vagy közzétételekre alkalmazandó lényegességi szintet vagy szinteket is meg kell határoznia." (320.10)</t>
  </si>
  <si>
    <t>Kockázat
KK-09-ről</t>
  </si>
  <si>
    <t>"A választott viszonyítási alapra vonatkoztatandó százalékos arány meghatározása szakmai megítélés alapján történik." 320.A7.</t>
  </si>
  <si>
    <t>KOCKÁZATRA ADOTT VÁLASZOK</t>
  </si>
  <si>
    <t>Kontrolltesztek</t>
  </si>
  <si>
    <t>Adatok elemzése</t>
  </si>
  <si>
    <t>Adatok tesztelése</t>
  </si>
  <si>
    <t>Kockázati mátrix</t>
  </si>
  <si>
    <t>KOCKÁZATI MÁTRIX</t>
  </si>
  <si>
    <t xml:space="preserve"> Csalás kockázata</t>
  </si>
  <si>
    <t>Lényeges hibás állítás kockázata</t>
  </si>
  <si>
    <t>Teljesség</t>
  </si>
  <si>
    <t>Létezés</t>
  </si>
  <si>
    <t>Pontosság és értékelés</t>
  </si>
  <si>
    <t>Bemutatás</t>
  </si>
  <si>
    <t>Átfogó</t>
  </si>
  <si>
    <t>Kockázatok szöveges leírása</t>
  </si>
  <si>
    <t>NÉ</t>
  </si>
  <si>
    <t>Szokatlan ügyletek</t>
  </si>
  <si>
    <t>Egyéb….</t>
  </si>
  <si>
    <t>A lényeges hibás állítás valószínűsége fennáll?</t>
  </si>
  <si>
    <t>Eredendő és Kontroll kockázat</t>
  </si>
  <si>
    <t>Kontroll-kockázat</t>
  </si>
  <si>
    <t>Hibás állítás kockázata</t>
  </si>
  <si>
    <t>Kockázatok hatása az állításokra</t>
  </si>
  <si>
    <t xml:space="preserve"> Csalás kockázata Átfogó</t>
  </si>
  <si>
    <t>Röviden írja le az azonosított kockázatokat.</t>
  </si>
  <si>
    <t>Értékelje a hibás állítás valószínűségét, becsülje meg az Eredendő kockázat szintjét.</t>
  </si>
  <si>
    <t>Kontroll kockázat becslése</t>
  </si>
  <si>
    <t>Értékelje a kockázatok állításokra gyakorolt hatását.</t>
  </si>
  <si>
    <t>Eredendő kockázatok becslése</t>
  </si>
  <si>
    <t>Pénzügyi kimutatások szintjén</t>
  </si>
  <si>
    <t>Kötelezettségek</t>
  </si>
  <si>
    <t>Hosszú lejáratú kötelezettségek</t>
  </si>
  <si>
    <t>IGEN</t>
  </si>
  <si>
    <t>NEM</t>
  </si>
  <si>
    <t>Mérték</t>
  </si>
  <si>
    <t>ÚTMUTATÓ</t>
  </si>
  <si>
    <t xml:space="preserve">A C12-C19 cellákban határozza meg a beszámolót felhasználók ( tulajdonosok, hitelezők, befektetők ) </t>
  </si>
  <si>
    <t>Az E12-E19 cellákban válasszon súlyszámot az alsó és felső tartományban a kiemelt jelentőségű mutatószámnál.</t>
  </si>
  <si>
    <t>Üzemi (üzleti) eredmény</t>
  </si>
  <si>
    <t>Módosítás +/-</t>
  </si>
  <si>
    <t>Lényegességi küszöbérték</t>
  </si>
  <si>
    <t>Végrehajtási lényegesség</t>
  </si>
  <si>
    <t>Általában:</t>
  </si>
  <si>
    <t>Tétel</t>
  </si>
  <si>
    <t>Indoklás/Hivatkozás</t>
  </si>
  <si>
    <t xml:space="preserve">Tényleges adatok alapján számított lényegességi küszöbérték   </t>
  </si>
  <si>
    <t>TÁRGYÉVI</t>
  </si>
  <si>
    <t>A kockázatok becslése</t>
  </si>
  <si>
    <t>Röviden írja le az azonosított kockázatot és esetleges hivatkozását.</t>
  </si>
  <si>
    <t>Előkészítés</t>
  </si>
  <si>
    <t>Csalás kockázata</t>
  </si>
  <si>
    <t>Határozza meg a kockázatokra adott könyvvizsgálati válaszokat, melyeket a munkaprogramban is rögzíteni fog.</t>
  </si>
  <si>
    <t>A B-20 cellában indokolja a kiemelt jelentőségű tényező kiválasztását.</t>
  </si>
  <si>
    <t>B23 cellába írja be a módosítás szakmai indokát.</t>
  </si>
  <si>
    <t>Az E25 cellában határozza meg azt a %-os mértéket, melkyet alkalmazni fog a végrehajtási lényegesség megállapításához.</t>
  </si>
  <si>
    <t>Tekinse át az egyes területek kockázatbecslését, a konkrét kockázati tényezőket és az állításokra gyakorolt hatásokat.</t>
  </si>
  <si>
    <t>Az ügyletcsoportok, számlaegyenlegek szintjén értékelje a kockázatokat a kockázati szint kiválasztásával.</t>
  </si>
  <si>
    <t>Üzleti kockázatok becslése</t>
  </si>
  <si>
    <t>Előző évi/Tervezett adatok</t>
  </si>
  <si>
    <t>Pénzügyi kimutatások</t>
  </si>
  <si>
    <t>Lényegességi küszübértékek</t>
  </si>
  <si>
    <t>Pénzügyi kimutatások egészére vonatkozó lényegességi küszöbértékek</t>
  </si>
  <si>
    <t>Értékelje a pénzügyi kimutatások szintjén jelentkező eredendő kockázatot.</t>
  </si>
  <si>
    <t>**</t>
  </si>
  <si>
    <t>A specifikus hibahatár értékének és indoklásának beírása csak ott szükséges, ahol az indokolt, egyébként nem kell meghatározni.</t>
  </si>
  <si>
    <t>Bevételek (teljesítmények)*</t>
  </si>
  <si>
    <t>Ráfordítások*</t>
  </si>
  <si>
    <t>*</t>
  </si>
  <si>
    <t>A Bevételek (teljesítmények) és Ráfordítások érték adata tartalmaz minden üzemi (üzleti) és pénzügyi bevételt és ráfordítást is.</t>
  </si>
  <si>
    <t>E26 cellában válasszon %-os súlyszámot az elhanyagolható hiba kiszámításához.</t>
  </si>
  <si>
    <t>F-22 cellában határozza meg EFt-ban azt az értéket, mellyel módosítani szeretné a számított lényegességet.</t>
  </si>
  <si>
    <t xml:space="preserve">6. lépés </t>
  </si>
  <si>
    <t xml:space="preserve">7. lépés </t>
  </si>
  <si>
    <t xml:space="preserve">8. lépés </t>
  </si>
  <si>
    <t xml:space="preserve">9. lépés </t>
  </si>
  <si>
    <t>Üzleti kockázatok előzetes becslése</t>
  </si>
  <si>
    <t>F28 cellában döntse el, hogy kíván-e specifikus lényegességet meghatározni. ( 320.10)</t>
  </si>
  <si>
    <t>Tervezett adatok alapján, lásd az ÚTMUTATÓT</t>
  </si>
  <si>
    <t>Előző évi adatok alapján, lásd az ÚTMUTATÓT</t>
  </si>
  <si>
    <t>Tény adatok alapján, lásd az ÚTMUTATÓT</t>
  </si>
  <si>
    <t>1. Sajátos ügyletek, egyenlegek</t>
  </si>
  <si>
    <t>2. Sajátos ügyletek, egyenlegek</t>
  </si>
  <si>
    <t>3. Sajátos ügyletek, egyenlegek</t>
  </si>
  <si>
    <t>Ügyletcsoport, számlaegyenleg, közzététel</t>
  </si>
  <si>
    <t>MP-08</t>
  </si>
  <si>
    <t>Lényegesség, csalás, üzleti kockázatok</t>
  </si>
  <si>
    <t>Lényegesség meghatározásának összefoglalása</t>
  </si>
  <si>
    <t>A meghatározáshoz lépjen tovább a munkalapokra.</t>
  </si>
  <si>
    <t>Ha még nem végezte el a lényegességi küszöbérték meghatározását az előző évi (KK-08-01 mukalap), vagy a tervezett (KK-08-02 munkalap) adatokkal, akkor lépjen a megfelelő munkalapra.</t>
  </si>
  <si>
    <t>Ha vannak sajátos ügyletek, egyenlegek akkor állapítsa meg a Mérleg/Bevétel/Ráfordítás besorolását a "C" oszlopban, majd írja be az előző évi, vagy a tervezett és a tény adatokat E Ft-ban.</t>
  </si>
  <si>
    <t>Ha a gazdálkodóra jellemző sajátos ügyleteket, egyenlegeket kíván alkalmazni, akkor a megnevezés(eke)t írja be a táblázat "B" oszlopának utolsó három sorába.</t>
  </si>
  <si>
    <t>Ha még nem végezte el, akkor az előző évi, vagy a terv főkönyvi egyenleg adatokkal állítsa össze a mérleget, eredménykimutatást a programmal és az Exportálásnál válassza a Kockázattervezést.</t>
  </si>
  <si>
    <t>Az átfogó tervezési dokumentum célja, hogy összefoglalja a társaság által alkalmazott számviteli keretelvek szerint készített éves beszámoló  könyvvizsgálatának tervezése során hozott döntéseket és ezek megalapozását.</t>
  </si>
  <si>
    <t>Értéke magasabb mint a lényegesség?
IGEN/NEM</t>
  </si>
  <si>
    <t>Lényegesség TERV</t>
  </si>
  <si>
    <t>Lényegesség TÉNY</t>
  </si>
  <si>
    <t>Végrehajtási lényegesség % TERV-TÉNY</t>
  </si>
  <si>
    <t>Egyértelműen elhanyagolható TERV</t>
  </si>
  <si>
    <t>Egyértelműen elhanyagolható TÉNY</t>
  </si>
  <si>
    <t>TERV-TÉNY változás értékelése
Terv&lt;=&gt;Tény</t>
  </si>
  <si>
    <t>Végrehajtási lényegesség %-a</t>
  </si>
  <si>
    <t>50-80</t>
  </si>
  <si>
    <t>Választott</t>
  </si>
  <si>
    <t>Könyvvizsgálati módszerek</t>
  </si>
  <si>
    <t>Amennyiben szükséges töltse ki a táblázat B oszlopának zöld színű celláit a tervezett értékekkel, ha nem az előző évi adatok alapján kívánja a tervezett lényegességet megállapítani.</t>
  </si>
  <si>
    <t>Közepes / Alacsony</t>
  </si>
  <si>
    <t>KK-01-00 munkalap alapján</t>
  </si>
  <si>
    <t>KK-06 Munkalapok</t>
  </si>
  <si>
    <t>A kontrolltesztek elvégzésére kiválasztott ügyletcsoportok meghatározása</t>
  </si>
  <si>
    <t>Jelentős kockázat</t>
  </si>
  <si>
    <t>Eredendő kockázat becslése</t>
  </si>
  <si>
    <t>Jelentős kockázat?</t>
  </si>
  <si>
    <r>
      <t xml:space="preserve">Értékelje a </t>
    </r>
    <r>
      <rPr>
        <b/>
        <sz val="10"/>
        <rFont val="Arial Narrow"/>
        <family val="2"/>
        <charset val="238"/>
      </rPr>
      <t xml:space="preserve">MAGAS </t>
    </r>
    <r>
      <rPr>
        <sz val="10"/>
        <rFont val="Arial Narrow"/>
        <family val="2"/>
        <charset val="238"/>
      </rPr>
      <t xml:space="preserve">kockázatú területeknél </t>
    </r>
    <r>
      <rPr>
        <b/>
        <sz val="10"/>
        <rFont val="Arial Narrow"/>
        <family val="2"/>
        <charset val="238"/>
      </rPr>
      <t>JELENTŐS</t>
    </r>
    <r>
      <rPr>
        <sz val="10"/>
        <rFont val="Arial Narrow"/>
        <family val="2"/>
        <charset val="238"/>
      </rPr>
      <t>-e a kockázat (IGEN,NEM), és becsülje meg a Kontrollok kockázati szintjét.</t>
    </r>
  </si>
  <si>
    <t>A TERVEZETT ADATOKAT egyéni kalkuláció alapján kell kitölteni.</t>
  </si>
  <si>
    <t>ELŐZŐ ÉVI</t>
  </si>
  <si>
    <t>Értéke magasabb mint a TERVEZETT lényegesség?</t>
  </si>
  <si>
    <t>0%</t>
  </si>
  <si>
    <t>0-10%</t>
  </si>
  <si>
    <t>10-30%</t>
  </si>
  <si>
    <t>30% -</t>
  </si>
  <si>
    <t>Jóváhagyás (aláírás) TERVEZETT napja:</t>
  </si>
  <si>
    <t>Közgyűlés/Taggyűlés TERVEZETT napja: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</si>
</sst>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\ ###\ ###\ ###\ ##0"/>
  </numFmts>
  <fonts count="52" x14ac:knownFonts="1">
    <font>
      <sz val="11"/>
      <name val="Arial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9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Tahoma"/>
      <family val="2"/>
      <charset val="238"/>
    </font>
    <font>
      <i/>
      <sz val="10"/>
      <name val="Arial Narrow"/>
      <family val="2"/>
      <charset val="238"/>
    </font>
    <font>
      <sz val="11"/>
      <name val="Arial"/>
      <family val="2"/>
      <charset val="238"/>
    </font>
    <font>
      <b/>
      <i/>
      <sz val="10"/>
      <name val="Arial Narrow"/>
      <family val="2"/>
      <charset val="238"/>
    </font>
    <font>
      <b/>
      <sz val="14"/>
      <name val="Arial CE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0"/>
      <color rgb="FFCCFFCC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i/>
      <sz val="13"/>
      <name val="Arial Narrow"/>
      <family val="2"/>
      <charset val="238"/>
    </font>
    <font>
      <b/>
      <u/>
      <sz val="13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indexed="3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24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u/>
      <sz val="14"/>
      <name val="Arial Narrow"/>
      <family val="2"/>
      <charset val="238"/>
    </font>
    <font>
      <sz val="11"/>
      <name val="Arial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 diagonalUp="1">
      <left/>
      <right style="thin">
        <color rgb="FF000000"/>
      </right>
      <top style="medium">
        <color indexed="64"/>
      </top>
      <bottom style="medium">
        <color indexed="64"/>
      </bottom>
      <diagonal style="thin">
        <color rgb="FF000000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1" fillId="0" borderId="0" applyNumberFormat="0" applyFill="0" applyBorder="0" applyAlignment="0" applyProtection="0"/>
    <xf numFmtId="0" fontId="23" fillId="0" borderId="83"/>
    <xf numFmtId="0" fontId="48" fillId="0" borderId="83"/>
  </cellStyleXfs>
  <cellXfs count="794">
    <xf numFmtId="0" fontId="0" fillId="0" borderId="0" xfId="0"/>
    <xf numFmtId="0" fontId="3" fillId="2" borderId="0" xfId="0" applyFont="1" applyFill="1" applyAlignment="1">
      <alignment horizontal="center"/>
    </xf>
    <xf numFmtId="0" fontId="4" fillId="3" borderId="0" xfId="0" applyFont="1" applyFill="1" applyAlignment="1"/>
    <xf numFmtId="0" fontId="4" fillId="0" borderId="0" xfId="0" applyFont="1" applyFill="1" applyAlignment="1"/>
    <xf numFmtId="0" fontId="7" fillId="2" borderId="0" xfId="0" applyFont="1" applyFill="1" applyAlignment="1"/>
    <xf numFmtId="0" fontId="4" fillId="2" borderId="0" xfId="0" applyFont="1" applyFill="1" applyAlignment="1"/>
    <xf numFmtId="0" fontId="2" fillId="0" borderId="7" xfId="0" applyFont="1" applyFill="1" applyBorder="1" applyAlignment="1"/>
    <xf numFmtId="0" fontId="3" fillId="2" borderId="7" xfId="0" applyFont="1" applyFill="1" applyBorder="1" applyAlignment="1"/>
    <xf numFmtId="0" fontId="18" fillId="0" borderId="7" xfId="0" applyFont="1" applyFill="1" applyBorder="1" applyAlignment="1"/>
    <xf numFmtId="0" fontId="19" fillId="0" borderId="7" xfId="0" applyFont="1" applyFill="1" applyBorder="1" applyAlignment="1"/>
    <xf numFmtId="0" fontId="1" fillId="2" borderId="7" xfId="0" applyFont="1" applyFill="1" applyBorder="1" applyAlignment="1"/>
    <xf numFmtId="0" fontId="28" fillId="3" borderId="0" xfId="0" applyFont="1" applyFill="1" applyAlignment="1"/>
    <xf numFmtId="0" fontId="24" fillId="2" borderId="7" xfId="0" applyFont="1" applyFill="1" applyBorder="1" applyAlignment="1"/>
    <xf numFmtId="0" fontId="4" fillId="2" borderId="7" xfId="0" applyFont="1" applyFill="1" applyBorder="1" applyAlignment="1"/>
    <xf numFmtId="0" fontId="8" fillId="2" borderId="7" xfId="0" applyFont="1" applyFill="1" applyBorder="1" applyAlignment="1"/>
    <xf numFmtId="16" fontId="4" fillId="3" borderId="0" xfId="0" applyNumberFormat="1" applyFont="1" applyFill="1" applyAlignment="1"/>
    <xf numFmtId="0" fontId="12" fillId="3" borderId="0" xfId="0" applyFont="1" applyFill="1" applyAlignment="1"/>
    <xf numFmtId="0" fontId="7" fillId="3" borderId="0" xfId="0" applyFont="1" applyFill="1" applyAlignment="1"/>
    <xf numFmtId="0" fontId="1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14" fontId="29" fillId="0" borderId="0" xfId="0" applyNumberFormat="1" applyFont="1" applyFill="1" applyAlignment="1"/>
    <xf numFmtId="0" fontId="30" fillId="3" borderId="0" xfId="0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3" fillId="2" borderId="1" xfId="0" applyFont="1" applyFill="1" applyBorder="1" applyAlignment="1"/>
    <xf numFmtId="14" fontId="3" fillId="3" borderId="3" xfId="0" applyNumberFormat="1" applyFont="1" applyFill="1" applyBorder="1" applyAlignment="1"/>
    <xf numFmtId="0" fontId="4" fillId="0" borderId="2" xfId="0" applyFont="1" applyFill="1" applyBorder="1" applyAlignment="1"/>
    <xf numFmtId="0" fontId="3" fillId="2" borderId="3" xfId="0" applyFont="1" applyFill="1" applyBorder="1" applyAlignment="1"/>
    <xf numFmtId="0" fontId="1" fillId="3" borderId="0" xfId="0" applyFont="1" applyFill="1" applyAlignment="1"/>
    <xf numFmtId="0" fontId="3" fillId="4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18" xfId="0" applyFont="1" applyFill="1" applyBorder="1" applyAlignment="1">
      <alignment horizontal="center" vertical="top" wrapText="1"/>
    </xf>
    <xf numFmtId="0" fontId="16" fillId="3" borderId="0" xfId="0" applyFont="1" applyFill="1" applyAlignment="1"/>
    <xf numFmtId="0" fontId="3" fillId="3" borderId="0" xfId="0" applyFont="1" applyFill="1" applyAlignment="1"/>
    <xf numFmtId="0" fontId="4" fillId="2" borderId="0" xfId="0" applyFont="1" applyFill="1" applyAlignment="1">
      <alignment horizontal="center"/>
    </xf>
    <xf numFmtId="0" fontId="2" fillId="3" borderId="0" xfId="0" applyFont="1" applyFill="1" applyAlignment="1"/>
    <xf numFmtId="0" fontId="17" fillId="3" borderId="0" xfId="0" applyFont="1" applyFill="1" applyAlignment="1"/>
    <xf numFmtId="0" fontId="2" fillId="2" borderId="0" xfId="0" applyFont="1" applyFill="1" applyAlignment="1">
      <alignment horizontal="left"/>
    </xf>
    <xf numFmtId="0" fontId="5" fillId="2" borderId="0" xfId="0" applyFont="1" applyFill="1" applyAlignment="1"/>
    <xf numFmtId="0" fontId="2" fillId="2" borderId="0" xfId="0" applyFont="1" applyFill="1" applyAlignment="1"/>
    <xf numFmtId="0" fontId="3" fillId="3" borderId="3" xfId="0" applyFont="1" applyFill="1" applyBorder="1" applyAlignment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/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0" fontId="2" fillId="2" borderId="3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2" borderId="3" xfId="0" applyFont="1" applyFill="1" applyBorder="1" applyAlignment="1"/>
    <xf numFmtId="0" fontId="3" fillId="2" borderId="0" xfId="0" applyFont="1" applyFill="1" applyAlignment="1">
      <alignment horizontal="right"/>
    </xf>
    <xf numFmtId="0" fontId="4" fillId="3" borderId="0" xfId="0" applyFont="1" applyFill="1" applyAlignment="1">
      <alignment vertical="center"/>
    </xf>
    <xf numFmtId="14" fontId="29" fillId="2" borderId="0" xfId="0" applyNumberFormat="1" applyFont="1" applyFill="1" applyAlignment="1"/>
    <xf numFmtId="0" fontId="3" fillId="3" borderId="28" xfId="0" applyFont="1" applyFill="1" applyBorder="1" applyAlignment="1">
      <alignment horizontal="center"/>
    </xf>
    <xf numFmtId="0" fontId="27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6" xfId="0" applyFont="1" applyFill="1" applyBorder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top" wrapText="1"/>
    </xf>
    <xf numFmtId="0" fontId="6" fillId="3" borderId="0" xfId="0" applyFont="1" applyFill="1" applyAlignment="1"/>
    <xf numFmtId="14" fontId="31" fillId="3" borderId="0" xfId="0" applyNumberFormat="1" applyFont="1" applyFill="1" applyAlignment="1"/>
    <xf numFmtId="0" fontId="3" fillId="0" borderId="2" xfId="0" applyFont="1" applyFill="1" applyBorder="1" applyAlignment="1"/>
    <xf numFmtId="0" fontId="3" fillId="2" borderId="4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justify" vertical="center" wrapText="1"/>
    </xf>
    <xf numFmtId="164" fontId="3" fillId="2" borderId="19" xfId="0" applyNumberFormat="1" applyFont="1" applyFill="1" applyBorder="1" applyAlignment="1">
      <alignment horizontal="right" vertical="center" wrapText="1"/>
    </xf>
    <xf numFmtId="0" fontId="17" fillId="0" borderId="19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justify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46" xfId="0" applyFont="1" applyFill="1" applyBorder="1" applyAlignment="1">
      <alignment horizontal="justify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0" fontId="17" fillId="0" borderId="10" xfId="0" applyFont="1" applyFill="1" applyBorder="1" applyAlignment="1">
      <alignment horizontal="center"/>
    </xf>
    <xf numFmtId="0" fontId="3" fillId="0" borderId="0" xfId="0" applyFont="1" applyFill="1" applyAlignment="1"/>
    <xf numFmtId="3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/>
    <xf numFmtId="0" fontId="32" fillId="3" borderId="0" xfId="0" applyFont="1" applyFill="1" applyAlignment="1"/>
    <xf numFmtId="0" fontId="11" fillId="2" borderId="0" xfId="0" applyFont="1" applyFill="1" applyAlignment="1">
      <alignment horizontal="left"/>
    </xf>
    <xf numFmtId="3" fontId="3" fillId="2" borderId="0" xfId="0" applyNumberFormat="1" applyFont="1" applyFill="1" applyAlignment="1"/>
    <xf numFmtId="0" fontId="4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/>
    <xf numFmtId="0" fontId="11" fillId="2" borderId="3" xfId="0" applyFont="1" applyFill="1" applyBorder="1" applyAlignment="1"/>
    <xf numFmtId="0" fontId="4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4" fillId="2" borderId="25" xfId="0" applyFont="1" applyFill="1" applyBorder="1" applyAlignment="1"/>
    <xf numFmtId="164" fontId="4" fillId="2" borderId="16" xfId="0" applyNumberFormat="1" applyFont="1" applyFill="1" applyBorder="1" applyAlignment="1"/>
    <xf numFmtId="3" fontId="4" fillId="5" borderId="16" xfId="0" applyNumberFormat="1" applyFont="1" applyFill="1" applyBorder="1" applyAlignment="1">
      <alignment horizontal="center"/>
    </xf>
    <xf numFmtId="16" fontId="4" fillId="2" borderId="16" xfId="0" applyNumberFormat="1" applyFont="1" applyFill="1" applyBorder="1" applyAlignment="1">
      <alignment horizontal="center"/>
    </xf>
    <xf numFmtId="0" fontId="22" fillId="3" borderId="0" xfId="0" applyFont="1" applyFill="1" applyAlignment="1"/>
    <xf numFmtId="0" fontId="4" fillId="2" borderId="56" xfId="0" applyFont="1" applyFill="1" applyBorder="1" applyAlignment="1">
      <alignment horizontal="left"/>
    </xf>
    <xf numFmtId="164" fontId="4" fillId="2" borderId="24" xfId="0" applyNumberFormat="1" applyFont="1" applyFill="1" applyBorder="1" applyAlignment="1">
      <alignment horizontal="right"/>
    </xf>
    <xf numFmtId="0" fontId="4" fillId="2" borderId="6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65" xfId="0" applyFont="1" applyFill="1" applyBorder="1" applyAlignment="1"/>
    <xf numFmtId="164" fontId="4" fillId="3" borderId="62" xfId="0" applyNumberFormat="1" applyFont="1" applyFill="1" applyBorder="1" applyAlignment="1"/>
    <xf numFmtId="3" fontId="4" fillId="2" borderId="66" xfId="0" applyNumberFormat="1" applyFont="1" applyFill="1" applyBorder="1" applyAlignment="1">
      <alignment horizontal="left"/>
    </xf>
    <xf numFmtId="3" fontId="22" fillId="3" borderId="12" xfId="0" applyNumberFormat="1" applyFont="1" applyFill="1" applyBorder="1" applyAlignment="1"/>
    <xf numFmtId="3" fontId="4" fillId="3" borderId="12" xfId="0" applyNumberFormat="1" applyFont="1" applyFill="1" applyBorder="1" applyAlignment="1"/>
    <xf numFmtId="0" fontId="4" fillId="3" borderId="12" xfId="0" applyFont="1" applyFill="1" applyBorder="1" applyAlignment="1"/>
    <xf numFmtId="164" fontId="4" fillId="3" borderId="63" xfId="0" applyNumberFormat="1" applyFont="1" applyFill="1" applyBorder="1" applyAlignment="1"/>
    <xf numFmtId="0" fontId="3" fillId="2" borderId="34" xfId="0" applyFont="1" applyFill="1" applyBorder="1" applyAlignment="1"/>
    <xf numFmtId="3" fontId="3" fillId="2" borderId="35" xfId="0" applyNumberFormat="1" applyFont="1" applyFill="1" applyBorder="1" applyAlignment="1"/>
    <xf numFmtId="164" fontId="3" fillId="2" borderId="24" xfId="0" applyNumberFormat="1" applyFont="1" applyFill="1" applyBorder="1" applyAlignment="1"/>
    <xf numFmtId="0" fontId="3" fillId="2" borderId="36" xfId="0" applyFont="1" applyFill="1" applyBorder="1" applyAlignment="1"/>
    <xf numFmtId="3" fontId="3" fillId="2" borderId="37" xfId="0" applyNumberFormat="1" applyFont="1" applyFill="1" applyBorder="1" applyAlignment="1"/>
    <xf numFmtId="164" fontId="3" fillId="0" borderId="40" xfId="0" applyNumberFormat="1" applyFont="1" applyFill="1" applyBorder="1" applyAlignment="1"/>
    <xf numFmtId="164" fontId="4" fillId="2" borderId="0" xfId="0" applyNumberFormat="1" applyFont="1" applyFill="1" applyAlignment="1"/>
    <xf numFmtId="0" fontId="3" fillId="2" borderId="7" xfId="0" applyFont="1" applyFill="1" applyBorder="1" applyAlignment="1">
      <alignment horizontal="center" wrapText="1"/>
    </xf>
    <xf numFmtId="164" fontId="4" fillId="2" borderId="7" xfId="0" applyNumberFormat="1" applyFont="1" applyFill="1" applyBorder="1" applyAlignment="1"/>
    <xf numFmtId="2" fontId="4" fillId="2" borderId="7" xfId="0" applyNumberFormat="1" applyFont="1" applyFill="1" applyBorder="1" applyAlignment="1">
      <alignment horizontal="center"/>
    </xf>
    <xf numFmtId="4" fontId="3" fillId="3" borderId="1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4" fontId="29" fillId="2" borderId="0" xfId="0" applyNumberFormat="1" applyFont="1" applyFill="1" applyAlignment="1">
      <alignment wrapText="1"/>
    </xf>
    <xf numFmtId="164" fontId="4" fillId="3" borderId="7" xfId="0" applyNumberFormat="1" applyFont="1" applyFill="1" applyBorder="1" applyAlignment="1"/>
    <xf numFmtId="0" fontId="40" fillId="3" borderId="0" xfId="0" applyFont="1" applyFill="1" applyAlignment="1"/>
    <xf numFmtId="0" fontId="3" fillId="3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/>
    <xf numFmtId="2" fontId="4" fillId="2" borderId="23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2" fontId="4" fillId="2" borderId="4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2" fontId="4" fillId="2" borderId="4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22" xfId="0" applyFont="1" applyFill="1" applyBorder="1" applyAlignment="1"/>
    <xf numFmtId="0" fontId="4" fillId="2" borderId="26" xfId="0" applyFont="1" applyFill="1" applyBorder="1" applyAlignment="1"/>
    <xf numFmtId="0" fontId="22" fillId="2" borderId="32" xfId="0" applyFont="1" applyFill="1" applyBorder="1" applyAlignment="1"/>
    <xf numFmtId="0" fontId="22" fillId="2" borderId="26" xfId="0" applyFont="1" applyFill="1" applyBorder="1" applyAlignment="1"/>
    <xf numFmtId="0" fontId="24" fillId="2" borderId="0" xfId="0" applyFont="1" applyFill="1" applyAlignment="1"/>
    <xf numFmtId="0" fontId="4" fillId="3" borderId="0" xfId="0" applyFont="1" applyFill="1" applyAlignment="1">
      <alignment horizontal="center"/>
    </xf>
    <xf numFmtId="0" fontId="4" fillId="2" borderId="32" xfId="0" applyFont="1" applyFill="1" applyBorder="1" applyAlignment="1"/>
    <xf numFmtId="0" fontId="9" fillId="3" borderId="0" xfId="0" applyFont="1" applyFill="1" applyAlignment="1"/>
    <xf numFmtId="0" fontId="2" fillId="2" borderId="1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13" fillId="2" borderId="3" xfId="0" applyFont="1" applyFill="1" applyBorder="1" applyAlignment="1"/>
    <xf numFmtId="0" fontId="13" fillId="2" borderId="2" xfId="0" applyFont="1" applyFill="1" applyBorder="1" applyAlignment="1"/>
    <xf numFmtId="0" fontId="35" fillId="0" borderId="0" xfId="0" applyFont="1" applyFill="1" applyAlignment="1"/>
    <xf numFmtId="0" fontId="34" fillId="2" borderId="0" xfId="0" applyFont="1" applyFill="1" applyAlignment="1"/>
    <xf numFmtId="0" fontId="37" fillId="2" borderId="0" xfId="0" applyFont="1" applyFill="1" applyAlignment="1">
      <alignment horizontal="justify"/>
    </xf>
    <xf numFmtId="0" fontId="1" fillId="2" borderId="0" xfId="0" applyFont="1" applyFill="1" applyAlignment="1">
      <alignment vertical="top" wrapText="1"/>
    </xf>
    <xf numFmtId="0" fontId="34" fillId="0" borderId="0" xfId="0" applyFont="1" applyFill="1" applyAlignment="1">
      <alignment horizontal="center"/>
    </xf>
    <xf numFmtId="0" fontId="37" fillId="2" borderId="0" xfId="0" applyFont="1" applyFill="1" applyAlignment="1"/>
    <xf numFmtId="0" fontId="15" fillId="2" borderId="16" xfId="0" applyFont="1" applyFill="1" applyBorder="1" applyAlignment="1"/>
    <xf numFmtId="0" fontId="15" fillId="2" borderId="1" xfId="0" applyFont="1" applyFill="1" applyBorder="1" applyAlignment="1"/>
    <xf numFmtId="0" fontId="1" fillId="2" borderId="3" xfId="0" applyFont="1" applyFill="1" applyBorder="1" applyAlignment="1">
      <alignment horizontal="justify" vertical="top" wrapText="1"/>
    </xf>
    <xf numFmtId="0" fontId="15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justify" vertical="top" wrapText="1"/>
    </xf>
    <xf numFmtId="0" fontId="1" fillId="0" borderId="16" xfId="0" applyFont="1" applyFill="1" applyBorder="1" applyAlignment="1">
      <alignment horizontal="center"/>
    </xf>
    <xf numFmtId="0" fontId="35" fillId="2" borderId="0" xfId="0" applyFont="1" applyFill="1" applyAlignment="1"/>
    <xf numFmtId="0" fontId="34" fillId="2" borderId="0" xfId="0" applyFont="1" applyFill="1" applyAlignment="1">
      <alignment horizontal="justify"/>
    </xf>
    <xf numFmtId="16" fontId="34" fillId="2" borderId="0" xfId="0" applyNumberFormat="1" applyFont="1" applyFill="1" applyAlignment="1">
      <alignment horizontal="justify"/>
    </xf>
    <xf numFmtId="0" fontId="15" fillId="2" borderId="0" xfId="0" applyFont="1" applyFill="1" applyAlignment="1"/>
    <xf numFmtId="0" fontId="1" fillId="5" borderId="0" xfId="0" applyFont="1" applyFill="1" applyAlignment="1"/>
    <xf numFmtId="0" fontId="34" fillId="0" borderId="0" xfId="0" applyFont="1" applyFill="1" applyAlignment="1">
      <alignment horizontal="justify"/>
    </xf>
    <xf numFmtId="0" fontId="39" fillId="2" borderId="0" xfId="0" applyFont="1" applyFill="1" applyAlignment="1">
      <alignment horizontal="right" indent="2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2" borderId="25" xfId="0" applyFont="1" applyFill="1" applyBorder="1" applyAlignment="1"/>
    <xf numFmtId="0" fontId="1" fillId="3" borderId="41" xfId="0" applyFont="1" applyFill="1" applyBorder="1" applyAlignment="1"/>
    <xf numFmtId="0" fontId="1" fillId="3" borderId="26" xfId="0" applyFont="1" applyFill="1" applyBorder="1" applyAlignment="1"/>
    <xf numFmtId="0" fontId="1" fillId="5" borderId="27" xfId="0" applyFont="1" applyFill="1" applyBorder="1" applyAlignment="1">
      <alignment horizontal="center"/>
    </xf>
    <xf numFmtId="0" fontId="1" fillId="3" borderId="77" xfId="0" applyFont="1" applyFill="1" applyBorder="1" applyAlignment="1"/>
    <xf numFmtId="0" fontId="2" fillId="2" borderId="34" xfId="0" applyFont="1" applyFill="1" applyBorder="1" applyAlignment="1"/>
    <xf numFmtId="0" fontId="4" fillId="0" borderId="48" xfId="0" applyFont="1" applyFill="1" applyBorder="1" applyAlignment="1"/>
    <xf numFmtId="0" fontId="1" fillId="0" borderId="55" xfId="0" applyFont="1" applyFill="1" applyBorder="1" applyAlignment="1"/>
    <xf numFmtId="0" fontId="1" fillId="5" borderId="41" xfId="0" applyFont="1" applyFill="1" applyBorder="1" applyAlignment="1">
      <alignment horizontal="center"/>
    </xf>
    <xf numFmtId="0" fontId="1" fillId="2" borderId="55" xfId="0" applyFont="1" applyFill="1" applyBorder="1" applyAlignment="1"/>
    <xf numFmtId="0" fontId="1" fillId="3" borderId="36" xfId="0" applyFont="1" applyFill="1" applyBorder="1" applyAlignment="1"/>
    <xf numFmtId="0" fontId="4" fillId="3" borderId="47" xfId="0" applyFont="1" applyFill="1" applyBorder="1" applyAlignment="1"/>
    <xf numFmtId="0" fontId="1" fillId="5" borderId="4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1" fillId="3" borderId="25" xfId="0" applyFont="1" applyFill="1" applyBorder="1" applyAlignment="1"/>
    <xf numFmtId="0" fontId="1" fillId="3" borderId="16" xfId="0" applyFont="1" applyFill="1" applyBorder="1" applyAlignment="1"/>
    <xf numFmtId="0" fontId="1" fillId="3" borderId="75" xfId="0" applyFont="1" applyFill="1" applyBorder="1" applyAlignment="1"/>
    <xf numFmtId="0" fontId="1" fillId="3" borderId="78" xfId="0" applyFont="1" applyFill="1" applyBorder="1" applyAlignment="1"/>
    <xf numFmtId="0" fontId="34" fillId="0" borderId="0" xfId="0" applyFont="1" applyFill="1" applyAlignment="1"/>
    <xf numFmtId="0" fontId="2" fillId="2" borderId="34" xfId="0" applyFont="1" applyFill="1" applyBorder="1" applyAlignment="1">
      <alignment vertical="top"/>
    </xf>
    <xf numFmtId="0" fontId="1" fillId="0" borderId="48" xfId="0" applyFont="1" applyFill="1" applyBorder="1" applyAlignment="1"/>
    <xf numFmtId="0" fontId="2" fillId="2" borderId="69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0" borderId="47" xfId="0" applyFont="1" applyFill="1" applyBorder="1" applyAlignment="1"/>
    <xf numFmtId="0" fontId="36" fillId="0" borderId="0" xfId="0" applyFont="1" applyFill="1" applyAlignment="1">
      <alignment horizontal="justify"/>
    </xf>
    <xf numFmtId="0" fontId="1" fillId="2" borderId="74" xfId="0" applyFont="1" applyFill="1" applyBorder="1" applyAlignment="1">
      <alignment vertical="top"/>
    </xf>
    <xf numFmtId="0" fontId="1" fillId="0" borderId="14" xfId="0" applyFont="1" applyFill="1" applyBorder="1" applyAlignment="1"/>
    <xf numFmtId="0" fontId="37" fillId="0" borderId="0" xfId="0" applyFont="1" applyFill="1" applyAlignment="1"/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7" xfId="0" applyFont="1" applyFill="1" applyBorder="1" applyAlignment="1">
      <alignment horizontal="left" vertical="center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right" vertical="center" wrapText="1"/>
    </xf>
    <xf numFmtId="0" fontId="1" fillId="2" borderId="59" xfId="0" applyFont="1" applyFill="1" applyBorder="1" applyAlignment="1">
      <alignment horizontal="justify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0" fontId="17" fillId="0" borderId="6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justify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46" xfId="0" applyFont="1" applyFill="1" applyBorder="1" applyAlignment="1">
      <alignment horizontal="justify" vertical="center" wrapText="1"/>
    </xf>
    <xf numFmtId="164" fontId="2" fillId="2" borderId="10" xfId="0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horizontal="center"/>
    </xf>
    <xf numFmtId="0" fontId="1" fillId="2" borderId="48" xfId="0" applyFont="1" applyFill="1" applyBorder="1" applyAlignment="1"/>
    <xf numFmtId="0" fontId="2" fillId="2" borderId="24" xfId="0" applyFont="1" applyFill="1" applyBorder="1" applyAlignment="1">
      <alignment horizontal="center" vertical="top" wrapText="1"/>
    </xf>
    <xf numFmtId="2" fontId="1" fillId="2" borderId="16" xfId="0" applyNumberFormat="1" applyFont="1" applyFill="1" applyBorder="1" applyAlignment="1">
      <alignment wrapText="1"/>
    </xf>
    <xf numFmtId="0" fontId="2" fillId="2" borderId="22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1" fillId="3" borderId="25" xfId="0" applyFont="1" applyFill="1" applyBorder="1" applyAlignment="1">
      <alignment vertical="top" wrapText="1"/>
    </xf>
    <xf numFmtId="0" fontId="1" fillId="3" borderId="26" xfId="0" applyFont="1" applyFill="1" applyBorder="1" applyAlignment="1">
      <alignment vertical="top" wrapText="1"/>
    </xf>
    <xf numFmtId="0" fontId="2" fillId="0" borderId="3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vertical="top"/>
    </xf>
    <xf numFmtId="0" fontId="4" fillId="3" borderId="41" xfId="0" applyFont="1" applyFill="1" applyBorder="1" applyAlignment="1"/>
    <xf numFmtId="0" fontId="6" fillId="3" borderId="2" xfId="0" applyFont="1" applyFill="1" applyBorder="1" applyAlignment="1"/>
    <xf numFmtId="0" fontId="1" fillId="0" borderId="36" xfId="0" applyFont="1" applyFill="1" applyBorder="1" applyAlignment="1">
      <alignment vertical="top"/>
    </xf>
    <xf numFmtId="0" fontId="4" fillId="0" borderId="12" xfId="0" applyFont="1" applyFill="1" applyBorder="1" applyAlignment="1"/>
    <xf numFmtId="0" fontId="4" fillId="3" borderId="40" xfId="0" applyFont="1" applyFill="1" applyBorder="1" applyAlignment="1"/>
    <xf numFmtId="0" fontId="23" fillId="2" borderId="0" xfId="0" applyFont="1" applyFill="1" applyAlignment="1"/>
    <xf numFmtId="0" fontId="23" fillId="2" borderId="0" xfId="0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38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indent="1"/>
    </xf>
    <xf numFmtId="0" fontId="2" fillId="2" borderId="0" xfId="0" applyFont="1" applyFill="1" applyAlignment="1">
      <alignment horizontal="right" indent="1"/>
    </xf>
    <xf numFmtId="0" fontId="2" fillId="2" borderId="2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0" borderId="55" xfId="0" applyFont="1" applyFill="1" applyBorder="1" applyAlignment="1">
      <alignment horizontal="left" vertical="top"/>
    </xf>
    <xf numFmtId="0" fontId="4" fillId="0" borderId="14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 vertical="top"/>
    </xf>
    <xf numFmtId="0" fontId="4" fillId="0" borderId="47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justify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justify" vertical="top" wrapText="1"/>
    </xf>
    <xf numFmtId="0" fontId="1" fillId="3" borderId="14" xfId="0" applyFont="1" applyFill="1" applyBorder="1" applyAlignment="1">
      <alignment horizontal="justify" vertical="top" wrapText="1"/>
    </xf>
    <xf numFmtId="0" fontId="1" fillId="3" borderId="70" xfId="0" applyFont="1" applyFill="1" applyBorder="1" applyAlignment="1">
      <alignment horizontal="justify" vertical="top" wrapText="1"/>
    </xf>
    <xf numFmtId="0" fontId="1" fillId="2" borderId="75" xfId="0" applyFont="1" applyFill="1" applyBorder="1" applyAlignment="1">
      <alignment horizontal="justify" vertical="top" wrapText="1"/>
    </xf>
    <xf numFmtId="0" fontId="1" fillId="3" borderId="76" xfId="0" applyFont="1" applyFill="1" applyBorder="1" applyAlignment="1">
      <alignment horizontal="justify" vertical="top" wrapText="1"/>
    </xf>
    <xf numFmtId="0" fontId="1" fillId="3" borderId="63" xfId="0" applyFont="1" applyFill="1" applyBorder="1" applyAlignment="1">
      <alignment horizontal="justify" vertical="top" wrapText="1"/>
    </xf>
    <xf numFmtId="0" fontId="6" fillId="3" borderId="33" xfId="0" applyFont="1" applyFill="1" applyBorder="1" applyAlignment="1">
      <alignment horizontal="justify" vertical="top" wrapText="1"/>
    </xf>
    <xf numFmtId="0" fontId="1" fillId="0" borderId="53" xfId="0" applyFont="1" applyFill="1" applyBorder="1" applyAlignment="1">
      <alignment vertical="top"/>
    </xf>
    <xf numFmtId="0" fontId="6" fillId="3" borderId="80" xfId="0" applyFont="1" applyFill="1" applyBorder="1" applyAlignment="1">
      <alignment horizontal="justify" vertical="top" wrapText="1"/>
    </xf>
    <xf numFmtId="0" fontId="6" fillId="3" borderId="41" xfId="0" applyFont="1" applyFill="1" applyBorder="1" applyAlignment="1">
      <alignment horizontal="justify" vertical="top" wrapText="1"/>
    </xf>
    <xf numFmtId="0" fontId="4" fillId="0" borderId="37" xfId="0" applyFont="1" applyFill="1" applyBorder="1" applyAlignment="1"/>
    <xf numFmtId="0" fontId="6" fillId="3" borderId="40" xfId="0" applyFont="1" applyFill="1" applyBorder="1" applyAlignment="1">
      <alignment horizontal="justify" vertical="top" wrapText="1"/>
    </xf>
    <xf numFmtId="0" fontId="34" fillId="0" borderId="0" xfId="0" applyFont="1" applyFill="1" applyAlignment="1">
      <alignment horizontal="justify" vertical="top" wrapText="1"/>
    </xf>
    <xf numFmtId="0" fontId="6" fillId="2" borderId="0" xfId="0" applyFont="1" applyFill="1" applyAlignment="1"/>
    <xf numFmtId="0" fontId="2" fillId="2" borderId="0" xfId="0" applyFont="1" applyFill="1" applyAlignment="1">
      <alignment horizontal="justify" vertical="top" wrapText="1"/>
    </xf>
    <xf numFmtId="0" fontId="1" fillId="2" borderId="34" xfId="0" applyFont="1" applyFill="1" applyBorder="1" applyAlignment="1">
      <alignment vertical="top"/>
    </xf>
    <xf numFmtId="0" fontId="1" fillId="5" borderId="24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7" xfId="0" applyFont="1" applyFill="1" applyBorder="1" applyAlignment="1"/>
    <xf numFmtId="0" fontId="36" fillId="2" borderId="0" xfId="0" applyFont="1" applyFill="1" applyAlignment="1">
      <alignment horizontal="justify"/>
    </xf>
    <xf numFmtId="3" fontId="2" fillId="2" borderId="0" xfId="0" applyNumberFormat="1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12" fillId="2" borderId="0" xfId="0" applyFont="1" applyFill="1" applyAlignment="1"/>
    <xf numFmtId="3" fontId="12" fillId="2" borderId="0" xfId="0" applyNumberFormat="1" applyFont="1" applyFill="1" applyAlignment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right"/>
      <protection locked="0" hidden="1"/>
    </xf>
    <xf numFmtId="0" fontId="4" fillId="2" borderId="0" xfId="0" applyFont="1" applyFill="1" applyAlignment="1" applyProtection="1">
      <protection locked="0" hidden="1"/>
    </xf>
    <xf numFmtId="14" fontId="4" fillId="3" borderId="7" xfId="0" applyNumberFormat="1" applyFont="1" applyFill="1" applyBorder="1" applyAlignment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14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0" fillId="0" borderId="0" xfId="0" applyFont="1" applyFill="1" applyAlignment="1"/>
    <xf numFmtId="0" fontId="23" fillId="0" borderId="0" xfId="0" applyFont="1" applyFill="1" applyAlignment="1"/>
    <xf numFmtId="0" fontId="33" fillId="0" borderId="0" xfId="0" applyFont="1" applyFill="1" applyAlignment="1"/>
    <xf numFmtId="165" fontId="23" fillId="0" borderId="0" xfId="0" applyNumberFormat="1" applyFont="1" applyFill="1" applyAlignment="1">
      <alignment horizontal="right"/>
    </xf>
    <xf numFmtId="0" fontId="26" fillId="0" borderId="0" xfId="0" applyFont="1" applyFill="1" applyAlignment="1"/>
    <xf numFmtId="0" fontId="25" fillId="0" borderId="0" xfId="0" applyFont="1" applyFill="1" applyAlignment="1"/>
    <xf numFmtId="0" fontId="11" fillId="2" borderId="0" xfId="0" applyFont="1" applyFill="1" applyAlignment="1"/>
    <xf numFmtId="0" fontId="2" fillId="2" borderId="90" xfId="0" applyFont="1" applyFill="1" applyBorder="1" applyAlignment="1">
      <alignment horizontal="left" vertical="top"/>
    </xf>
    <xf numFmtId="0" fontId="1" fillId="0" borderId="91" xfId="0" applyFont="1" applyFill="1" applyBorder="1" applyAlignment="1"/>
    <xf numFmtId="0" fontId="1" fillId="2" borderId="92" xfId="0" applyFont="1" applyFill="1" applyBorder="1" applyAlignment="1"/>
    <xf numFmtId="0" fontId="2" fillId="2" borderId="93" xfId="0" applyFont="1" applyFill="1" applyBorder="1" applyAlignment="1">
      <alignment vertical="top"/>
    </xf>
    <xf numFmtId="0" fontId="2" fillId="2" borderId="94" xfId="0" applyFont="1" applyFill="1" applyBorder="1" applyAlignment="1">
      <alignment horizontal="center" vertical="top" wrapText="1"/>
    </xf>
    <xf numFmtId="16" fontId="1" fillId="2" borderId="95" xfId="0" applyNumberFormat="1" applyFont="1" applyFill="1" applyBorder="1" applyAlignment="1">
      <alignment vertical="top"/>
    </xf>
    <xf numFmtId="0" fontId="1" fillId="2" borderId="85" xfId="0" applyFont="1" applyFill="1" applyBorder="1" applyAlignment="1"/>
    <xf numFmtId="2" fontId="1" fillId="2" borderId="96" xfId="0" applyNumberFormat="1" applyFont="1" applyFill="1" applyBorder="1" applyAlignment="1">
      <alignment wrapText="1"/>
    </xf>
    <xf numFmtId="16" fontId="1" fillId="2" borderId="97" xfId="0" applyNumberFormat="1" applyFont="1" applyFill="1" applyBorder="1" applyAlignment="1">
      <alignment vertical="top"/>
    </xf>
    <xf numFmtId="0" fontId="1" fillId="0" borderId="98" xfId="0" applyFont="1" applyFill="1" applyBorder="1" applyAlignment="1"/>
    <xf numFmtId="0" fontId="1" fillId="2" borderId="99" xfId="0" applyFont="1" applyFill="1" applyBorder="1" applyAlignment="1"/>
    <xf numFmtId="2" fontId="1" fillId="2" borderId="100" xfId="0" applyNumberFormat="1" applyFont="1" applyFill="1" applyBorder="1" applyAlignment="1">
      <alignment wrapText="1"/>
    </xf>
    <xf numFmtId="2" fontId="1" fillId="2" borderId="101" xfId="0" applyNumberFormat="1" applyFont="1" applyFill="1" applyBorder="1" applyAlignment="1">
      <alignment wrapText="1"/>
    </xf>
    <xf numFmtId="0" fontId="4" fillId="3" borderId="16" xfId="0" applyFont="1" applyFill="1" applyBorder="1" applyAlignment="1">
      <alignment horizontal="center"/>
    </xf>
    <xf numFmtId="0" fontId="3" fillId="8" borderId="83" xfId="0" applyFont="1" applyFill="1" applyBorder="1"/>
    <xf numFmtId="3" fontId="4" fillId="8" borderId="83" xfId="0" applyNumberFormat="1" applyFont="1" applyFill="1" applyBorder="1"/>
    <xf numFmtId="0" fontId="4" fillId="8" borderId="83" xfId="0" applyFont="1" applyFill="1" applyBorder="1"/>
    <xf numFmtId="0" fontId="4" fillId="8" borderId="83" xfId="0" applyFont="1" applyFill="1" applyBorder="1" applyAlignment="1">
      <alignment wrapText="1"/>
    </xf>
    <xf numFmtId="0" fontId="4" fillId="8" borderId="83" xfId="0" applyFont="1" applyFill="1" applyBorder="1" applyAlignment="1">
      <alignment vertical="center"/>
    </xf>
    <xf numFmtId="3" fontId="4" fillId="7" borderId="0" xfId="0" applyNumberFormat="1" applyFont="1" applyFill="1"/>
    <xf numFmtId="0" fontId="4" fillId="7" borderId="0" xfId="0" applyFont="1" applyFill="1" applyAlignment="1">
      <alignment horizontal="center"/>
    </xf>
    <xf numFmtId="0" fontId="4" fillId="7" borderId="0" xfId="0" applyFont="1" applyFill="1"/>
    <xf numFmtId="164" fontId="4" fillId="7" borderId="83" xfId="0" applyNumberFormat="1" applyFont="1" applyFill="1" applyBorder="1" applyAlignment="1">
      <alignment horizontal="right" vertical="center"/>
    </xf>
    <xf numFmtId="0" fontId="6" fillId="3" borderId="55" xfId="0" applyFont="1" applyFill="1" applyBorder="1" applyAlignment="1">
      <alignment vertical="top"/>
    </xf>
    <xf numFmtId="0" fontId="6" fillId="3" borderId="36" xfId="0" applyFont="1" applyFill="1" applyBorder="1" applyAlignment="1">
      <alignment vertical="top"/>
    </xf>
    <xf numFmtId="0" fontId="6" fillId="3" borderId="41" xfId="0" applyFont="1" applyFill="1" applyBorder="1" applyAlignment="1">
      <alignment horizontal="justify"/>
    </xf>
    <xf numFmtId="0" fontId="6" fillId="3" borderId="40" xfId="0" applyFont="1" applyFill="1" applyBorder="1" applyAlignment="1">
      <alignment horizontal="justify"/>
    </xf>
    <xf numFmtId="0" fontId="6" fillId="3" borderId="41" xfId="0" applyFont="1" applyFill="1" applyBorder="1" applyAlignment="1">
      <alignment horizontal="left" vertical="top"/>
    </xf>
    <xf numFmtId="0" fontId="2" fillId="2" borderId="104" xfId="0" applyFont="1" applyFill="1" applyBorder="1" applyAlignment="1">
      <alignment horizontal="center"/>
    </xf>
    <xf numFmtId="0" fontId="2" fillId="2" borderId="105" xfId="0" applyFont="1" applyFill="1" applyBorder="1" applyAlignment="1">
      <alignment horizontal="center"/>
    </xf>
    <xf numFmtId="0" fontId="6" fillId="3" borderId="106" xfId="0" applyFont="1" applyFill="1" applyBorder="1" applyAlignment="1">
      <alignment vertical="top" wrapText="1"/>
    </xf>
    <xf numFmtId="0" fontId="6" fillId="3" borderId="108" xfId="0" applyFont="1" applyFill="1" applyBorder="1" applyAlignment="1">
      <alignment vertical="top" wrapText="1"/>
    </xf>
    <xf numFmtId="0" fontId="6" fillId="3" borderId="107" xfId="0" applyFont="1" applyFill="1" applyBorder="1" applyAlignment="1"/>
    <xf numFmtId="0" fontId="6" fillId="3" borderId="109" xfId="0" applyFont="1" applyFill="1" applyBorder="1" applyAlignment="1"/>
    <xf numFmtId="0" fontId="6" fillId="3" borderId="25" xfId="0" applyFont="1" applyFill="1" applyBorder="1" applyAlignment="1">
      <alignment vertical="top" wrapText="1"/>
    </xf>
    <xf numFmtId="0" fontId="6" fillId="3" borderId="26" xfId="0" applyFont="1" applyFill="1" applyBorder="1" applyAlignment="1">
      <alignment vertical="top" wrapText="1"/>
    </xf>
    <xf numFmtId="0" fontId="6" fillId="3" borderId="41" xfId="0" applyFont="1" applyFill="1" applyBorder="1" applyAlignment="1"/>
    <xf numFmtId="0" fontId="6" fillId="3" borderId="40" xfId="0" applyFont="1" applyFill="1" applyBorder="1" applyAlignment="1"/>
    <xf numFmtId="0" fontId="6" fillId="3" borderId="79" xfId="0" applyFont="1" applyFill="1" applyBorder="1" applyAlignment="1"/>
    <xf numFmtId="0" fontId="6" fillId="3" borderId="70" xfId="0" applyFont="1" applyFill="1" applyBorder="1" applyAlignment="1">
      <alignment horizontal="left" vertical="top" wrapText="1"/>
    </xf>
    <xf numFmtId="0" fontId="6" fillId="3" borderId="70" xfId="0" applyFont="1" applyFill="1" applyBorder="1" applyAlignment="1">
      <alignment vertical="top" wrapText="1"/>
    </xf>
    <xf numFmtId="0" fontId="6" fillId="3" borderId="63" xfId="0" applyFont="1" applyFill="1" applyBorder="1" applyAlignment="1">
      <alignment vertical="top" wrapText="1"/>
    </xf>
    <xf numFmtId="0" fontId="2" fillId="2" borderId="110" xfId="0" applyFont="1" applyFill="1" applyBorder="1" applyAlignment="1">
      <alignment horizontal="center" vertical="top" wrapText="1"/>
    </xf>
    <xf numFmtId="0" fontId="2" fillId="2" borderId="93" xfId="0" applyFont="1" applyFill="1" applyBorder="1" applyAlignment="1">
      <alignment horizontal="center"/>
    </xf>
    <xf numFmtId="0" fontId="2" fillId="2" borderId="94" xfId="0" applyFont="1" applyFill="1" applyBorder="1" applyAlignment="1">
      <alignment horizontal="center"/>
    </xf>
    <xf numFmtId="0" fontId="1" fillId="3" borderId="111" xfId="0" applyFont="1" applyFill="1" applyBorder="1" applyAlignment="1">
      <alignment vertical="top" wrapText="1"/>
    </xf>
    <xf numFmtId="0" fontId="6" fillId="3" borderId="96" xfId="0" applyFont="1" applyFill="1" applyBorder="1" applyAlignment="1"/>
    <xf numFmtId="0" fontId="1" fillId="3" borderId="112" xfId="0" applyFont="1" applyFill="1" applyBorder="1" applyAlignment="1">
      <alignment vertical="top" wrapText="1"/>
    </xf>
    <xf numFmtId="0" fontId="1" fillId="3" borderId="100" xfId="0" applyFont="1" applyFill="1" applyBorder="1" applyAlignment="1"/>
    <xf numFmtId="0" fontId="6" fillId="3" borderId="101" xfId="0" applyFont="1" applyFill="1" applyBorder="1" applyAlignment="1"/>
    <xf numFmtId="0" fontId="4" fillId="8" borderId="83" xfId="0" applyFont="1" applyFill="1" applyBorder="1" applyAlignment="1">
      <alignment horizontal="justify" vertical="top" wrapText="1"/>
    </xf>
    <xf numFmtId="0" fontId="24" fillId="3" borderId="0" xfId="0" applyFont="1" applyFill="1" applyAlignment="1">
      <alignment horizontal="left" vertical="top" wrapText="1"/>
    </xf>
    <xf numFmtId="0" fontId="2" fillId="0" borderId="83" xfId="0" applyFont="1" applyBorder="1" applyAlignment="1">
      <alignment vertical="center"/>
    </xf>
    <xf numFmtId="0" fontId="3" fillId="2" borderId="66" xfId="0" applyFont="1" applyFill="1" applyBorder="1" applyAlignment="1">
      <alignment vertical="top"/>
    </xf>
    <xf numFmtId="0" fontId="2" fillId="0" borderId="102" xfId="0" applyFont="1" applyBorder="1"/>
    <xf numFmtId="0" fontId="3" fillId="2" borderId="114" xfId="0" applyFont="1" applyFill="1" applyBorder="1" applyAlignment="1">
      <alignment horizontal="center" wrapText="1"/>
    </xf>
    <xf numFmtId="0" fontId="3" fillId="2" borderId="105" xfId="0" applyFont="1" applyFill="1" applyBorder="1" applyAlignment="1">
      <alignment horizontal="center"/>
    </xf>
    <xf numFmtId="0" fontId="3" fillId="2" borderId="117" xfId="0" applyFont="1" applyFill="1" applyBorder="1" applyAlignment="1">
      <alignment horizontal="center"/>
    </xf>
    <xf numFmtId="0" fontId="4" fillId="2" borderId="111" xfId="0" applyFont="1" applyFill="1" applyBorder="1" applyAlignment="1"/>
    <xf numFmtId="164" fontId="4" fillId="2" borderId="96" xfId="0" applyNumberFormat="1" applyFont="1" applyFill="1" applyBorder="1" applyAlignment="1"/>
    <xf numFmtId="0" fontId="22" fillId="3" borderId="112" xfId="0" applyFont="1" applyFill="1" applyBorder="1" applyAlignment="1"/>
    <xf numFmtId="3" fontId="4" fillId="3" borderId="100" xfId="0" applyNumberFormat="1" applyFont="1" applyFill="1" applyBorder="1" applyAlignment="1"/>
    <xf numFmtId="3" fontId="4" fillId="5" borderId="100" xfId="0" applyNumberFormat="1" applyFont="1" applyFill="1" applyBorder="1" applyAlignment="1">
      <alignment horizontal="center"/>
    </xf>
    <xf numFmtId="2" fontId="4" fillId="3" borderId="100" xfId="0" applyNumberFormat="1" applyFont="1" applyFill="1" applyBorder="1" applyAlignment="1">
      <alignment horizontal="center"/>
    </xf>
    <xf numFmtId="0" fontId="4" fillId="3" borderId="100" xfId="0" applyFont="1" applyFill="1" applyBorder="1" applyAlignment="1">
      <alignment horizontal="center"/>
    </xf>
    <xf numFmtId="164" fontId="4" fillId="2" borderId="101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3" fillId="3" borderId="85" xfId="0" applyFont="1" applyFill="1" applyBorder="1" applyAlignment="1">
      <alignment horizontal="center"/>
    </xf>
    <xf numFmtId="0" fontId="24" fillId="8" borderId="8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wrapText="1"/>
    </xf>
    <xf numFmtId="0" fontId="4" fillId="0" borderId="83" xfId="0" applyFont="1" applyFill="1" applyBorder="1" applyAlignment="1"/>
    <xf numFmtId="0" fontId="4" fillId="2" borderId="83" xfId="0" applyFont="1" applyFill="1" applyBorder="1" applyAlignment="1"/>
    <xf numFmtId="0" fontId="9" fillId="2" borderId="128" xfId="0" applyFont="1" applyFill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0" fontId="9" fillId="2" borderId="130" xfId="0" applyFont="1" applyFill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164" fontId="3" fillId="0" borderId="135" xfId="0" applyNumberFormat="1" applyFont="1" applyFill="1" applyBorder="1" applyAlignment="1">
      <alignment horizontal="center" vertical="center"/>
    </xf>
    <xf numFmtId="0" fontId="4" fillId="2" borderId="136" xfId="0" applyFont="1" applyFill="1" applyBorder="1" applyAlignment="1"/>
    <xf numFmtId="0" fontId="9" fillId="0" borderId="132" xfId="0" applyFont="1" applyFill="1" applyBorder="1" applyAlignment="1">
      <alignment horizontal="center" vertical="center" wrapText="1"/>
    </xf>
    <xf numFmtId="0" fontId="3" fillId="3" borderId="118" xfId="0" applyFont="1" applyFill="1" applyBorder="1" applyAlignment="1">
      <alignment horizontal="center" vertical="top" wrapText="1"/>
    </xf>
    <xf numFmtId="0" fontId="3" fillId="3" borderId="118" xfId="0" applyFont="1" applyFill="1" applyBorder="1" applyAlignment="1">
      <alignment horizontal="center"/>
    </xf>
    <xf numFmtId="0" fontId="4" fillId="2" borderId="85" xfId="0" applyFont="1" applyFill="1" applyBorder="1" applyAlignment="1"/>
    <xf numFmtId="164" fontId="3" fillId="0" borderId="123" xfId="0" applyNumberFormat="1" applyFont="1" applyFill="1" applyBorder="1" applyAlignment="1">
      <alignment horizontal="center" vertical="center"/>
    </xf>
    <xf numFmtId="164" fontId="3" fillId="0" borderId="134" xfId="0" applyNumberFormat="1" applyFont="1" applyFill="1" applyBorder="1" applyAlignment="1">
      <alignment horizontal="center" vertical="center"/>
    </xf>
    <xf numFmtId="0" fontId="22" fillId="2" borderId="112" xfId="0" applyFont="1" applyFill="1" applyBorder="1" applyAlignment="1"/>
    <xf numFmtId="0" fontId="9" fillId="0" borderId="137" xfId="0" applyFont="1" applyFill="1" applyBorder="1" applyAlignment="1">
      <alignment horizontal="center" vertical="center" wrapText="1"/>
    </xf>
    <xf numFmtId="0" fontId="9" fillId="0" borderId="140" xfId="0" applyFont="1" applyFill="1" applyBorder="1" applyAlignment="1">
      <alignment horizontal="center" vertical="center" wrapText="1"/>
    </xf>
    <xf numFmtId="0" fontId="4" fillId="3" borderId="118" xfId="0" applyFont="1" applyFill="1" applyBorder="1" applyAlignment="1">
      <alignment horizontal="center"/>
    </xf>
    <xf numFmtId="0" fontId="9" fillId="2" borderId="104" xfId="0" applyFont="1" applyFill="1" applyBorder="1" applyAlignment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/>
    <xf numFmtId="0" fontId="9" fillId="2" borderId="128" xfId="0" applyFont="1" applyFill="1" applyBorder="1" applyAlignment="1">
      <alignment horizontal="right" vertical="center" wrapText="1"/>
    </xf>
    <xf numFmtId="0" fontId="9" fillId="0" borderId="151" xfId="0" applyFont="1" applyFill="1" applyBorder="1" applyAlignment="1">
      <alignment horizontal="center" vertical="center" wrapText="1"/>
    </xf>
    <xf numFmtId="0" fontId="9" fillId="0" borderId="152" xfId="0" applyFont="1" applyFill="1" applyBorder="1" applyAlignment="1">
      <alignment horizontal="center" vertical="center" wrapText="1"/>
    </xf>
    <xf numFmtId="0" fontId="4" fillId="2" borderId="153" xfId="0" applyFont="1" applyFill="1" applyBorder="1" applyAlignment="1"/>
    <xf numFmtId="0" fontId="4" fillId="2" borderId="154" xfId="0" applyFont="1" applyFill="1" applyBorder="1" applyAlignment="1"/>
    <xf numFmtId="0" fontId="22" fillId="2" borderId="154" xfId="0" applyFont="1" applyFill="1" applyBorder="1" applyAlignment="1"/>
    <xf numFmtId="0" fontId="9" fillId="2" borderId="138" xfId="0" applyFont="1" applyFill="1" applyBorder="1" applyAlignment="1">
      <alignment horizontal="center" vertical="center" wrapText="1"/>
    </xf>
    <xf numFmtId="0" fontId="9" fillId="2" borderId="156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9" fillId="9" borderId="158" xfId="0" applyFont="1" applyFill="1" applyBorder="1" applyAlignment="1">
      <alignment horizontal="center" vertical="center" wrapText="1"/>
    </xf>
    <xf numFmtId="0" fontId="9" fillId="2" borderId="159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 wrapText="1"/>
    </xf>
    <xf numFmtId="3" fontId="3" fillId="2" borderId="83" xfId="0" applyNumberFormat="1" applyFont="1" applyFill="1" applyBorder="1" applyAlignment="1">
      <alignment horizontal="right"/>
    </xf>
    <xf numFmtId="0" fontId="1" fillId="2" borderId="83" xfId="0" applyFont="1" applyFill="1" applyBorder="1" applyAlignment="1"/>
    <xf numFmtId="0" fontId="3" fillId="2" borderId="83" xfId="0" applyFont="1" applyFill="1" applyBorder="1" applyAlignment="1">
      <alignment horizontal="center"/>
    </xf>
    <xf numFmtId="164" fontId="4" fillId="2" borderId="83" xfId="0" applyNumberFormat="1" applyFont="1" applyFill="1" applyBorder="1" applyAlignment="1"/>
    <xf numFmtId="0" fontId="4" fillId="0" borderId="85" xfId="0" applyFont="1" applyFill="1" applyBorder="1" applyAlignment="1"/>
    <xf numFmtId="0" fontId="11" fillId="2" borderId="3" xfId="0" applyFont="1" applyFill="1" applyBorder="1" applyAlignment="1">
      <alignment horizontal="right"/>
    </xf>
    <xf numFmtId="3" fontId="4" fillId="2" borderId="81" xfId="0" applyNumberFormat="1" applyFont="1" applyFill="1" applyBorder="1" applyAlignment="1"/>
    <xf numFmtId="0" fontId="4" fillId="2" borderId="81" xfId="0" applyFont="1" applyFill="1" applyBorder="1" applyAlignment="1"/>
    <xf numFmtId="0" fontId="3" fillId="2" borderId="81" xfId="0" applyFont="1" applyFill="1" applyBorder="1" applyAlignment="1"/>
    <xf numFmtId="0" fontId="3" fillId="2" borderId="64" xfId="0" applyFont="1" applyFill="1" applyBorder="1" applyAlignment="1"/>
    <xf numFmtId="3" fontId="3" fillId="2" borderId="83" xfId="0" applyNumberFormat="1" applyFont="1" applyFill="1" applyBorder="1" applyAlignment="1"/>
    <xf numFmtId="0" fontId="4" fillId="2" borderId="118" xfId="0" applyFont="1" applyFill="1" applyBorder="1" applyAlignment="1">
      <alignment horizontal="center"/>
    </xf>
    <xf numFmtId="164" fontId="3" fillId="2" borderId="52" xfId="0" applyNumberFormat="1" applyFont="1" applyFill="1" applyBorder="1" applyAlignment="1"/>
    <xf numFmtId="16" fontId="4" fillId="2" borderId="78" xfId="0" applyNumberFormat="1" applyFont="1" applyFill="1" applyBorder="1" applyAlignment="1">
      <alignment horizontal="center"/>
    </xf>
    <xf numFmtId="0" fontId="4" fillId="3" borderId="166" xfId="0" applyFont="1" applyFill="1" applyBorder="1" applyAlignment="1">
      <alignment horizontal="center"/>
    </xf>
    <xf numFmtId="0" fontId="3" fillId="2" borderId="145" xfId="0" applyFont="1" applyFill="1" applyBorder="1" applyAlignment="1">
      <alignment vertical="center"/>
    </xf>
    <xf numFmtId="3" fontId="4" fillId="2" borderId="167" xfId="0" applyNumberFormat="1" applyFont="1" applyFill="1" applyBorder="1" applyAlignment="1"/>
    <xf numFmtId="0" fontId="3" fillId="2" borderId="168" xfId="0" applyFont="1" applyFill="1" applyBorder="1" applyAlignment="1">
      <alignment horizontal="center" vertical="center" wrapText="1"/>
    </xf>
    <xf numFmtId="164" fontId="3" fillId="2" borderId="168" xfId="0" applyNumberFormat="1" applyFont="1" applyFill="1" applyBorder="1" applyAlignment="1">
      <alignment horizontal="center" vertical="center" wrapText="1"/>
    </xf>
    <xf numFmtId="164" fontId="3" fillId="2" borderId="169" xfId="0" applyNumberFormat="1" applyFont="1" applyFill="1" applyBorder="1" applyAlignment="1">
      <alignment horizontal="center" vertical="center" wrapText="1"/>
    </xf>
    <xf numFmtId="0" fontId="4" fillId="2" borderId="170" xfId="0" applyFont="1" applyFill="1" applyBorder="1" applyAlignment="1"/>
    <xf numFmtId="3" fontId="4" fillId="2" borderId="171" xfId="0" applyNumberFormat="1" applyFont="1" applyFill="1" applyBorder="1" applyAlignment="1"/>
    <xf numFmtId="164" fontId="4" fillId="2" borderId="172" xfId="0" applyNumberFormat="1" applyFont="1" applyFill="1" applyBorder="1" applyAlignment="1"/>
    <xf numFmtId="2" fontId="4" fillId="2" borderId="172" xfId="0" applyNumberFormat="1" applyFont="1" applyFill="1" applyBorder="1" applyAlignment="1">
      <alignment horizontal="center"/>
    </xf>
    <xf numFmtId="0" fontId="4" fillId="2" borderId="172" xfId="0" applyFont="1" applyFill="1" applyBorder="1" applyAlignment="1">
      <alignment horizontal="center"/>
    </xf>
    <xf numFmtId="164" fontId="4" fillId="3" borderId="172" xfId="0" applyNumberFormat="1" applyFont="1" applyFill="1" applyBorder="1" applyAlignment="1"/>
    <xf numFmtId="164" fontId="4" fillId="3" borderId="173" xfId="0" applyNumberFormat="1" applyFont="1" applyFill="1" applyBorder="1" applyAlignment="1"/>
    <xf numFmtId="0" fontId="4" fillId="2" borderId="174" xfId="0" applyFont="1" applyFill="1" applyBorder="1" applyAlignment="1"/>
    <xf numFmtId="3" fontId="4" fillId="2" borderId="82" xfId="0" applyNumberFormat="1" applyFont="1" applyFill="1" applyBorder="1" applyAlignment="1"/>
    <xf numFmtId="164" fontId="4" fillId="3" borderId="175" xfId="0" applyNumberFormat="1" applyFont="1" applyFill="1" applyBorder="1" applyAlignment="1"/>
    <xf numFmtId="0" fontId="4" fillId="2" borderId="176" xfId="0" applyFont="1" applyFill="1" applyBorder="1" applyAlignment="1"/>
    <xf numFmtId="3" fontId="4" fillId="2" borderId="177" xfId="0" applyNumberFormat="1" applyFont="1" applyFill="1" applyBorder="1" applyAlignment="1"/>
    <xf numFmtId="164" fontId="4" fillId="2" borderId="178" xfId="0" applyNumberFormat="1" applyFont="1" applyFill="1" applyBorder="1" applyAlignment="1"/>
    <xf numFmtId="2" fontId="4" fillId="2" borderId="178" xfId="0" applyNumberFormat="1" applyFont="1" applyFill="1" applyBorder="1" applyAlignment="1">
      <alignment horizontal="center"/>
    </xf>
    <xf numFmtId="0" fontId="4" fillId="2" borderId="178" xfId="0" applyFont="1" applyFill="1" applyBorder="1" applyAlignment="1">
      <alignment horizontal="center"/>
    </xf>
    <xf numFmtId="164" fontId="4" fillId="3" borderId="178" xfId="0" applyNumberFormat="1" applyFont="1" applyFill="1" applyBorder="1" applyAlignment="1"/>
    <xf numFmtId="164" fontId="4" fillId="3" borderId="179" xfId="0" applyNumberFormat="1" applyFont="1" applyFill="1" applyBorder="1" applyAlignment="1"/>
    <xf numFmtId="0" fontId="4" fillId="2" borderId="103" xfId="0" applyFont="1" applyFill="1" applyBorder="1" applyAlignment="1"/>
    <xf numFmtId="3" fontId="4" fillId="2" borderId="172" xfId="0" applyNumberFormat="1" applyFont="1" applyFill="1" applyBorder="1" applyAlignment="1">
      <alignment horizontal="center"/>
    </xf>
    <xf numFmtId="0" fontId="4" fillId="2" borderId="180" xfId="0" applyFont="1" applyFill="1" applyBorder="1" applyAlignment="1"/>
    <xf numFmtId="0" fontId="4" fillId="2" borderId="181" xfId="0" applyFont="1" applyFill="1" applyBorder="1" applyAlignment="1"/>
    <xf numFmtId="3" fontId="4" fillId="2" borderId="178" xfId="0" applyNumberFormat="1" applyFont="1" applyFill="1" applyBorder="1" applyAlignment="1">
      <alignment horizontal="center"/>
    </xf>
    <xf numFmtId="0" fontId="3" fillId="2" borderId="85" xfId="0" applyFont="1" applyFill="1" applyBorder="1" applyAlignment="1">
      <alignment vertical="center"/>
    </xf>
    <xf numFmtId="0" fontId="4" fillId="0" borderId="81" xfId="0" applyFont="1" applyFill="1" applyBorder="1" applyAlignment="1"/>
    <xf numFmtId="0" fontId="3" fillId="0" borderId="86" xfId="0" applyFont="1" applyFill="1" applyBorder="1" applyAlignment="1">
      <alignment horizontal="center"/>
    </xf>
    <xf numFmtId="0" fontId="3" fillId="0" borderId="87" xfId="0" applyFont="1" applyFill="1" applyBorder="1" applyAlignment="1">
      <alignment horizontal="center"/>
    </xf>
    <xf numFmtId="0" fontId="4" fillId="0" borderId="86" xfId="0" applyFont="1" applyFill="1" applyBorder="1" applyAlignment="1"/>
    <xf numFmtId="2" fontId="4" fillId="2" borderId="20" xfId="0" applyNumberFormat="1" applyFont="1" applyFill="1" applyBorder="1" applyAlignment="1">
      <alignment horizontal="center"/>
    </xf>
    <xf numFmtId="2" fontId="4" fillId="2" borderId="138" xfId="0" applyNumberFormat="1" applyFont="1" applyFill="1" applyBorder="1" applyAlignment="1">
      <alignment horizontal="center"/>
    </xf>
    <xf numFmtId="0" fontId="22" fillId="2" borderId="164" xfId="0" applyFont="1" applyFill="1" applyBorder="1" applyAlignment="1"/>
    <xf numFmtId="0" fontId="22" fillId="2" borderId="155" xfId="0" applyFont="1" applyFill="1" applyBorder="1" applyAlignment="1"/>
    <xf numFmtId="0" fontId="3" fillId="3" borderId="95" xfId="0" applyFont="1" applyFill="1" applyBorder="1" applyAlignment="1">
      <alignment horizontal="center"/>
    </xf>
    <xf numFmtId="0" fontId="3" fillId="3" borderId="96" xfId="0" applyFont="1" applyFill="1" applyBorder="1" applyAlignment="1">
      <alignment horizontal="center"/>
    </xf>
    <xf numFmtId="4" fontId="3" fillId="0" borderId="111" xfId="0" applyNumberFormat="1" applyFont="1" applyFill="1" applyBorder="1" applyAlignment="1">
      <alignment horizontal="center"/>
    </xf>
    <xf numFmtId="4" fontId="3" fillId="0" borderId="112" xfId="0" applyNumberFormat="1" applyFont="1" applyFill="1" applyBorder="1" applyAlignment="1">
      <alignment horizontal="center"/>
    </xf>
    <xf numFmtId="4" fontId="3" fillId="3" borderId="100" xfId="0" applyNumberFormat="1" applyFont="1" applyFill="1" applyBorder="1" applyAlignment="1">
      <alignment horizontal="center"/>
    </xf>
    <xf numFmtId="0" fontId="9" fillId="2" borderId="8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/>
    <xf numFmtId="0" fontId="4" fillId="2" borderId="86" xfId="0" applyFont="1" applyFill="1" applyBorder="1" applyAlignment="1"/>
    <xf numFmtId="0" fontId="3" fillId="2" borderId="13" xfId="0" applyFont="1" applyFill="1" applyBorder="1" applyAlignment="1"/>
    <xf numFmtId="0" fontId="3" fillId="2" borderId="163" xfId="0" applyFont="1" applyFill="1" applyBorder="1" applyAlignment="1"/>
    <xf numFmtId="0" fontId="3" fillId="0" borderId="81" xfId="0" applyFont="1" applyFill="1" applyBorder="1" applyAlignment="1"/>
    <xf numFmtId="0" fontId="22" fillId="3" borderId="110" xfId="0" applyFont="1" applyFill="1" applyBorder="1" applyAlignment="1"/>
    <xf numFmtId="0" fontId="22" fillId="3" borderId="155" xfId="0" applyFont="1" applyFill="1" applyBorder="1" applyAlignment="1"/>
    <xf numFmtId="0" fontId="4" fillId="5" borderId="11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42" xfId="0" applyFont="1" applyFill="1" applyBorder="1" applyAlignment="1">
      <alignment horizontal="center"/>
    </xf>
    <xf numFmtId="3" fontId="4" fillId="2" borderId="154" xfId="0" applyNumberFormat="1" applyFont="1" applyFill="1" applyBorder="1" applyAlignment="1">
      <alignment horizontal="right"/>
    </xf>
    <xf numFmtId="164" fontId="4" fillId="0" borderId="183" xfId="0" applyNumberFormat="1" applyFont="1" applyFill="1" applyBorder="1" applyAlignment="1">
      <alignment horizontal="center"/>
    </xf>
    <xf numFmtId="3" fontId="4" fillId="2" borderId="111" xfId="0" applyNumberFormat="1" applyFont="1" applyFill="1" applyBorder="1" applyAlignment="1">
      <alignment horizontal="right"/>
    </xf>
    <xf numFmtId="164" fontId="4" fillId="2" borderId="96" xfId="0" applyNumberFormat="1" applyFont="1" applyFill="1" applyBorder="1" applyAlignment="1">
      <alignment horizontal="center"/>
    </xf>
    <xf numFmtId="3" fontId="4" fillId="2" borderId="153" xfId="0" applyNumberFormat="1" applyFont="1" applyFill="1" applyBorder="1" applyAlignment="1">
      <alignment horizontal="right"/>
    </xf>
    <xf numFmtId="164" fontId="4" fillId="2" borderId="184" xfId="0" applyNumberFormat="1" applyFont="1" applyFill="1" applyBorder="1" applyAlignment="1">
      <alignment horizontal="center"/>
    </xf>
    <xf numFmtId="3" fontId="3" fillId="2" borderId="185" xfId="0" applyNumberFormat="1" applyFont="1" applyFill="1" applyBorder="1" applyAlignment="1">
      <alignment horizontal="right"/>
    </xf>
    <xf numFmtId="164" fontId="3" fillId="6" borderId="186" xfId="0" applyNumberFormat="1" applyFont="1" applyFill="1" applyBorder="1" applyAlignment="1">
      <alignment horizontal="center"/>
    </xf>
    <xf numFmtId="164" fontId="4" fillId="2" borderId="183" xfId="0" applyNumberFormat="1" applyFont="1" applyFill="1" applyBorder="1" applyAlignment="1">
      <alignment horizontal="center"/>
    </xf>
    <xf numFmtId="3" fontId="4" fillId="3" borderId="154" xfId="0" applyNumberFormat="1" applyFont="1" applyFill="1" applyBorder="1" applyAlignment="1">
      <alignment horizontal="right"/>
    </xf>
    <xf numFmtId="3" fontId="4" fillId="3" borderId="155" xfId="0" applyNumberFormat="1" applyFont="1" applyFill="1" applyBorder="1" applyAlignment="1">
      <alignment horizontal="right"/>
    </xf>
    <xf numFmtId="164" fontId="4" fillId="2" borderId="117" xfId="0" applyNumberFormat="1" applyFont="1" applyFill="1" applyBorder="1" applyAlignment="1">
      <alignment horizontal="center"/>
    </xf>
    <xf numFmtId="3" fontId="4" fillId="3" borderId="112" xfId="0" applyNumberFormat="1" applyFont="1" applyFill="1" applyBorder="1" applyAlignment="1">
      <alignment horizontal="right"/>
    </xf>
    <xf numFmtId="2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56" xfId="0" applyNumberFormat="1" applyFont="1" applyFill="1" applyBorder="1" applyAlignment="1">
      <alignment horizontal="center"/>
    </xf>
    <xf numFmtId="1" fontId="4" fillId="2" borderId="154" xfId="0" applyNumberFormat="1" applyFont="1" applyFill="1" applyBorder="1" applyAlignment="1">
      <alignment horizontal="center"/>
    </xf>
    <xf numFmtId="0" fontId="4" fillId="2" borderId="183" xfId="0" applyFont="1" applyFill="1" applyBorder="1" applyAlignment="1">
      <alignment horizontal="center"/>
    </xf>
    <xf numFmtId="1" fontId="4" fillId="2" borderId="111" xfId="0" applyNumberFormat="1" applyFont="1" applyFill="1" applyBorder="1" applyAlignment="1">
      <alignment horizontal="center"/>
    </xf>
    <xf numFmtId="0" fontId="4" fillId="2" borderId="96" xfId="0" applyFont="1" applyFill="1" applyBorder="1" applyAlignment="1">
      <alignment horizontal="center"/>
    </xf>
    <xf numFmtId="1" fontId="4" fillId="2" borderId="153" xfId="0" applyNumberFormat="1" applyFont="1" applyFill="1" applyBorder="1" applyAlignment="1">
      <alignment horizontal="center"/>
    </xf>
    <xf numFmtId="0" fontId="4" fillId="2" borderId="184" xfId="0" applyFont="1" applyFill="1" applyBorder="1" applyAlignment="1">
      <alignment horizontal="center"/>
    </xf>
    <xf numFmtId="1" fontId="3" fillId="2" borderId="185" xfId="0" applyNumberFormat="1" applyFont="1" applyFill="1" applyBorder="1" applyAlignment="1">
      <alignment horizontal="center"/>
    </xf>
    <xf numFmtId="0" fontId="3" fillId="6" borderId="186" xfId="0" applyFont="1" applyFill="1" applyBorder="1" applyAlignment="1">
      <alignment horizontal="center"/>
    </xf>
    <xf numFmtId="1" fontId="4" fillId="2" borderId="155" xfId="0" applyNumberFormat="1" applyFont="1" applyFill="1" applyBorder="1" applyAlignment="1">
      <alignment horizontal="center"/>
    </xf>
    <xf numFmtId="0" fontId="4" fillId="2" borderId="156" xfId="0" applyFont="1" applyFill="1" applyBorder="1" applyAlignment="1">
      <alignment horizontal="center"/>
    </xf>
    <xf numFmtId="1" fontId="4" fillId="2" borderId="112" xfId="0" applyNumberFormat="1" applyFont="1" applyFill="1" applyBorder="1" applyAlignment="1">
      <alignment horizontal="center"/>
    </xf>
    <xf numFmtId="0" fontId="4" fillId="2" borderId="101" xfId="0" applyFont="1" applyFill="1" applyBorder="1" applyAlignment="1">
      <alignment horizontal="center"/>
    </xf>
    <xf numFmtId="0" fontId="40" fillId="0" borderId="0" xfId="0" applyFont="1" applyFill="1" applyAlignment="1"/>
    <xf numFmtId="0" fontId="3" fillId="0" borderId="187" xfId="0" applyFont="1" applyFill="1" applyBorder="1" applyAlignment="1">
      <alignment horizontal="center" vertical="center" wrapText="1"/>
    </xf>
    <xf numFmtId="0" fontId="4" fillId="3" borderId="141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center" vertical="center" wrapText="1"/>
    </xf>
    <xf numFmtId="0" fontId="9" fillId="9" borderId="189" xfId="0" applyFont="1" applyFill="1" applyBorder="1" applyAlignment="1">
      <alignment horizontal="center" vertical="center" wrapText="1"/>
    </xf>
    <xf numFmtId="0" fontId="9" fillId="0" borderId="131" xfId="0" applyFont="1" applyFill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2" fillId="0" borderId="136" xfId="0" applyFont="1" applyBorder="1" applyAlignment="1">
      <alignment vertical="center"/>
    </xf>
    <xf numFmtId="3" fontId="4" fillId="2" borderId="136" xfId="0" applyNumberFormat="1" applyFont="1" applyFill="1" applyBorder="1" applyAlignment="1"/>
    <xf numFmtId="164" fontId="4" fillId="7" borderId="136" xfId="0" applyNumberFormat="1" applyFont="1" applyFill="1" applyBorder="1" applyAlignment="1">
      <alignment horizontal="right" vertical="center"/>
    </xf>
    <xf numFmtId="3" fontId="4" fillId="5" borderId="194" xfId="0" applyNumberFormat="1" applyFont="1" applyFill="1" applyBorder="1" applyAlignment="1">
      <alignment horizontal="center"/>
    </xf>
    <xf numFmtId="0" fontId="3" fillId="8" borderId="136" xfId="0" applyFont="1" applyFill="1" applyBorder="1"/>
    <xf numFmtId="3" fontId="4" fillId="8" borderId="136" xfId="0" applyNumberFormat="1" applyFont="1" applyFill="1" applyBorder="1"/>
    <xf numFmtId="0" fontId="4" fillId="8" borderId="136" xfId="0" applyFont="1" applyFill="1" applyBorder="1"/>
    <xf numFmtId="0" fontId="42" fillId="8" borderId="136" xfId="1" applyFont="1" applyFill="1" applyBorder="1" applyAlignment="1" applyProtection="1"/>
    <xf numFmtId="0" fontId="4" fillId="3" borderId="136" xfId="0" applyFont="1" applyFill="1" applyBorder="1" applyAlignment="1"/>
    <xf numFmtId="0" fontId="9" fillId="2" borderId="143" xfId="0" applyFont="1" applyFill="1" applyBorder="1" applyAlignment="1">
      <alignment horizontal="center" vertical="center" wrapText="1"/>
    </xf>
    <xf numFmtId="0" fontId="4" fillId="3" borderId="193" xfId="0" applyFont="1" applyFill="1" applyBorder="1" applyAlignment="1">
      <alignment horizontal="left" vertical="top" wrapText="1"/>
    </xf>
    <xf numFmtId="0" fontId="26" fillId="3" borderId="195" xfId="0" applyFont="1" applyFill="1" applyBorder="1" applyAlignment="1">
      <alignment horizontal="left" vertical="top" wrapText="1"/>
    </xf>
    <xf numFmtId="0" fontId="26" fillId="3" borderId="191" xfId="0" applyFont="1" applyFill="1" applyBorder="1" applyAlignment="1">
      <alignment horizontal="left" vertical="top" wrapText="1"/>
    </xf>
    <xf numFmtId="0" fontId="26" fillId="3" borderId="192" xfId="0" applyFont="1" applyFill="1" applyBorder="1" applyAlignment="1">
      <alignment horizontal="left" vertical="top" wrapText="1"/>
    </xf>
    <xf numFmtId="0" fontId="26" fillId="3" borderId="188" xfId="0" applyFont="1" applyFill="1" applyBorder="1" applyAlignment="1">
      <alignment horizontal="left" vertical="top" wrapText="1"/>
    </xf>
    <xf numFmtId="0" fontId="26" fillId="3" borderId="193" xfId="0" applyFont="1" applyFill="1" applyBorder="1" applyAlignment="1">
      <alignment horizontal="left" vertical="top" wrapText="1"/>
    </xf>
    <xf numFmtId="164" fontId="5" fillId="0" borderId="71" xfId="0" applyNumberFormat="1" applyFont="1" applyFill="1" applyBorder="1" applyAlignment="1">
      <alignment vertical="top" wrapText="1"/>
    </xf>
    <xf numFmtId="164" fontId="5" fillId="0" borderId="73" xfId="0" applyNumberFormat="1" applyFont="1" applyFill="1" applyBorder="1" applyAlignment="1">
      <alignment vertical="top" wrapText="1"/>
    </xf>
    <xf numFmtId="164" fontId="5" fillId="0" borderId="72" xfId="0" applyNumberFormat="1" applyFont="1" applyFill="1" applyBorder="1" applyAlignment="1">
      <alignment vertical="top" wrapText="1"/>
    </xf>
    <xf numFmtId="0" fontId="6" fillId="2" borderId="73" xfId="0" applyFont="1" applyFill="1" applyBorder="1" applyAlignment="1"/>
    <xf numFmtId="0" fontId="6" fillId="2" borderId="72" xfId="0" applyFont="1" applyFill="1" applyBorder="1" applyAlignment="1"/>
    <xf numFmtId="0" fontId="6" fillId="2" borderId="83" xfId="0" applyFont="1" applyFill="1" applyBorder="1" applyAlignment="1"/>
    <xf numFmtId="164" fontId="5" fillId="0" borderId="83" xfId="0" applyNumberFormat="1" applyFont="1" applyFill="1" applyBorder="1" applyAlignment="1">
      <alignment vertical="top" wrapText="1"/>
    </xf>
    <xf numFmtId="164" fontId="9" fillId="0" borderId="83" xfId="0" applyNumberFormat="1" applyFont="1" applyFill="1" applyBorder="1" applyAlignment="1">
      <alignment horizontal="center" vertical="top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/>
    <xf numFmtId="164" fontId="5" fillId="0" borderId="198" xfId="0" applyNumberFormat="1" applyFont="1" applyFill="1" applyBorder="1" applyAlignment="1">
      <alignment vertical="top" wrapText="1"/>
    </xf>
    <xf numFmtId="0" fontId="1" fillId="2" borderId="95" xfId="0" applyFont="1" applyFill="1" applyBorder="1" applyAlignment="1"/>
    <xf numFmtId="0" fontId="1" fillId="2" borderId="97" xfId="0" applyFont="1" applyFill="1" applyBorder="1" applyAlignment="1"/>
    <xf numFmtId="164" fontId="5" fillId="0" borderId="199" xfId="0" applyNumberFormat="1" applyFont="1" applyFill="1" applyBorder="1" applyAlignment="1">
      <alignment vertical="top" wrapText="1"/>
    </xf>
    <xf numFmtId="164" fontId="15" fillId="0" borderId="198" xfId="0" applyNumberFormat="1" applyFont="1" applyFill="1" applyBorder="1" applyAlignment="1">
      <alignment horizontal="center" vertical="top" wrapText="1"/>
    </xf>
    <xf numFmtId="164" fontId="15" fillId="0" borderId="71" xfId="0" applyNumberFormat="1" applyFont="1" applyFill="1" applyBorder="1" applyAlignment="1">
      <alignment horizontal="center" vertical="top" wrapText="1"/>
    </xf>
    <xf numFmtId="164" fontId="15" fillId="0" borderId="199" xfId="0" applyNumberFormat="1" applyFont="1" applyFill="1" applyBorder="1" applyAlignment="1">
      <alignment horizontal="center" vertical="top" wrapText="1"/>
    </xf>
    <xf numFmtId="164" fontId="15" fillId="0" borderId="73" xfId="0" applyNumberFormat="1" applyFont="1" applyFill="1" applyBorder="1" applyAlignment="1">
      <alignment horizontal="center" vertical="top" wrapText="1"/>
    </xf>
    <xf numFmtId="164" fontId="15" fillId="0" borderId="72" xfId="0" applyNumberFormat="1" applyFont="1" applyFill="1" applyBorder="1" applyAlignment="1">
      <alignment horizontal="center" vertical="top" wrapText="1"/>
    </xf>
    <xf numFmtId="164" fontId="6" fillId="0" borderId="73" xfId="0" applyNumberFormat="1" applyFont="1" applyFill="1" applyBorder="1" applyAlignment="1">
      <alignment horizontal="left" vertical="top" wrapText="1"/>
    </xf>
    <xf numFmtId="164" fontId="6" fillId="0" borderId="72" xfId="0" applyNumberFormat="1" applyFont="1" applyFill="1" applyBorder="1" applyAlignment="1">
      <alignment horizontal="left" vertical="top" wrapText="1"/>
    </xf>
    <xf numFmtId="164" fontId="6" fillId="0" borderId="198" xfId="0" applyNumberFormat="1" applyFont="1" applyFill="1" applyBorder="1" applyAlignment="1">
      <alignment horizontal="left" vertical="top" wrapText="1"/>
    </xf>
    <xf numFmtId="164" fontId="6" fillId="0" borderId="71" xfId="0" applyNumberFormat="1" applyFont="1" applyFill="1" applyBorder="1" applyAlignment="1">
      <alignment horizontal="left" vertical="top" wrapText="1"/>
    </xf>
    <xf numFmtId="164" fontId="6" fillId="0" borderId="199" xfId="0" applyNumberFormat="1" applyFont="1" applyFill="1" applyBorder="1" applyAlignment="1">
      <alignment horizontal="left" vertical="top" wrapText="1"/>
    </xf>
    <xf numFmtId="0" fontId="1" fillId="2" borderId="145" xfId="0" applyFont="1" applyFill="1" applyBorder="1" applyAlignment="1"/>
    <xf numFmtId="164" fontId="6" fillId="0" borderId="200" xfId="0" applyNumberFormat="1" applyFont="1" applyFill="1" applyBorder="1" applyAlignment="1">
      <alignment horizontal="left" vertical="top" wrapText="1"/>
    </xf>
    <xf numFmtId="164" fontId="6" fillId="0" borderId="201" xfId="0" applyNumberFormat="1" applyFont="1" applyFill="1" applyBorder="1" applyAlignment="1">
      <alignment horizontal="left" vertical="top" wrapText="1"/>
    </xf>
    <xf numFmtId="164" fontId="2" fillId="9" borderId="7" xfId="0" applyNumberFormat="1" applyFont="1" applyFill="1" applyBorder="1" applyAlignment="1">
      <alignment horizontal="right" vertical="center" wrapText="1"/>
    </xf>
    <xf numFmtId="164" fontId="2" fillId="9" borderId="10" xfId="0" applyNumberFormat="1" applyFont="1" applyFill="1" applyBorder="1" applyAlignment="1">
      <alignment horizontal="right" vertical="center" wrapText="1"/>
    </xf>
    <xf numFmtId="164" fontId="3" fillId="9" borderId="7" xfId="0" applyNumberFormat="1" applyFont="1" applyFill="1" applyBorder="1" applyAlignment="1">
      <alignment horizontal="right" vertical="center" wrapText="1"/>
    </xf>
    <xf numFmtId="164" fontId="3" fillId="9" borderId="10" xfId="0" applyNumberFormat="1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47" fillId="2" borderId="0" xfId="0" applyFont="1" applyFill="1" applyAlignment="1"/>
    <xf numFmtId="0" fontId="24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right"/>
    </xf>
    <xf numFmtId="0" fontId="3" fillId="3" borderId="136" xfId="0" applyFont="1" applyFill="1" applyBorder="1" applyAlignment="1"/>
    <xf numFmtId="164" fontId="4" fillId="7" borderId="202" xfId="0" applyNumberFormat="1" applyFont="1" applyFill="1" applyBorder="1" applyAlignment="1">
      <alignment horizontal="right" vertical="center"/>
    </xf>
    <xf numFmtId="0" fontId="3" fillId="3" borderId="118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23" fillId="0" borderId="146" xfId="0" applyFont="1" applyBorder="1"/>
    <xf numFmtId="0" fontId="1" fillId="0" borderId="85" xfId="0" applyFont="1" applyFill="1" applyBorder="1" applyAlignment="1"/>
    <xf numFmtId="0" fontId="23" fillId="0" borderId="83" xfId="3" applyFont="1" applyFill="1" applyAlignment="1"/>
    <xf numFmtId="0" fontId="0" fillId="0" borderId="83" xfId="3" applyFont="1" applyFill="1" applyAlignment="1"/>
    <xf numFmtId="0" fontId="49" fillId="0" borderId="7" xfId="0" applyFont="1" applyFill="1" applyBorder="1" applyAlignment="1"/>
    <xf numFmtId="0" fontId="14" fillId="2" borderId="0" xfId="0" applyFont="1" applyFill="1" applyAlignment="1"/>
    <xf numFmtId="0" fontId="3" fillId="0" borderId="203" xfId="0" applyFont="1" applyFill="1" applyBorder="1" applyAlignment="1">
      <alignment vertical="center" wrapText="1"/>
    </xf>
    <xf numFmtId="0" fontId="3" fillId="0" borderId="204" xfId="0" applyFont="1" applyFill="1" applyBorder="1" applyAlignment="1"/>
    <xf numFmtId="0" fontId="3" fillId="0" borderId="205" xfId="0" applyFont="1" applyFill="1" applyBorder="1" applyAlignment="1">
      <alignment vertical="center"/>
    </xf>
    <xf numFmtId="0" fontId="3" fillId="2" borderId="145" xfId="0" applyFont="1" applyFill="1" applyBorder="1" applyAlignment="1">
      <alignment horizontal="left" vertical="center" wrapText="1"/>
    </xf>
    <xf numFmtId="0" fontId="4" fillId="2" borderId="90" xfId="0" applyFont="1" applyFill="1" applyBorder="1" applyAlignment="1"/>
    <xf numFmtId="0" fontId="4" fillId="2" borderId="95" xfId="0" applyFont="1" applyFill="1" applyBorder="1" applyAlignment="1"/>
    <xf numFmtId="0" fontId="4" fillId="2" borderId="97" xfId="0" applyFont="1" applyFill="1" applyBorder="1" applyAlignment="1"/>
    <xf numFmtId="0" fontId="22" fillId="2" borderId="90" xfId="0" applyFont="1" applyFill="1" applyBorder="1" applyAlignment="1"/>
    <xf numFmtId="0" fontId="22" fillId="2" borderId="206" xfId="0" applyFont="1" applyFill="1" applyBorder="1" applyAlignment="1"/>
    <xf numFmtId="0" fontId="22" fillId="2" borderId="97" xfId="0" applyFont="1" applyFill="1" applyBorder="1" applyAlignment="1"/>
    <xf numFmtId="164" fontId="3" fillId="0" borderId="122" xfId="0" applyNumberFormat="1" applyFont="1" applyFill="1" applyBorder="1" applyAlignment="1">
      <alignment horizontal="center" vertical="center"/>
    </xf>
    <xf numFmtId="164" fontId="3" fillId="0" borderId="208" xfId="0" applyNumberFormat="1" applyFont="1" applyFill="1" applyBorder="1" applyAlignment="1">
      <alignment horizontal="center" vertical="center"/>
    </xf>
    <xf numFmtId="164" fontId="3" fillId="0" borderId="207" xfId="0" applyNumberFormat="1" applyFont="1" applyFill="1" applyBorder="1" applyAlignment="1">
      <alignment horizontal="center" vertical="center"/>
    </xf>
    <xf numFmtId="0" fontId="41" fillId="2" borderId="1" xfId="1" applyFill="1" applyBorder="1" applyAlignment="1"/>
    <xf numFmtId="0" fontId="41" fillId="0" borderId="16" xfId="1" applyFill="1" applyBorder="1" applyAlignment="1">
      <alignment horizontal="left"/>
    </xf>
    <xf numFmtId="0" fontId="23" fillId="0" borderId="83" xfId="2" applyFont="1" applyFill="1" applyAlignment="1"/>
    <xf numFmtId="0" fontId="50" fillId="2" borderId="145" xfId="0" applyFont="1" applyFill="1" applyBorder="1" applyAlignment="1">
      <alignment vertical="center"/>
    </xf>
    <xf numFmtId="0" fontId="23" fillId="0" borderId="209" xfId="2" applyFont="1" applyFill="1" applyBorder="1" applyAlignment="1"/>
    <xf numFmtId="0" fontId="23" fillId="0" borderId="210" xfId="2" applyFont="1" applyFill="1" applyBorder="1" applyAlignment="1"/>
    <xf numFmtId="0" fontId="50" fillId="2" borderId="211" xfId="0" applyFont="1" applyFill="1" applyBorder="1" applyAlignment="1">
      <alignment horizontal="center" vertical="center" wrapText="1"/>
    </xf>
    <xf numFmtId="0" fontId="50" fillId="0" borderId="145" xfId="0" applyFont="1" applyFill="1" applyBorder="1" applyAlignment="1">
      <alignment vertical="center"/>
    </xf>
    <xf numFmtId="0" fontId="50" fillId="0" borderId="209" xfId="0" applyFont="1" applyFill="1" applyBorder="1" applyAlignment="1">
      <alignment horizontal="center" vertical="center"/>
    </xf>
    <xf numFmtId="0" fontId="50" fillId="0" borderId="210" xfId="0" applyFont="1" applyFill="1" applyBorder="1" applyAlignment="1">
      <alignment horizontal="center" vertical="center"/>
    </xf>
    <xf numFmtId="0" fontId="50" fillId="2" borderId="157" xfId="0" applyFont="1" applyFill="1" applyBorder="1" applyAlignment="1">
      <alignment horizontal="center" vertical="center" wrapText="1"/>
    </xf>
    <xf numFmtId="0" fontId="50" fillId="2" borderId="132" xfId="0" applyFont="1" applyFill="1" applyBorder="1" applyAlignment="1">
      <alignment horizontal="center" vertical="center" wrapText="1"/>
    </xf>
    <xf numFmtId="0" fontId="50" fillId="0" borderId="132" xfId="0" applyFont="1" applyFill="1" applyBorder="1" applyAlignment="1">
      <alignment horizontal="center" vertical="center" wrapText="1"/>
    </xf>
    <xf numFmtId="0" fontId="50" fillId="0" borderId="212" xfId="0" applyFont="1" applyFill="1" applyBorder="1" applyAlignment="1">
      <alignment horizontal="center" vertical="center" wrapText="1"/>
    </xf>
    <xf numFmtId="0" fontId="50" fillId="0" borderId="160" xfId="0" applyFont="1" applyFill="1" applyBorder="1" applyAlignment="1">
      <alignment horizontal="center" vertical="center" wrapText="1"/>
    </xf>
    <xf numFmtId="0" fontId="50" fillId="0" borderId="150" xfId="0" applyFont="1" applyFill="1" applyBorder="1" applyAlignment="1">
      <alignment horizontal="center" vertical="center" wrapText="1"/>
    </xf>
    <xf numFmtId="0" fontId="50" fillId="0" borderId="161" xfId="0" applyFont="1" applyFill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 vertical="center" wrapText="1"/>
    </xf>
    <xf numFmtId="0" fontId="50" fillId="2" borderId="213" xfId="0" applyFont="1" applyFill="1" applyBorder="1" applyAlignment="1">
      <alignment horizontal="center" vertical="center" wrapText="1"/>
    </xf>
    <xf numFmtId="0" fontId="50" fillId="2" borderId="214" xfId="0" applyFont="1" applyFill="1" applyBorder="1" applyAlignment="1">
      <alignment horizontal="center" vertical="center" wrapText="1"/>
    </xf>
    <xf numFmtId="0" fontId="50" fillId="2" borderId="215" xfId="0" applyFont="1" applyFill="1" applyBorder="1" applyAlignment="1">
      <alignment horizontal="center" vertical="center" wrapText="1"/>
    </xf>
    <xf numFmtId="0" fontId="50" fillId="0" borderId="83" xfId="2" applyFont="1" applyFill="1" applyAlignment="1">
      <alignment horizontal="center" vertical="top" wrapText="1"/>
    </xf>
    <xf numFmtId="0" fontId="50" fillId="0" borderId="83" xfId="2" applyFont="1" applyAlignment="1">
      <alignment horizontal="center" vertical="top" wrapText="1"/>
    </xf>
    <xf numFmtId="0" fontId="1" fillId="0" borderId="83" xfId="0" applyFont="1" applyFill="1" applyBorder="1" applyAlignment="1">
      <alignment horizontal="right" wrapText="1"/>
    </xf>
    <xf numFmtId="3" fontId="23" fillId="0" borderId="83" xfId="2" applyNumberFormat="1" applyFill="1"/>
    <xf numFmtId="0" fontId="23" fillId="0" borderId="83" xfId="2" applyFont="1" applyFill="1"/>
    <xf numFmtId="3" fontId="23" fillId="0" borderId="83" xfId="2" applyNumberFormat="1" applyFont="1" applyFill="1"/>
    <xf numFmtId="0" fontId="3" fillId="10" borderId="188" xfId="0" applyFont="1" applyFill="1" applyBorder="1" applyAlignment="1">
      <alignment horizontal="center" vertical="center"/>
    </xf>
    <xf numFmtId="0" fontId="3" fillId="5" borderId="128" xfId="0" applyFont="1" applyFill="1" applyBorder="1" applyAlignment="1">
      <alignment horizontal="center" vertical="center"/>
    </xf>
    <xf numFmtId="0" fontId="3" fillId="5" borderId="129" xfId="0" applyFont="1" applyFill="1" applyBorder="1" applyAlignment="1">
      <alignment horizontal="center" vertical="center"/>
    </xf>
    <xf numFmtId="0" fontId="3" fillId="5" borderId="130" xfId="0" applyFont="1" applyFill="1" applyBorder="1" applyAlignment="1">
      <alignment horizontal="center" vertical="center"/>
    </xf>
    <xf numFmtId="0" fontId="3" fillId="5" borderId="197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10" borderId="19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4" fillId="10" borderId="191" xfId="0" applyFont="1" applyFill="1" applyBorder="1" applyAlignment="1">
      <alignment horizontal="center" vertical="center" wrapText="1"/>
    </xf>
    <xf numFmtId="0" fontId="4" fillId="5" borderId="8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/>
    </xf>
    <xf numFmtId="0" fontId="4" fillId="10" borderId="192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/>
    </xf>
    <xf numFmtId="0" fontId="4" fillId="10" borderId="188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/>
    </xf>
    <xf numFmtId="164" fontId="22" fillId="2" borderId="83" xfId="0" applyNumberFormat="1" applyFont="1" applyFill="1" applyBorder="1" applyAlignment="1">
      <alignment horizontal="center" vertical="center"/>
    </xf>
    <xf numFmtId="0" fontId="4" fillId="10" borderId="133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 wrapText="1"/>
    </xf>
    <xf numFmtId="0" fontId="4" fillId="5" borderId="138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164" fontId="22" fillId="2" borderId="37" xfId="0" applyNumberFormat="1" applyFont="1" applyFill="1" applyBorder="1" applyAlignment="1">
      <alignment horizontal="center" vertical="center"/>
    </xf>
    <xf numFmtId="0" fontId="4" fillId="10" borderId="193" xfId="0" applyFont="1" applyFill="1" applyBorder="1" applyAlignment="1">
      <alignment horizontal="center" vertical="center" wrapText="1"/>
    </xf>
    <xf numFmtId="0" fontId="26" fillId="2" borderId="143" xfId="0" applyFont="1" applyFill="1" applyBorder="1" applyAlignment="1">
      <alignment horizontal="left" vertical="top" wrapText="1"/>
    </xf>
    <xf numFmtId="0" fontId="9" fillId="2" borderId="129" xfId="0" applyFont="1" applyFill="1" applyBorder="1" applyAlignment="1">
      <alignment horizontal="center" vertical="center"/>
    </xf>
    <xf numFmtId="0" fontId="9" fillId="2" borderId="159" xfId="0" applyFont="1" applyFill="1" applyBorder="1" applyAlignment="1">
      <alignment horizontal="center" vertical="center"/>
    </xf>
    <xf numFmtId="0" fontId="4" fillId="5" borderId="128" xfId="0" applyFont="1" applyFill="1" applyBorder="1" applyAlignment="1">
      <alignment horizontal="center" vertical="center"/>
    </xf>
    <xf numFmtId="0" fontId="4" fillId="5" borderId="129" xfId="0" applyFont="1" applyFill="1" applyBorder="1" applyAlignment="1">
      <alignment horizontal="center" vertical="center"/>
    </xf>
    <xf numFmtId="0" fontId="4" fillId="5" borderId="130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0" fontId="4" fillId="5" borderId="11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17" xfId="0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4" fillId="5" borderId="111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96" xfId="0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0" fontId="4" fillId="5" borderId="153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112" xfId="0" applyFont="1" applyFill="1" applyBorder="1" applyAlignment="1">
      <alignment horizontal="center" vertical="center"/>
    </xf>
    <xf numFmtId="0" fontId="4" fillId="5" borderId="100" xfId="0" applyFont="1" applyFill="1" applyBorder="1" applyAlignment="1">
      <alignment horizontal="center" vertical="center"/>
    </xf>
    <xf numFmtId="0" fontId="4" fillId="5" borderId="101" xfId="0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4" fillId="5" borderId="15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10" xfId="0" applyFont="1" applyFill="1" applyBorder="1" applyAlignment="1">
      <alignment horizontal="center" vertical="center"/>
    </xf>
    <xf numFmtId="0" fontId="4" fillId="5" borderId="93" xfId="0" applyFont="1" applyFill="1" applyBorder="1" applyAlignment="1">
      <alignment horizontal="center" vertical="center"/>
    </xf>
    <xf numFmtId="0" fontId="4" fillId="5" borderId="94" xfId="0" applyFont="1" applyFill="1" applyBorder="1" applyAlignment="1">
      <alignment horizontal="center" vertical="center"/>
    </xf>
    <xf numFmtId="164" fontId="4" fillId="2" borderId="138" xfId="0" applyNumberFormat="1" applyFont="1" applyFill="1" applyBorder="1" applyAlignment="1">
      <alignment horizontal="center" vertical="center"/>
    </xf>
    <xf numFmtId="0" fontId="4" fillId="5" borderId="155" xfId="0" applyFont="1" applyFill="1" applyBorder="1" applyAlignment="1">
      <alignment horizontal="center" vertical="center"/>
    </xf>
    <xf numFmtId="0" fontId="4" fillId="5" borderId="138" xfId="0" applyFont="1" applyFill="1" applyBorder="1" applyAlignment="1">
      <alignment horizontal="center" vertical="center"/>
    </xf>
    <xf numFmtId="0" fontId="4" fillId="5" borderId="156" xfId="0" applyFont="1" applyFill="1" applyBorder="1" applyAlignment="1">
      <alignment horizontal="center" vertical="center"/>
    </xf>
    <xf numFmtId="164" fontId="4" fillId="2" borderId="100" xfId="0" applyNumberFormat="1" applyFont="1" applyFill="1" applyBorder="1" applyAlignment="1">
      <alignment horizontal="center" vertical="center"/>
    </xf>
    <xf numFmtId="0" fontId="3" fillId="0" borderId="162" xfId="0" applyFont="1" applyFill="1" applyBorder="1" applyAlignment="1">
      <alignment horizontal="center" vertical="center"/>
    </xf>
    <xf numFmtId="0" fontId="3" fillId="0" borderId="151" xfId="0" applyFont="1" applyFill="1" applyBorder="1" applyAlignment="1">
      <alignment horizontal="center" vertical="center"/>
    </xf>
    <xf numFmtId="0" fontId="9" fillId="0" borderId="162" xfId="0" applyFont="1" applyFill="1" applyBorder="1" applyAlignment="1">
      <alignment horizontal="center" vertical="center"/>
    </xf>
    <xf numFmtId="0" fontId="9" fillId="0" borderId="151" xfId="0" applyFont="1" applyFill="1" applyBorder="1" applyAlignment="1">
      <alignment horizontal="center" vertical="center"/>
    </xf>
    <xf numFmtId="0" fontId="9" fillId="0" borderId="152" xfId="0" applyFont="1" applyFill="1" applyBorder="1" applyAlignment="1">
      <alignment horizontal="center" vertical="center"/>
    </xf>
    <xf numFmtId="0" fontId="43" fillId="0" borderId="122" xfId="0" applyFont="1" applyFill="1" applyBorder="1" applyAlignment="1">
      <alignment horizontal="center" vertical="center"/>
    </xf>
    <xf numFmtId="0" fontId="43" fillId="0" borderId="123" xfId="0" applyFont="1" applyFill="1" applyBorder="1" applyAlignment="1">
      <alignment horizontal="center" vertical="center"/>
    </xf>
    <xf numFmtId="0" fontId="43" fillId="0" borderId="124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43" fillId="0" borderId="118" xfId="0" applyFont="1" applyFill="1" applyBorder="1" applyAlignment="1">
      <alignment horizontal="center" vertical="center"/>
    </xf>
    <xf numFmtId="0" fontId="43" fillId="0" borderId="107" xfId="0" applyFont="1" applyFill="1" applyBorder="1" applyAlignment="1">
      <alignment horizontal="center" vertical="center"/>
    </xf>
    <xf numFmtId="0" fontId="43" fillId="0" borderId="108" xfId="0" applyFont="1" applyFill="1" applyBorder="1" applyAlignment="1">
      <alignment horizontal="center" vertical="center"/>
    </xf>
    <xf numFmtId="0" fontId="43" fillId="0" borderId="125" xfId="0" applyFont="1" applyFill="1" applyBorder="1" applyAlignment="1">
      <alignment horizontal="center" vertical="center"/>
    </xf>
    <xf numFmtId="0" fontId="43" fillId="0" borderId="109" xfId="0" applyFont="1" applyFill="1" applyBorder="1" applyAlignment="1">
      <alignment horizontal="center" vertical="center"/>
    </xf>
    <xf numFmtId="0" fontId="43" fillId="0" borderId="160" xfId="0" applyFont="1" applyFill="1" applyBorder="1" applyAlignment="1">
      <alignment horizontal="center" vertical="center"/>
    </xf>
    <xf numFmtId="0" fontId="43" fillId="0" borderId="150" xfId="0" applyFont="1" applyFill="1" applyBorder="1" applyAlignment="1">
      <alignment horizontal="center" vertical="center"/>
    </xf>
    <xf numFmtId="0" fontId="43" fillId="0" borderId="161" xfId="0" applyFont="1" applyFill="1" applyBorder="1" applyAlignment="1">
      <alignment horizontal="center" vertical="center"/>
    </xf>
    <xf numFmtId="0" fontId="26" fillId="0" borderId="152" xfId="0" applyFont="1" applyFill="1" applyBorder="1" applyAlignment="1">
      <alignment horizontal="left" vertical="top" wrapText="1"/>
    </xf>
    <xf numFmtId="0" fontId="26" fillId="3" borderId="148" xfId="0" applyFont="1" applyFill="1" applyBorder="1" applyAlignment="1">
      <alignment horizontal="left" vertical="top" wrapText="1"/>
    </xf>
    <xf numFmtId="0" fontId="26" fillId="3" borderId="123" xfId="0" applyFont="1" applyFill="1" applyBorder="1" applyAlignment="1">
      <alignment horizontal="left" vertical="top" wrapText="1"/>
    </xf>
    <xf numFmtId="0" fontId="26" fillId="3" borderId="124" xfId="0" applyFont="1" applyFill="1" applyBorder="1" applyAlignment="1">
      <alignment horizontal="left" vertical="top" wrapText="1"/>
    </xf>
    <xf numFmtId="0" fontId="45" fillId="0" borderId="124" xfId="0" applyFont="1" applyFill="1" applyBorder="1" applyAlignment="1">
      <alignment horizontal="left" vertical="top" wrapText="1"/>
    </xf>
    <xf numFmtId="0" fontId="45" fillId="0" borderId="107" xfId="0" applyFont="1" applyFill="1" applyBorder="1" applyAlignment="1">
      <alignment horizontal="left" vertical="top" wrapText="1"/>
    </xf>
    <xf numFmtId="0" fontId="26" fillId="3" borderId="147" xfId="0" applyFont="1" applyFill="1" applyBorder="1" applyAlignment="1">
      <alignment horizontal="left" vertical="top" wrapText="1"/>
    </xf>
    <xf numFmtId="0" fontId="26" fillId="3" borderId="118" xfId="0" applyFont="1" applyFill="1" applyBorder="1" applyAlignment="1">
      <alignment horizontal="left" vertical="top" wrapText="1"/>
    </xf>
    <xf numFmtId="0" fontId="26" fillId="3" borderId="107" xfId="0" applyFont="1" applyFill="1" applyBorder="1" applyAlignment="1">
      <alignment horizontal="left" vertical="top" wrapText="1"/>
    </xf>
    <xf numFmtId="0" fontId="45" fillId="0" borderId="109" xfId="0" applyFont="1" applyFill="1" applyBorder="1" applyAlignment="1">
      <alignment horizontal="left" vertical="top" wrapText="1"/>
    </xf>
    <xf numFmtId="0" fontId="26" fillId="3" borderId="149" xfId="0" applyFont="1" applyFill="1" applyBorder="1" applyAlignment="1">
      <alignment horizontal="left" vertical="top" wrapText="1"/>
    </xf>
    <xf numFmtId="0" fontId="26" fillId="3" borderId="125" xfId="0" applyFont="1" applyFill="1" applyBorder="1" applyAlignment="1">
      <alignment horizontal="left" vertical="top" wrapText="1"/>
    </xf>
    <xf numFmtId="0" fontId="26" fillId="3" borderId="109" xfId="0" applyFont="1" applyFill="1" applyBorder="1" applyAlignment="1">
      <alignment horizontal="left" vertical="top" wrapText="1"/>
    </xf>
    <xf numFmtId="0" fontId="45" fillId="0" borderId="161" xfId="0" applyFont="1" applyFill="1" applyBorder="1" applyAlignment="1">
      <alignment horizontal="left" vertical="top" wrapText="1"/>
    </xf>
    <xf numFmtId="0" fontId="26" fillId="3" borderId="144" xfId="0" applyFont="1" applyFill="1" applyBorder="1" applyAlignment="1">
      <alignment horizontal="left" vertical="top" wrapText="1"/>
    </xf>
    <xf numFmtId="0" fontId="26" fillId="3" borderId="150" xfId="0" applyFont="1" applyFill="1" applyBorder="1" applyAlignment="1">
      <alignment horizontal="left" vertical="top" wrapText="1"/>
    </xf>
    <xf numFmtId="0" fontId="26" fillId="3" borderId="161" xfId="0" applyFont="1" applyFill="1" applyBorder="1" applyAlignment="1">
      <alignment horizontal="left" vertical="top" wrapText="1"/>
    </xf>
    <xf numFmtId="0" fontId="49" fillId="0" borderId="143" xfId="0" applyFont="1" applyFill="1" applyBorder="1" applyAlignment="1">
      <alignment horizontal="left"/>
    </xf>
    <xf numFmtId="164" fontId="4" fillId="3" borderId="16" xfId="0" applyNumberFormat="1" applyFont="1" applyFill="1" applyBorder="1" applyAlignment="1"/>
    <xf numFmtId="0" fontId="4" fillId="0" borderId="16" xfId="0" applyFont="1" applyFill="1" applyBorder="1" applyAlignment="1">
      <alignment horizontal="center"/>
    </xf>
    <xf numFmtId="0" fontId="4" fillId="0" borderId="100" xfId="0" applyFont="1" applyFill="1" applyBorder="1" applyAlignment="1">
      <alignment horizontal="center"/>
    </xf>
    <xf numFmtId="0" fontId="17" fillId="0" borderId="145" xfId="0" applyFont="1" applyFill="1" applyBorder="1" applyAlignment="1">
      <alignment horizontal="center"/>
    </xf>
    <xf numFmtId="0" fontId="2" fillId="2" borderId="209" xfId="0" applyFont="1" applyFill="1" applyBorder="1" applyAlignment="1">
      <alignment horizontal="center"/>
    </xf>
    <xf numFmtId="0" fontId="1" fillId="2" borderId="210" xfId="0" applyFont="1" applyFill="1" applyBorder="1" applyAlignment="1"/>
    <xf numFmtId="164" fontId="3" fillId="2" borderId="130" xfId="0" applyNumberFormat="1" applyFont="1" applyFill="1" applyBorder="1" applyAlignment="1">
      <alignment horizontal="center" vertical="center" wrapText="1"/>
    </xf>
    <xf numFmtId="164" fontId="3" fillId="2" borderId="117" xfId="0" applyNumberFormat="1" applyFont="1" applyFill="1" applyBorder="1" applyAlignment="1">
      <alignment horizontal="center" vertical="center" wrapText="1"/>
    </xf>
    <xf numFmtId="164" fontId="3" fillId="2" borderId="96" xfId="0" applyNumberFormat="1" applyFont="1" applyFill="1" applyBorder="1" applyAlignment="1">
      <alignment horizontal="center" vertical="center" wrapText="1"/>
    </xf>
    <xf numFmtId="164" fontId="3" fillId="2" borderId="184" xfId="0" applyNumberFormat="1" applyFont="1" applyFill="1" applyBorder="1" applyAlignment="1">
      <alignment horizontal="center" vertical="center" wrapText="1"/>
    </xf>
    <xf numFmtId="164" fontId="3" fillId="2" borderId="183" xfId="0" applyNumberFormat="1" applyFont="1" applyFill="1" applyBorder="1" applyAlignment="1">
      <alignment horizontal="center" vertical="center" wrapText="1"/>
    </xf>
    <xf numFmtId="164" fontId="3" fillId="2" borderId="156" xfId="0" applyNumberFormat="1" applyFont="1" applyFill="1" applyBorder="1" applyAlignment="1">
      <alignment horizontal="center" vertical="center" wrapText="1"/>
    </xf>
    <xf numFmtId="164" fontId="3" fillId="2" borderId="101" xfId="0" applyNumberFormat="1" applyFont="1" applyFill="1" applyBorder="1" applyAlignment="1">
      <alignment horizontal="center" vertical="center" wrapText="1"/>
    </xf>
    <xf numFmtId="0" fontId="4" fillId="0" borderId="118" xfId="0" applyFont="1" applyFill="1" applyBorder="1" applyAlignment="1">
      <alignment horizontal="center"/>
    </xf>
    <xf numFmtId="0" fontId="4" fillId="0" borderId="166" xfId="0" applyFont="1" applyFill="1" applyBorder="1" applyAlignment="1">
      <alignment horizontal="center"/>
    </xf>
    <xf numFmtId="0" fontId="9" fillId="0" borderId="113" xfId="0" applyFont="1" applyFill="1" applyBorder="1" applyAlignment="1">
      <alignment horizontal="center" vertical="center" wrapText="1"/>
    </xf>
    <xf numFmtId="0" fontId="4" fillId="0" borderId="142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 wrapText="1"/>
    </xf>
    <xf numFmtId="3" fontId="4" fillId="0" borderId="154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3" fontId="3" fillId="3" borderId="96" xfId="0" quotePrefix="1" applyNumberFormat="1" applyFont="1" applyFill="1" applyBorder="1" applyAlignment="1">
      <alignment horizontal="center"/>
    </xf>
    <xf numFmtId="3" fontId="11" fillId="3" borderId="101" xfId="0" quotePrefix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4" fillId="8" borderId="83" xfId="0" applyFont="1" applyFill="1" applyBorder="1" applyAlignment="1">
      <alignment horizontal="justify" vertical="center" wrapText="1"/>
    </xf>
    <xf numFmtId="164" fontId="3" fillId="2" borderId="132" xfId="0" applyNumberFormat="1" applyFont="1" applyFill="1" applyBorder="1" applyAlignment="1">
      <alignment horizontal="center" vertical="center" wrapText="1"/>
    </xf>
    <xf numFmtId="164" fontId="3" fillId="2" borderId="182" xfId="0" applyNumberFormat="1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justify" vertical="top"/>
    </xf>
    <xf numFmtId="3" fontId="4" fillId="3" borderId="63" xfId="0" applyNumberFormat="1" applyFont="1" applyFill="1" applyBorder="1" applyAlignment="1">
      <alignment horizontal="justify" vertical="top"/>
    </xf>
    <xf numFmtId="0" fontId="3" fillId="8" borderId="83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86" xfId="0" applyFont="1" applyFill="1" applyBorder="1" applyAlignment="1">
      <alignment horizontal="center" wrapText="1"/>
    </xf>
    <xf numFmtId="0" fontId="3" fillId="0" borderId="87" xfId="0" applyFont="1" applyFill="1" applyBorder="1" applyAlignment="1">
      <alignment horizontal="center" wrapText="1"/>
    </xf>
    <xf numFmtId="0" fontId="3" fillId="0" borderId="120" xfId="0" applyFont="1" applyFill="1" applyBorder="1" applyAlignment="1">
      <alignment horizontal="center" vertical="center"/>
    </xf>
    <xf numFmtId="0" fontId="3" fillId="0" borderId="121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 textRotation="255"/>
    </xf>
    <xf numFmtId="0" fontId="27" fillId="0" borderId="64" xfId="0" applyFont="1" applyFill="1" applyBorder="1" applyAlignment="1">
      <alignment horizontal="center" vertical="center" textRotation="255"/>
    </xf>
    <xf numFmtId="0" fontId="27" fillId="0" borderId="88" xfId="0" applyFont="1" applyFill="1" applyBorder="1" applyAlignment="1">
      <alignment horizontal="center" vertical="center" textRotation="255"/>
    </xf>
    <xf numFmtId="0" fontId="27" fillId="0" borderId="89" xfId="0" applyFont="1" applyFill="1" applyBorder="1" applyAlignment="1">
      <alignment horizontal="center" vertical="center" textRotation="255"/>
    </xf>
    <xf numFmtId="0" fontId="44" fillId="0" borderId="131" xfId="0" applyFont="1" applyFill="1" applyBorder="1" applyAlignment="1">
      <alignment horizontal="center" vertical="center" textRotation="255"/>
    </xf>
    <xf numFmtId="0" fontId="44" fillId="0" borderId="133" xfId="0" applyFont="1" applyFill="1" applyBorder="1" applyAlignment="1">
      <alignment horizontal="center" vertical="center" textRotation="255"/>
    </xf>
    <xf numFmtId="0" fontId="44" fillId="0" borderId="141" xfId="0" applyFont="1" applyFill="1" applyBorder="1" applyAlignment="1">
      <alignment horizontal="center" vertical="center" textRotation="255"/>
    </xf>
    <xf numFmtId="0" fontId="27" fillId="0" borderId="68" xfId="0" applyFont="1" applyFill="1" applyBorder="1" applyAlignment="1">
      <alignment horizontal="center" vertical="center" textRotation="255" wrapText="1"/>
    </xf>
    <xf numFmtId="0" fontId="27" fillId="0" borderId="64" xfId="0" applyFont="1" applyFill="1" applyBorder="1" applyAlignment="1">
      <alignment horizontal="center" vertical="center" textRotation="255" wrapText="1"/>
    </xf>
    <xf numFmtId="0" fontId="27" fillId="0" borderId="66" xfId="0" applyFont="1" applyFill="1" applyBorder="1" applyAlignment="1">
      <alignment horizontal="center" vertical="center" textRotation="255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126" xfId="0" applyFont="1" applyFill="1" applyBorder="1" applyAlignment="1">
      <alignment horizontal="center" vertical="center" wrapText="1"/>
    </xf>
    <xf numFmtId="0" fontId="9" fillId="2" borderId="127" xfId="0" applyFont="1" applyFill="1" applyBorder="1" applyAlignment="1">
      <alignment horizontal="center" vertical="center" wrapText="1"/>
    </xf>
    <xf numFmtId="0" fontId="46" fillId="0" borderId="131" xfId="0" applyFont="1" applyFill="1" applyBorder="1" applyAlignment="1">
      <alignment horizontal="center" vertical="center" textRotation="255" wrapText="1"/>
    </xf>
    <xf numFmtId="0" fontId="46" fillId="0" borderId="133" xfId="0" applyFont="1" applyFill="1" applyBorder="1" applyAlignment="1">
      <alignment horizontal="center" vertical="center" textRotation="255" wrapText="1"/>
    </xf>
    <xf numFmtId="0" fontId="46" fillId="0" borderId="141" xfId="0" applyFont="1" applyFill="1" applyBorder="1" applyAlignment="1">
      <alignment horizontal="center" vertical="center" textRotation="255" wrapText="1"/>
    </xf>
    <xf numFmtId="0" fontId="3" fillId="2" borderId="102" xfId="0" applyFont="1" applyFill="1" applyBorder="1" applyAlignment="1">
      <alignment horizontal="center" vertical="center" wrapText="1"/>
    </xf>
    <xf numFmtId="0" fontId="3" fillId="2" borderId="206" xfId="0" applyFont="1" applyFill="1" applyBorder="1" applyAlignment="1">
      <alignment horizontal="center" vertical="center" wrapText="1"/>
    </xf>
    <xf numFmtId="0" fontId="9" fillId="0" borderId="157" xfId="0" applyFont="1" applyFill="1" applyBorder="1" applyAlignment="1">
      <alignment horizontal="center" vertical="center" wrapText="1"/>
    </xf>
    <xf numFmtId="0" fontId="9" fillId="0" borderId="207" xfId="0" applyFont="1" applyFill="1" applyBorder="1" applyAlignment="1">
      <alignment horizontal="center" vertical="center" wrapText="1"/>
    </xf>
    <xf numFmtId="0" fontId="9" fillId="0" borderId="132" xfId="0" applyFont="1" applyFill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9" fillId="0" borderId="165" xfId="0" applyFont="1" applyFill="1" applyBorder="1" applyAlignment="1">
      <alignment horizontal="center" vertical="center" wrapText="1"/>
    </xf>
    <xf numFmtId="0" fontId="9" fillId="0" borderId="196" xfId="0" applyFont="1" applyFill="1" applyBorder="1" applyAlignment="1">
      <alignment horizontal="center" vertical="center" wrapText="1"/>
    </xf>
    <xf numFmtId="0" fontId="9" fillId="2" borderId="119" xfId="0" applyFont="1" applyFill="1" applyBorder="1" applyAlignment="1">
      <alignment horizontal="center" vertical="center" wrapText="1"/>
    </xf>
    <xf numFmtId="0" fontId="9" fillId="2" borderId="120" xfId="0" applyFont="1" applyFill="1" applyBorder="1" applyAlignment="1">
      <alignment horizontal="center" vertical="center" wrapText="1"/>
    </xf>
    <xf numFmtId="0" fontId="9" fillId="2" borderId="1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justify" vertical="top" wrapText="1"/>
    </xf>
  </cellXfs>
  <cellStyles count="4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0"/>
  <sheetViews>
    <sheetView showGridLines="0" tabSelected="1" workbookViewId="0">
      <selection sqref="A1:D1"/>
    </sheetView>
  </sheetViews>
  <sheetFormatPr defaultColWidth="9" defaultRowHeight="12.75" customHeight="1" x14ac:dyDescent="0.2"/>
  <cols>
    <col min="1" max="1" width="9" style="2" customWidth="1"/>
    <col min="2" max="2" width="10.75" style="17" customWidth="1"/>
    <col min="3" max="3" width="54" style="2" customWidth="1"/>
    <col min="4" max="4" width="10.125" style="2" customWidth="1"/>
    <col min="5" max="5" width="11.25" style="2" customWidth="1"/>
    <col min="6" max="6" width="9" style="2" customWidth="1"/>
    <col min="7" max="16384" width="9" style="2"/>
  </cols>
  <sheetData>
    <row r="1" spans="1:6" ht="14.25" customHeight="1" x14ac:dyDescent="0.2">
      <c r="A1" s="752" t="s">
        <v>0</v>
      </c>
      <c r="B1" s="752"/>
      <c r="C1" s="752"/>
      <c r="D1" s="752"/>
      <c r="F1" s="2" t="s">
        <v>1</v>
      </c>
    </row>
    <row r="2" spans="1:6" x14ac:dyDescent="0.2">
      <c r="A2" s="3"/>
      <c r="B2" s="4"/>
      <c r="C2" s="1"/>
      <c r="D2" s="5"/>
      <c r="F2" s="2" t="s">
        <v>2</v>
      </c>
    </row>
    <row r="3" spans="1:6" ht="14.25" customHeight="1" x14ac:dyDescent="0.2">
      <c r="A3" s="752" t="s">
        <v>3</v>
      </c>
      <c r="B3" s="752"/>
      <c r="C3" s="752"/>
      <c r="D3" s="752"/>
      <c r="F3" s="2" t="s">
        <v>4</v>
      </c>
    </row>
    <row r="4" spans="1:6" x14ac:dyDescent="0.2">
      <c r="A4" s="3"/>
      <c r="B4" s="4"/>
      <c r="C4" s="5"/>
      <c r="D4" s="5"/>
      <c r="F4" s="2" t="s">
        <v>5</v>
      </c>
    </row>
    <row r="5" spans="1:6" ht="14.25" customHeight="1" x14ac:dyDescent="0.2">
      <c r="A5" s="752">
        <f>Alapa!C17</f>
        <v>0</v>
      </c>
      <c r="B5" s="752"/>
      <c r="C5" s="752"/>
      <c r="D5" s="752"/>
      <c r="F5" s="2" t="s">
        <v>6</v>
      </c>
    </row>
    <row r="6" spans="1:6" ht="14.25" customHeight="1" x14ac:dyDescent="0.2">
      <c r="A6" s="752">
        <f>Alapa!C12</f>
        <v>0</v>
      </c>
      <c r="B6" s="752"/>
      <c r="C6" s="752"/>
      <c r="D6" s="752"/>
      <c r="F6" s="2" t="s">
        <v>7</v>
      </c>
    </row>
    <row r="7" spans="1:6" x14ac:dyDescent="0.2">
      <c r="A7" s="3"/>
      <c r="B7" s="4"/>
      <c r="C7" s="5"/>
      <c r="D7" s="5"/>
      <c r="F7" s="2" t="s">
        <v>8</v>
      </c>
    </row>
    <row r="8" spans="1:6" x14ac:dyDescent="0.2">
      <c r="A8" s="3"/>
      <c r="B8" s="4"/>
      <c r="C8" s="5"/>
      <c r="D8" s="5"/>
      <c r="F8" s="2" t="s">
        <v>9</v>
      </c>
    </row>
    <row r="9" spans="1:6" ht="16.5" x14ac:dyDescent="0.3">
      <c r="A9" s="6" t="s">
        <v>10</v>
      </c>
      <c r="B9" s="7" t="s">
        <v>11</v>
      </c>
      <c r="C9" s="7" t="s">
        <v>12</v>
      </c>
      <c r="D9" s="7" t="s">
        <v>13</v>
      </c>
      <c r="F9" s="2" t="s">
        <v>14</v>
      </c>
    </row>
    <row r="10" spans="1:6" ht="16.5" x14ac:dyDescent="0.3">
      <c r="A10" s="8"/>
      <c r="B10" s="585" t="s">
        <v>522</v>
      </c>
      <c r="C10" s="10"/>
      <c r="D10" s="7" t="s">
        <v>16</v>
      </c>
      <c r="F10" s="2" t="s">
        <v>15</v>
      </c>
    </row>
    <row r="11" spans="1:6" ht="16.5" x14ac:dyDescent="0.3">
      <c r="A11" s="8"/>
      <c r="B11" s="9"/>
      <c r="C11" s="13" t="s">
        <v>523</v>
      </c>
      <c r="D11" s="14" t="s">
        <v>28</v>
      </c>
    </row>
    <row r="12" spans="1:6" ht="16.5" x14ac:dyDescent="0.3">
      <c r="A12" s="8"/>
      <c r="B12" s="9"/>
      <c r="C12" s="13" t="s">
        <v>29</v>
      </c>
      <c r="D12" s="14" t="s">
        <v>30</v>
      </c>
    </row>
    <row r="13" spans="1:6" ht="16.5" x14ac:dyDescent="0.3">
      <c r="A13" s="8"/>
      <c r="B13" s="9"/>
      <c r="C13" s="13" t="s">
        <v>31</v>
      </c>
      <c r="D13" s="14" t="s">
        <v>32</v>
      </c>
      <c r="E13" s="11"/>
    </row>
    <row r="14" spans="1:6" ht="16.5" x14ac:dyDescent="0.3">
      <c r="A14" s="8"/>
      <c r="B14" s="9"/>
      <c r="C14" s="13" t="s">
        <v>33</v>
      </c>
      <c r="D14" s="14" t="s">
        <v>34</v>
      </c>
      <c r="E14" s="11"/>
    </row>
    <row r="15" spans="1:6" ht="16.5" x14ac:dyDescent="0.3">
      <c r="A15" s="8"/>
      <c r="B15" s="9"/>
      <c r="C15" s="13" t="s">
        <v>35</v>
      </c>
      <c r="D15" s="14" t="s">
        <v>36</v>
      </c>
      <c r="E15" s="11"/>
      <c r="F15" s="15"/>
    </row>
    <row r="16" spans="1:6" ht="16.5" x14ac:dyDescent="0.3">
      <c r="A16" s="8"/>
      <c r="B16" s="9"/>
      <c r="C16" s="12" t="s">
        <v>37</v>
      </c>
      <c r="D16" s="14" t="s">
        <v>38</v>
      </c>
      <c r="E16" s="11"/>
    </row>
    <row r="17" spans="1:5" ht="16.5" x14ac:dyDescent="0.3">
      <c r="A17" s="8"/>
      <c r="B17" s="14"/>
      <c r="C17" s="13" t="s">
        <v>39</v>
      </c>
      <c r="D17" s="14" t="s">
        <v>387</v>
      </c>
      <c r="E17" s="11"/>
    </row>
    <row r="18" spans="1:5" x14ac:dyDescent="0.2">
      <c r="B18" s="2"/>
      <c r="E18" s="11"/>
    </row>
    <row r="19" spans="1:5" x14ac:dyDescent="0.2">
      <c r="B19" s="2"/>
      <c r="E19" s="11"/>
    </row>
    <row r="20" spans="1:5" x14ac:dyDescent="0.2">
      <c r="B20" s="2"/>
      <c r="E20" s="11"/>
    </row>
  </sheetData>
  <mergeCells count="4">
    <mergeCell ref="A1:D1"/>
    <mergeCell ref="A3:D3"/>
    <mergeCell ref="A5:D5"/>
    <mergeCell ref="A6:D6"/>
  </mergeCells>
  <hyperlinks>
    <hyperlink ref="D11" location="'KK-08'!A1" display="KK-08 " xr:uid="{00000000-0004-0000-0000-000000000000}"/>
    <hyperlink ref="D12" location="'KK-08-01'!A1" display="KK-08-01 " xr:uid="{00000000-0004-0000-0000-000001000000}"/>
    <hyperlink ref="D13" location="'KK-08-02'!A1" display="KK-08-02 " xr:uid="{00000000-0004-0000-0000-000002000000}"/>
    <hyperlink ref="D14" location="'KK-08-03'!A1" display="KK-08-03 " xr:uid="{00000000-0004-0000-0000-000003000000}"/>
    <hyperlink ref="D15" location="'KK-09'!A1" display="KK-09" xr:uid="{00000000-0004-0000-0000-000004000000}"/>
    <hyperlink ref="D16" location="'KK-10'!A1" display="KK-10" xr:uid="{00000000-0004-0000-0000-000005000000}"/>
    <hyperlink ref="D17" location="'KK-11'!A1" display="KK-11" xr:uid="{00000000-0004-0000-0000-000006000000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" defaultRowHeight="15" customHeight="1" x14ac:dyDescent="0.2"/>
  <cols>
    <col min="1" max="1" width="8.625" style="307" customWidth="1"/>
    <col min="2" max="16384" width="8" style="307"/>
  </cols>
  <sheetData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" defaultRowHeight="14.25" customHeight="1" x14ac:dyDescent="0.2"/>
  <cols>
    <col min="1" max="16384" width="8" style="307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4"/>
  <sheetViews>
    <sheetView workbookViewId="0"/>
  </sheetViews>
  <sheetFormatPr defaultColWidth="8" defaultRowHeight="14.25" customHeight="1" x14ac:dyDescent="0.2"/>
  <cols>
    <col min="1" max="10" width="8.625" style="307" customWidth="1"/>
    <col min="11" max="16384" width="8" style="307"/>
  </cols>
  <sheetData>
    <row r="1" spans="1:8" ht="16.5" x14ac:dyDescent="0.3">
      <c r="A1" s="309"/>
      <c r="B1" s="309"/>
      <c r="C1" s="309"/>
      <c r="D1" s="309"/>
      <c r="E1" s="309"/>
      <c r="F1" s="309"/>
      <c r="G1" s="309"/>
      <c r="H1" s="309"/>
    </row>
    <row r="3" spans="1:8" x14ac:dyDescent="0.2">
      <c r="A3" s="310"/>
      <c r="B3" s="310"/>
      <c r="C3" s="308"/>
      <c r="D3" s="310"/>
      <c r="E3" s="310"/>
      <c r="F3" s="310"/>
      <c r="G3" s="310"/>
      <c r="H3" s="310"/>
    </row>
    <row r="4" spans="1:8" x14ac:dyDescent="0.2">
      <c r="A4" s="310"/>
      <c r="B4" s="310"/>
      <c r="C4" s="308"/>
      <c r="D4" s="310"/>
      <c r="E4" s="310"/>
      <c r="F4" s="310"/>
      <c r="G4" s="310"/>
      <c r="H4" s="310"/>
    </row>
    <row r="5" spans="1:8" x14ac:dyDescent="0.2">
      <c r="A5" s="310"/>
      <c r="B5" s="308"/>
      <c r="C5" s="308"/>
      <c r="D5" s="310"/>
      <c r="E5" s="310"/>
      <c r="F5" s="310"/>
      <c r="G5" s="310"/>
      <c r="H5" s="310"/>
    </row>
    <row r="6" spans="1:8" x14ac:dyDescent="0.2">
      <c r="A6" s="310"/>
      <c r="B6" s="310"/>
      <c r="C6" s="308"/>
      <c r="D6" s="310"/>
      <c r="E6" s="310"/>
      <c r="F6" s="310"/>
      <c r="G6" s="310"/>
      <c r="H6" s="310"/>
    </row>
    <row r="7" spans="1:8" x14ac:dyDescent="0.2">
      <c r="A7" s="310"/>
      <c r="B7" s="310"/>
      <c r="C7" s="308"/>
      <c r="D7" s="310"/>
      <c r="E7" s="310"/>
      <c r="F7" s="310"/>
      <c r="G7" s="310"/>
      <c r="H7" s="310"/>
    </row>
    <row r="8" spans="1:8" x14ac:dyDescent="0.2">
      <c r="A8" s="310"/>
      <c r="B8" s="310"/>
      <c r="C8" s="308"/>
      <c r="D8" s="310"/>
      <c r="E8" s="310"/>
      <c r="F8" s="310"/>
      <c r="G8" s="310"/>
      <c r="H8" s="310"/>
    </row>
    <row r="9" spans="1:8" x14ac:dyDescent="0.2">
      <c r="A9" s="310"/>
      <c r="B9" s="308"/>
      <c r="C9" s="308"/>
      <c r="D9" s="310"/>
      <c r="E9" s="310"/>
      <c r="F9" s="310"/>
      <c r="G9" s="310"/>
      <c r="H9" s="310"/>
    </row>
    <row r="10" spans="1:8" x14ac:dyDescent="0.2">
      <c r="A10" s="310"/>
      <c r="B10" s="308"/>
      <c r="C10" s="308"/>
      <c r="D10" s="310"/>
      <c r="E10" s="310"/>
      <c r="F10" s="310"/>
      <c r="G10" s="310"/>
      <c r="H10" s="310"/>
    </row>
    <row r="11" spans="1:8" x14ac:dyDescent="0.2">
      <c r="A11" s="310"/>
      <c r="B11" s="310"/>
      <c r="C11" s="308"/>
      <c r="D11" s="310"/>
      <c r="E11" s="310"/>
      <c r="F11" s="310"/>
      <c r="G11" s="310"/>
      <c r="H11" s="310"/>
    </row>
    <row r="12" spans="1:8" x14ac:dyDescent="0.2">
      <c r="A12" s="310"/>
      <c r="B12" s="310"/>
      <c r="C12" s="308"/>
      <c r="D12" s="310"/>
      <c r="E12" s="310"/>
      <c r="F12" s="310"/>
      <c r="G12" s="310"/>
      <c r="H12" s="310"/>
    </row>
    <row r="13" spans="1:8" x14ac:dyDescent="0.2">
      <c r="A13" s="310"/>
      <c r="B13" s="310"/>
      <c r="C13" s="308"/>
      <c r="D13" s="310"/>
      <c r="E13" s="310"/>
      <c r="F13" s="310"/>
      <c r="G13" s="310"/>
      <c r="H13" s="310"/>
    </row>
    <row r="14" spans="1:8" x14ac:dyDescent="0.2">
      <c r="A14" s="310"/>
      <c r="B14" s="308"/>
      <c r="C14" s="308"/>
      <c r="D14" s="310"/>
      <c r="E14" s="310"/>
      <c r="F14" s="310"/>
      <c r="G14" s="310"/>
      <c r="H14" s="310"/>
    </row>
    <row r="15" spans="1:8" x14ac:dyDescent="0.2">
      <c r="A15" s="310"/>
      <c r="B15" s="308"/>
      <c r="C15" s="308"/>
      <c r="D15" s="310"/>
      <c r="E15" s="310"/>
      <c r="F15" s="310"/>
      <c r="G15" s="310"/>
      <c r="H15" s="310"/>
    </row>
    <row r="16" spans="1:8" x14ac:dyDescent="0.2">
      <c r="A16" s="310"/>
      <c r="B16" s="308"/>
      <c r="C16" s="308"/>
      <c r="D16" s="310"/>
      <c r="E16" s="310"/>
      <c r="F16" s="310"/>
      <c r="G16" s="310"/>
      <c r="H16" s="310"/>
    </row>
    <row r="17" spans="1:8" x14ac:dyDescent="0.2">
      <c r="A17" s="310"/>
      <c r="B17" s="308"/>
      <c r="C17" s="308"/>
      <c r="D17" s="310"/>
      <c r="E17" s="310"/>
      <c r="F17" s="310"/>
      <c r="G17" s="310"/>
      <c r="H17" s="310"/>
    </row>
    <row r="18" spans="1:8" x14ac:dyDescent="0.2">
      <c r="A18" s="310"/>
      <c r="B18" s="308"/>
      <c r="C18" s="308"/>
      <c r="D18" s="310"/>
      <c r="E18" s="310"/>
      <c r="F18" s="310"/>
      <c r="G18" s="310"/>
      <c r="H18" s="310"/>
    </row>
    <row r="19" spans="1:8" x14ac:dyDescent="0.2">
      <c r="A19" s="310"/>
      <c r="B19" s="308"/>
      <c r="C19" s="308"/>
      <c r="D19" s="310"/>
      <c r="E19" s="310"/>
      <c r="F19" s="310"/>
      <c r="G19" s="310"/>
      <c r="H19" s="310"/>
    </row>
    <row r="20" spans="1:8" x14ac:dyDescent="0.2">
      <c r="A20" s="310"/>
      <c r="B20" s="310"/>
      <c r="C20" s="308"/>
      <c r="D20" s="310"/>
      <c r="E20" s="310"/>
      <c r="F20" s="310"/>
      <c r="G20" s="310"/>
      <c r="H20" s="310"/>
    </row>
    <row r="21" spans="1:8" x14ac:dyDescent="0.2">
      <c r="A21" s="310"/>
      <c r="B21" s="308"/>
      <c r="C21" s="308"/>
      <c r="D21" s="310"/>
      <c r="E21" s="310"/>
      <c r="F21" s="310"/>
      <c r="G21" s="310"/>
      <c r="H21" s="310"/>
    </row>
    <row r="22" spans="1:8" x14ac:dyDescent="0.2">
      <c r="A22" s="310"/>
      <c r="B22" s="310"/>
      <c r="C22" s="308"/>
      <c r="D22" s="310"/>
      <c r="E22" s="310"/>
      <c r="F22" s="310"/>
      <c r="G22" s="310"/>
      <c r="H22" s="310"/>
    </row>
    <row r="23" spans="1:8" x14ac:dyDescent="0.2">
      <c r="A23" s="310"/>
      <c r="B23" s="308"/>
      <c r="C23" s="308"/>
      <c r="D23" s="310"/>
      <c r="E23" s="310"/>
      <c r="F23" s="310"/>
      <c r="G23" s="310"/>
      <c r="H23" s="310"/>
    </row>
    <row r="24" spans="1:8" x14ac:dyDescent="0.2">
      <c r="A24" s="310"/>
      <c r="B24" s="310"/>
      <c r="C24" s="308"/>
      <c r="D24" s="310"/>
      <c r="E24" s="310"/>
      <c r="F24" s="310"/>
      <c r="G24" s="310"/>
      <c r="H24" s="310"/>
    </row>
    <row r="25" spans="1:8" x14ac:dyDescent="0.2">
      <c r="A25" s="310"/>
      <c r="B25" s="308"/>
      <c r="C25" s="308"/>
      <c r="D25" s="310"/>
      <c r="E25" s="310"/>
      <c r="F25" s="310"/>
      <c r="G25" s="310"/>
      <c r="H25" s="310"/>
    </row>
    <row r="26" spans="1:8" x14ac:dyDescent="0.2">
      <c r="A26" s="310"/>
      <c r="B26" s="310"/>
      <c r="C26" s="308"/>
      <c r="D26" s="310"/>
      <c r="E26" s="310"/>
      <c r="F26" s="310"/>
      <c r="G26" s="310"/>
      <c r="H26" s="310"/>
    </row>
    <row r="27" spans="1:8" x14ac:dyDescent="0.2">
      <c r="A27" s="310"/>
      <c r="B27" s="308"/>
      <c r="C27" s="308"/>
      <c r="D27" s="310"/>
      <c r="E27" s="310"/>
      <c r="F27" s="310"/>
      <c r="G27" s="310"/>
      <c r="H27" s="310"/>
    </row>
    <row r="28" spans="1:8" x14ac:dyDescent="0.2">
      <c r="A28" s="310"/>
      <c r="B28" s="310"/>
      <c r="C28" s="308"/>
      <c r="D28" s="310"/>
      <c r="E28" s="310"/>
      <c r="F28" s="310"/>
      <c r="G28" s="310"/>
      <c r="H28" s="310"/>
    </row>
    <row r="29" spans="1:8" x14ac:dyDescent="0.2">
      <c r="A29" s="310"/>
      <c r="B29" s="308"/>
      <c r="C29" s="308"/>
      <c r="D29" s="310"/>
      <c r="E29" s="310"/>
      <c r="F29" s="310"/>
      <c r="G29" s="310"/>
      <c r="H29" s="310"/>
    </row>
    <row r="30" spans="1:8" x14ac:dyDescent="0.2">
      <c r="A30" s="310"/>
      <c r="B30" s="308"/>
      <c r="C30" s="308"/>
      <c r="D30" s="310"/>
      <c r="E30" s="310"/>
      <c r="F30" s="310"/>
      <c r="G30" s="310"/>
      <c r="H30" s="310"/>
    </row>
    <row r="31" spans="1:8" x14ac:dyDescent="0.2">
      <c r="A31" s="310"/>
      <c r="B31" s="310"/>
      <c r="C31" s="308"/>
      <c r="D31" s="310"/>
      <c r="E31" s="310"/>
      <c r="F31" s="310"/>
      <c r="G31" s="310"/>
      <c r="H31" s="310"/>
    </row>
    <row r="32" spans="1:8" x14ac:dyDescent="0.2">
      <c r="A32" s="310"/>
      <c r="B32" s="308"/>
      <c r="C32" s="308"/>
      <c r="D32" s="310"/>
      <c r="E32" s="310"/>
      <c r="F32" s="310"/>
      <c r="G32" s="310"/>
      <c r="H32" s="310"/>
    </row>
    <row r="33" spans="1:8" x14ac:dyDescent="0.2">
      <c r="A33" s="310"/>
      <c r="B33" s="310"/>
      <c r="C33" s="308"/>
      <c r="D33" s="310"/>
      <c r="E33" s="310"/>
      <c r="F33" s="310"/>
      <c r="G33" s="310"/>
      <c r="H33" s="310"/>
    </row>
    <row r="34" spans="1:8" x14ac:dyDescent="0.2">
      <c r="A34" s="310"/>
      <c r="B34" s="308"/>
      <c r="C34" s="308"/>
      <c r="D34" s="310"/>
      <c r="E34" s="310"/>
      <c r="F34" s="310"/>
      <c r="G34" s="310"/>
      <c r="H34" s="310"/>
    </row>
    <row r="35" spans="1:8" x14ac:dyDescent="0.2">
      <c r="A35" s="310"/>
      <c r="B35" s="310"/>
      <c r="C35" s="308"/>
      <c r="D35" s="310"/>
      <c r="E35" s="310"/>
      <c r="F35" s="310"/>
      <c r="G35" s="310"/>
      <c r="H35" s="310"/>
    </row>
    <row r="36" spans="1:8" x14ac:dyDescent="0.2">
      <c r="A36" s="310"/>
      <c r="B36" s="308"/>
      <c r="C36" s="308"/>
      <c r="D36" s="310"/>
      <c r="E36" s="310"/>
      <c r="F36" s="310"/>
      <c r="G36" s="310"/>
      <c r="H36" s="310"/>
    </row>
    <row r="37" spans="1:8" x14ac:dyDescent="0.2">
      <c r="A37" s="310"/>
      <c r="B37" s="310"/>
      <c r="C37" s="308"/>
      <c r="D37" s="310"/>
      <c r="E37" s="310"/>
      <c r="F37" s="310"/>
      <c r="G37" s="310"/>
      <c r="H37" s="310"/>
    </row>
    <row r="38" spans="1:8" x14ac:dyDescent="0.2">
      <c r="A38" s="310"/>
      <c r="B38" s="310"/>
      <c r="C38" s="308"/>
      <c r="D38" s="310"/>
      <c r="E38" s="310"/>
      <c r="F38" s="310"/>
      <c r="G38" s="310"/>
      <c r="H38" s="310"/>
    </row>
    <row r="39" spans="1:8" x14ac:dyDescent="0.2">
      <c r="A39" s="310"/>
      <c r="B39" s="308"/>
      <c r="C39" s="308"/>
      <c r="D39" s="310"/>
      <c r="E39" s="310"/>
      <c r="F39" s="310"/>
      <c r="G39" s="310"/>
      <c r="H39" s="310"/>
    </row>
    <row r="40" spans="1:8" x14ac:dyDescent="0.2">
      <c r="A40" s="310"/>
      <c r="B40" s="308"/>
      <c r="C40" s="308"/>
      <c r="D40" s="310"/>
      <c r="E40" s="310"/>
      <c r="F40" s="310"/>
      <c r="G40" s="310"/>
      <c r="H40" s="310"/>
    </row>
    <row r="41" spans="1:8" x14ac:dyDescent="0.2">
      <c r="A41" s="310"/>
      <c r="B41" s="308"/>
      <c r="C41" s="308"/>
      <c r="D41" s="310"/>
      <c r="E41" s="310"/>
      <c r="F41" s="310"/>
      <c r="G41" s="310"/>
      <c r="H41" s="310"/>
    </row>
    <row r="42" spans="1:8" x14ac:dyDescent="0.2">
      <c r="A42" s="310"/>
      <c r="B42" s="308"/>
      <c r="C42" s="308"/>
      <c r="D42" s="310"/>
      <c r="E42" s="310"/>
      <c r="F42" s="310"/>
      <c r="G42" s="310"/>
      <c r="H42" s="310"/>
    </row>
    <row r="43" spans="1:8" x14ac:dyDescent="0.2">
      <c r="A43" s="310"/>
      <c r="B43" s="308"/>
      <c r="C43" s="308"/>
      <c r="D43" s="310"/>
      <c r="E43" s="310"/>
      <c r="F43" s="310"/>
      <c r="G43" s="310"/>
      <c r="H43" s="310"/>
    </row>
    <row r="44" spans="1:8" x14ac:dyDescent="0.2">
      <c r="A44" s="310"/>
      <c r="B44" s="308"/>
      <c r="C44" s="308"/>
      <c r="D44" s="310"/>
      <c r="E44" s="310"/>
      <c r="F44" s="310"/>
      <c r="G44" s="310"/>
      <c r="H44" s="310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141"/>
  <sheetViews>
    <sheetView workbookViewId="0"/>
  </sheetViews>
  <sheetFormatPr defaultColWidth="9" defaultRowHeight="14.25" customHeight="1" x14ac:dyDescent="0.2"/>
  <cols>
    <col min="1" max="7" width="8.625" style="307" customWidth="1"/>
    <col min="8" max="10" width="9" style="307" customWidth="1"/>
    <col min="11" max="11" width="15.375" style="307" customWidth="1"/>
    <col min="12" max="12" width="39.25" style="307" customWidth="1"/>
    <col min="13" max="13" width="16.125" style="307" customWidth="1"/>
    <col min="14" max="14" width="24" style="307" customWidth="1"/>
    <col min="15" max="16" width="9.25" style="307" customWidth="1"/>
    <col min="17" max="19" width="9" style="307" customWidth="1"/>
    <col min="20" max="20" width="15.375" style="307" customWidth="1"/>
    <col min="21" max="21" width="39.25" style="307" customWidth="1"/>
    <col min="22" max="22" width="16.125" style="307" customWidth="1"/>
    <col min="23" max="23" width="24" style="307" customWidth="1"/>
    <col min="24" max="25" width="9.25" style="307" customWidth="1"/>
    <col min="26" max="26" width="9" style="307" customWidth="1"/>
    <col min="27" max="16384" width="9" style="307"/>
  </cols>
  <sheetData>
    <row r="1" spans="11:25" ht="15" x14ac:dyDescent="0.25">
      <c r="K1" s="311"/>
      <c r="L1" s="311"/>
      <c r="M1" s="311"/>
      <c r="N1" s="311"/>
      <c r="O1" s="311"/>
      <c r="P1" s="311"/>
      <c r="T1" s="311"/>
      <c r="U1" s="311"/>
      <c r="V1" s="311"/>
      <c r="W1" s="311"/>
      <c r="X1" s="311"/>
      <c r="Y1" s="311"/>
    </row>
    <row r="2" spans="11:25" ht="15" x14ac:dyDescent="0.25">
      <c r="K2" s="311"/>
      <c r="L2" s="311"/>
      <c r="M2" s="311"/>
      <c r="N2" s="311"/>
      <c r="O2" s="311"/>
      <c r="P2" s="311"/>
      <c r="T2" s="311"/>
      <c r="U2" s="311"/>
      <c r="V2" s="311"/>
      <c r="W2" s="311"/>
      <c r="X2" s="311"/>
      <c r="Y2" s="311"/>
    </row>
    <row r="3" spans="11:25" ht="15" x14ac:dyDescent="0.25">
      <c r="K3" s="311"/>
      <c r="L3" s="311"/>
      <c r="M3" s="311"/>
      <c r="N3" s="311"/>
      <c r="O3" s="311"/>
      <c r="P3" s="311"/>
      <c r="T3" s="311"/>
      <c r="U3" s="311"/>
      <c r="V3" s="311"/>
      <c r="W3" s="311"/>
      <c r="X3" s="311"/>
      <c r="Y3" s="311"/>
    </row>
    <row r="4" spans="11:25" ht="15" x14ac:dyDescent="0.25">
      <c r="K4" s="311"/>
      <c r="L4" s="311"/>
      <c r="M4" s="311"/>
      <c r="N4" s="311"/>
      <c r="O4" s="311"/>
      <c r="P4" s="311"/>
      <c r="T4" s="311"/>
      <c r="U4" s="311"/>
      <c r="V4" s="311"/>
      <c r="W4" s="311"/>
      <c r="X4" s="311"/>
      <c r="Y4" s="311"/>
    </row>
    <row r="5" spans="11:25" ht="15" x14ac:dyDescent="0.25">
      <c r="K5" s="311"/>
      <c r="L5" s="311"/>
      <c r="M5" s="311"/>
      <c r="N5" s="311"/>
      <c r="O5" s="311"/>
      <c r="P5" s="311"/>
      <c r="T5" s="311"/>
      <c r="U5" s="311"/>
      <c r="V5" s="311"/>
      <c r="W5" s="311"/>
      <c r="X5" s="311"/>
      <c r="Y5" s="311"/>
    </row>
    <row r="6" spans="11:25" ht="15" x14ac:dyDescent="0.25">
      <c r="K6" s="311"/>
      <c r="L6" s="311"/>
      <c r="M6" s="311"/>
      <c r="N6" s="311"/>
      <c r="O6" s="311"/>
      <c r="P6" s="311"/>
      <c r="T6" s="311"/>
      <c r="U6" s="311"/>
      <c r="V6" s="311"/>
      <c r="W6" s="311"/>
      <c r="X6" s="311"/>
      <c r="Y6" s="311"/>
    </row>
    <row r="7" spans="11:25" ht="15" x14ac:dyDescent="0.25">
      <c r="K7" s="311"/>
      <c r="L7" s="311"/>
      <c r="M7" s="311"/>
      <c r="N7" s="311"/>
      <c r="O7" s="311"/>
      <c r="P7" s="311"/>
      <c r="T7" s="311"/>
      <c r="U7" s="311"/>
      <c r="V7" s="311"/>
      <c r="W7" s="311"/>
      <c r="X7" s="311"/>
      <c r="Y7" s="311"/>
    </row>
    <row r="8" spans="11:25" ht="15" x14ac:dyDescent="0.25">
      <c r="K8" s="311"/>
      <c r="L8" s="311"/>
      <c r="M8" s="311"/>
      <c r="N8" s="311"/>
      <c r="O8" s="311"/>
      <c r="P8" s="311"/>
      <c r="T8" s="311"/>
      <c r="U8" s="311"/>
      <c r="V8" s="311"/>
      <c r="W8" s="311"/>
      <c r="X8" s="311"/>
      <c r="Y8" s="311"/>
    </row>
    <row r="9" spans="11:25" ht="15" x14ac:dyDescent="0.25">
      <c r="K9" s="311"/>
      <c r="L9" s="311"/>
      <c r="M9" s="311"/>
      <c r="N9" s="311"/>
      <c r="O9" s="311"/>
      <c r="P9" s="311"/>
      <c r="T9" s="311"/>
      <c r="U9" s="311"/>
      <c r="V9" s="311"/>
      <c r="W9" s="311"/>
      <c r="X9" s="311"/>
      <c r="Y9" s="311"/>
    </row>
    <row r="10" spans="11:25" ht="15" x14ac:dyDescent="0.25">
      <c r="K10" s="311"/>
      <c r="L10" s="311"/>
      <c r="M10" s="311"/>
      <c r="N10" s="311"/>
      <c r="O10" s="311"/>
      <c r="P10" s="311"/>
      <c r="T10" s="311"/>
      <c r="U10" s="311"/>
      <c r="V10" s="311"/>
      <c r="W10" s="311"/>
      <c r="X10" s="311"/>
      <c r="Y10" s="311"/>
    </row>
    <row r="11" spans="11:25" ht="15" x14ac:dyDescent="0.25">
      <c r="K11" s="311"/>
      <c r="L11" s="311"/>
      <c r="M11" s="311"/>
      <c r="N11" s="311"/>
      <c r="O11" s="311"/>
      <c r="P11" s="311"/>
      <c r="T11" s="311"/>
      <c r="U11" s="311"/>
      <c r="V11" s="311"/>
      <c r="W11" s="311"/>
      <c r="X11" s="311"/>
      <c r="Y11" s="311"/>
    </row>
    <row r="12" spans="11:25" ht="15" x14ac:dyDescent="0.25">
      <c r="K12" s="311"/>
      <c r="L12" s="311"/>
      <c r="M12" s="311"/>
      <c r="N12" s="311"/>
      <c r="O12" s="311"/>
      <c r="P12" s="311"/>
      <c r="T12" s="311"/>
      <c r="U12" s="311"/>
      <c r="V12" s="311"/>
      <c r="W12" s="311"/>
      <c r="X12" s="311"/>
      <c r="Y12" s="311"/>
    </row>
    <row r="13" spans="11:25" ht="15" x14ac:dyDescent="0.25">
      <c r="K13" s="311"/>
      <c r="L13" s="311"/>
      <c r="M13" s="311"/>
      <c r="N13" s="311"/>
      <c r="O13" s="311"/>
      <c r="P13" s="311"/>
      <c r="T13" s="311"/>
      <c r="U13" s="311"/>
      <c r="V13" s="311"/>
      <c r="W13" s="311"/>
      <c r="X13" s="311"/>
      <c r="Y13" s="311"/>
    </row>
    <row r="14" spans="11:25" ht="15" x14ac:dyDescent="0.25">
      <c r="K14" s="311"/>
      <c r="L14" s="311"/>
      <c r="M14" s="311"/>
      <c r="N14" s="311"/>
      <c r="O14" s="311"/>
      <c r="P14" s="311"/>
      <c r="T14" s="311"/>
      <c r="U14" s="311"/>
      <c r="V14" s="311"/>
      <c r="W14" s="311"/>
      <c r="X14" s="311"/>
      <c r="Y14" s="311"/>
    </row>
    <row r="15" spans="11:25" ht="15" x14ac:dyDescent="0.25">
      <c r="K15" s="311"/>
      <c r="L15" s="311"/>
      <c r="M15" s="311"/>
      <c r="N15" s="311"/>
      <c r="O15" s="311"/>
      <c r="P15" s="311"/>
      <c r="T15" s="311"/>
      <c r="U15" s="311"/>
      <c r="V15" s="311"/>
      <c r="W15" s="311"/>
      <c r="X15" s="311"/>
      <c r="Y15" s="311"/>
    </row>
    <row r="16" spans="11:25" ht="15" x14ac:dyDescent="0.25">
      <c r="K16" s="311"/>
      <c r="L16" s="311"/>
      <c r="M16" s="311"/>
      <c r="N16" s="311"/>
      <c r="O16" s="311"/>
      <c r="P16" s="311"/>
      <c r="T16" s="311"/>
      <c r="U16" s="311"/>
      <c r="V16" s="311"/>
      <c r="W16" s="311"/>
      <c r="X16" s="311"/>
      <c r="Y16" s="311"/>
    </row>
    <row r="17" spans="11:25" ht="15" x14ac:dyDescent="0.25">
      <c r="K17" s="311"/>
      <c r="L17" s="311"/>
      <c r="M17" s="311"/>
      <c r="N17" s="311"/>
      <c r="O17" s="311"/>
      <c r="P17" s="311"/>
      <c r="T17" s="311"/>
      <c r="U17" s="311"/>
      <c r="V17" s="311"/>
      <c r="W17" s="311"/>
      <c r="X17" s="311"/>
      <c r="Y17" s="311"/>
    </row>
    <row r="18" spans="11:25" ht="15" x14ac:dyDescent="0.25">
      <c r="K18" s="311"/>
      <c r="L18" s="311"/>
      <c r="M18" s="311"/>
      <c r="N18" s="311"/>
      <c r="O18" s="311"/>
      <c r="P18" s="311"/>
      <c r="T18" s="311"/>
      <c r="U18" s="311"/>
      <c r="V18" s="311"/>
      <c r="W18" s="311"/>
      <c r="X18" s="311"/>
      <c r="Y18" s="311"/>
    </row>
    <row r="19" spans="11:25" ht="15" x14ac:dyDescent="0.25">
      <c r="K19" s="311"/>
      <c r="L19" s="311"/>
      <c r="M19" s="311"/>
      <c r="N19" s="311"/>
      <c r="O19" s="311"/>
      <c r="P19" s="311"/>
      <c r="T19" s="311"/>
      <c r="U19" s="311"/>
      <c r="V19" s="311"/>
      <c r="W19" s="311"/>
      <c r="X19" s="311"/>
      <c r="Y19" s="311"/>
    </row>
    <row r="20" spans="11:25" ht="15" x14ac:dyDescent="0.25">
      <c r="K20" s="311"/>
      <c r="L20" s="311"/>
      <c r="M20" s="311"/>
      <c r="N20" s="311"/>
      <c r="O20" s="311"/>
      <c r="P20" s="311"/>
      <c r="T20" s="311"/>
      <c r="U20" s="311"/>
      <c r="V20" s="311"/>
      <c r="W20" s="311"/>
      <c r="X20" s="311"/>
      <c r="Y20" s="311"/>
    </row>
    <row r="21" spans="11:25" ht="15" x14ac:dyDescent="0.25">
      <c r="K21" s="311"/>
      <c r="L21" s="311"/>
      <c r="M21" s="311"/>
      <c r="N21" s="311"/>
      <c r="O21" s="311"/>
      <c r="P21" s="311"/>
      <c r="T21" s="311"/>
      <c r="U21" s="311"/>
      <c r="V21" s="311"/>
      <c r="W21" s="311"/>
      <c r="X21" s="311"/>
      <c r="Y21" s="311"/>
    </row>
    <row r="22" spans="11:25" ht="15" x14ac:dyDescent="0.25">
      <c r="K22" s="311"/>
      <c r="L22" s="311"/>
      <c r="M22" s="311"/>
      <c r="N22" s="311"/>
      <c r="O22" s="311"/>
      <c r="P22" s="311"/>
      <c r="T22" s="311"/>
      <c r="U22" s="311"/>
      <c r="V22" s="311"/>
      <c r="W22" s="311"/>
      <c r="X22" s="311"/>
      <c r="Y22" s="311"/>
    </row>
    <row r="23" spans="11:25" ht="15" x14ac:dyDescent="0.25">
      <c r="K23" s="311"/>
      <c r="L23" s="311"/>
      <c r="M23" s="311"/>
      <c r="N23" s="311"/>
      <c r="O23" s="311"/>
      <c r="P23" s="311"/>
      <c r="T23" s="311"/>
      <c r="U23" s="311"/>
      <c r="V23" s="311"/>
      <c r="W23" s="311"/>
      <c r="X23" s="311"/>
      <c r="Y23" s="311"/>
    </row>
    <row r="24" spans="11:25" ht="15" x14ac:dyDescent="0.25">
      <c r="K24" s="311"/>
      <c r="L24" s="311"/>
      <c r="M24" s="311"/>
      <c r="N24" s="311"/>
      <c r="O24" s="311"/>
      <c r="P24" s="311"/>
      <c r="T24" s="311"/>
      <c r="U24" s="311"/>
      <c r="V24" s="311"/>
      <c r="W24" s="311"/>
      <c r="X24" s="311"/>
      <c r="Y24" s="311"/>
    </row>
    <row r="25" spans="11:25" ht="15" x14ac:dyDescent="0.25">
      <c r="K25" s="311"/>
      <c r="L25" s="311"/>
      <c r="M25" s="311"/>
      <c r="N25" s="311"/>
      <c r="O25" s="311"/>
      <c r="P25" s="311"/>
      <c r="T25" s="311"/>
      <c r="U25" s="311"/>
      <c r="V25" s="311"/>
      <c r="W25" s="311"/>
      <c r="X25" s="311"/>
      <c r="Y25" s="311"/>
    </row>
    <row r="26" spans="11:25" ht="15" x14ac:dyDescent="0.25">
      <c r="K26" s="311"/>
      <c r="L26" s="311"/>
      <c r="M26" s="311"/>
      <c r="N26" s="311"/>
      <c r="O26" s="311"/>
      <c r="P26" s="311"/>
      <c r="T26" s="311"/>
      <c r="U26" s="311"/>
      <c r="V26" s="311"/>
      <c r="W26" s="311"/>
      <c r="X26" s="311"/>
      <c r="Y26" s="311"/>
    </row>
    <row r="27" spans="11:25" ht="15" x14ac:dyDescent="0.25">
      <c r="K27" s="311"/>
      <c r="L27" s="311"/>
      <c r="M27" s="311"/>
      <c r="N27" s="311"/>
      <c r="O27" s="311"/>
      <c r="P27" s="311"/>
      <c r="T27" s="311"/>
      <c r="U27" s="311"/>
      <c r="V27" s="311"/>
      <c r="W27" s="311"/>
      <c r="X27" s="311"/>
      <c r="Y27" s="311"/>
    </row>
    <row r="28" spans="11:25" ht="15" x14ac:dyDescent="0.25">
      <c r="K28" s="311"/>
      <c r="L28" s="311"/>
      <c r="M28" s="311"/>
      <c r="N28" s="311"/>
      <c r="O28" s="311"/>
      <c r="P28" s="311"/>
      <c r="T28" s="311"/>
      <c r="U28" s="311"/>
      <c r="V28" s="311"/>
      <c r="W28" s="311"/>
      <c r="X28" s="311"/>
      <c r="Y28" s="311"/>
    </row>
    <row r="29" spans="11:25" ht="15" x14ac:dyDescent="0.25">
      <c r="K29" s="311"/>
      <c r="L29" s="311"/>
      <c r="M29" s="311"/>
      <c r="N29" s="311"/>
      <c r="O29" s="311"/>
      <c r="P29" s="311"/>
      <c r="T29" s="311"/>
      <c r="U29" s="311"/>
      <c r="V29" s="311"/>
      <c r="W29" s="311"/>
      <c r="X29" s="311"/>
      <c r="Y29" s="311"/>
    </row>
    <row r="30" spans="11:25" ht="15" x14ac:dyDescent="0.25">
      <c r="K30" s="311"/>
      <c r="L30" s="311"/>
      <c r="M30" s="311"/>
      <c r="N30" s="311"/>
      <c r="O30" s="311"/>
      <c r="P30" s="311"/>
      <c r="T30" s="311"/>
      <c r="U30" s="311"/>
      <c r="V30" s="311"/>
      <c r="W30" s="311"/>
      <c r="X30" s="311"/>
      <c r="Y30" s="311"/>
    </row>
    <row r="31" spans="11:25" ht="15" x14ac:dyDescent="0.25">
      <c r="K31" s="311"/>
      <c r="L31" s="311"/>
      <c r="M31" s="311"/>
      <c r="N31" s="311"/>
      <c r="O31" s="311"/>
      <c r="P31" s="311"/>
      <c r="T31" s="311"/>
      <c r="U31" s="311"/>
      <c r="V31" s="311"/>
      <c r="W31" s="311"/>
      <c r="X31" s="311"/>
      <c r="Y31" s="311"/>
    </row>
    <row r="32" spans="11:25" ht="15" x14ac:dyDescent="0.25">
      <c r="K32" s="311"/>
      <c r="L32" s="311"/>
      <c r="M32" s="311"/>
      <c r="N32" s="311"/>
      <c r="O32" s="311"/>
      <c r="P32" s="311"/>
      <c r="T32" s="311"/>
      <c r="U32" s="311"/>
      <c r="V32" s="311"/>
      <c r="W32" s="311"/>
      <c r="X32" s="311"/>
      <c r="Y32" s="311"/>
    </row>
    <row r="33" spans="11:25" ht="15" x14ac:dyDescent="0.25">
      <c r="K33" s="311"/>
      <c r="L33" s="311"/>
      <c r="M33" s="311"/>
      <c r="N33" s="311"/>
      <c r="O33" s="311"/>
      <c r="P33" s="311"/>
      <c r="T33" s="311"/>
      <c r="U33" s="311"/>
      <c r="V33" s="311"/>
      <c r="W33" s="311"/>
      <c r="X33" s="311"/>
      <c r="Y33" s="311"/>
    </row>
    <row r="34" spans="11:25" ht="15" x14ac:dyDescent="0.25">
      <c r="K34" s="311"/>
      <c r="L34" s="311"/>
      <c r="M34" s="311"/>
      <c r="N34" s="311"/>
      <c r="O34" s="311"/>
      <c r="P34" s="311"/>
      <c r="T34" s="311"/>
      <c r="U34" s="311"/>
      <c r="V34" s="311"/>
      <c r="W34" s="311"/>
      <c r="X34" s="311"/>
      <c r="Y34" s="311"/>
    </row>
    <row r="35" spans="11:25" ht="15" x14ac:dyDescent="0.25">
      <c r="K35" s="311"/>
      <c r="L35" s="311"/>
      <c r="M35" s="311"/>
      <c r="N35" s="311"/>
      <c r="O35" s="311"/>
      <c r="P35" s="311"/>
      <c r="T35" s="311"/>
      <c r="U35" s="311"/>
      <c r="V35" s="311"/>
      <c r="W35" s="311"/>
      <c r="X35" s="311"/>
      <c r="Y35" s="311"/>
    </row>
    <row r="36" spans="11:25" ht="15" x14ac:dyDescent="0.25">
      <c r="K36" s="311"/>
      <c r="L36" s="311"/>
      <c r="M36" s="311"/>
      <c r="N36" s="311"/>
      <c r="O36" s="311"/>
      <c r="P36" s="311"/>
      <c r="T36" s="311"/>
      <c r="U36" s="311"/>
      <c r="V36" s="311"/>
      <c r="W36" s="311"/>
      <c r="X36" s="311"/>
      <c r="Y36" s="311"/>
    </row>
    <row r="37" spans="11:25" ht="15" x14ac:dyDescent="0.25">
      <c r="K37" s="311"/>
      <c r="L37" s="311"/>
      <c r="M37" s="311"/>
      <c r="N37" s="311"/>
      <c r="O37" s="311"/>
      <c r="P37" s="311"/>
      <c r="T37" s="311"/>
      <c r="U37" s="311"/>
      <c r="V37" s="311"/>
      <c r="W37" s="311"/>
      <c r="X37" s="311"/>
      <c r="Y37" s="311"/>
    </row>
    <row r="38" spans="11:25" ht="15" x14ac:dyDescent="0.25">
      <c r="K38" s="311"/>
      <c r="L38" s="311"/>
      <c r="M38" s="311"/>
      <c r="N38" s="311"/>
      <c r="O38" s="311"/>
      <c r="P38" s="311"/>
      <c r="T38" s="311"/>
      <c r="U38" s="311"/>
      <c r="V38" s="311"/>
      <c r="W38" s="311"/>
      <c r="X38" s="311"/>
      <c r="Y38" s="311"/>
    </row>
    <row r="39" spans="11:25" ht="15" x14ac:dyDescent="0.25">
      <c r="K39" s="311"/>
      <c r="L39" s="311"/>
      <c r="M39" s="311"/>
      <c r="N39" s="311"/>
      <c r="O39" s="311"/>
      <c r="P39" s="311"/>
      <c r="T39" s="311"/>
      <c r="U39" s="311"/>
      <c r="V39" s="311"/>
      <c r="W39" s="311"/>
      <c r="X39" s="311"/>
      <c r="Y39" s="311"/>
    </row>
    <row r="40" spans="11:25" ht="15" x14ac:dyDescent="0.25">
      <c r="K40" s="311"/>
      <c r="L40" s="311"/>
      <c r="M40" s="311"/>
      <c r="N40" s="311"/>
      <c r="O40" s="311"/>
      <c r="P40" s="311"/>
      <c r="T40" s="311"/>
      <c r="U40" s="311"/>
      <c r="V40" s="311"/>
      <c r="W40" s="311"/>
      <c r="X40" s="311"/>
      <c r="Y40" s="311"/>
    </row>
    <row r="41" spans="11:25" ht="15" x14ac:dyDescent="0.25">
      <c r="K41" s="311"/>
      <c r="L41" s="311"/>
      <c r="M41" s="311"/>
      <c r="N41" s="311"/>
      <c r="O41" s="311"/>
      <c r="P41" s="311"/>
      <c r="T41" s="311"/>
      <c r="U41" s="311"/>
      <c r="V41" s="311"/>
      <c r="W41" s="311"/>
      <c r="X41" s="311"/>
      <c r="Y41" s="311"/>
    </row>
    <row r="42" spans="11:25" ht="15" x14ac:dyDescent="0.25">
      <c r="K42" s="311"/>
      <c r="L42" s="311"/>
      <c r="M42" s="311"/>
      <c r="N42" s="311"/>
      <c r="O42" s="311"/>
      <c r="P42" s="311"/>
      <c r="T42" s="311"/>
      <c r="U42" s="311"/>
      <c r="V42" s="311"/>
      <c r="W42" s="311"/>
      <c r="X42" s="311"/>
      <c r="Y42" s="311"/>
    </row>
    <row r="43" spans="11:25" ht="15" x14ac:dyDescent="0.25">
      <c r="K43" s="311"/>
      <c r="L43" s="311"/>
      <c r="M43" s="311"/>
      <c r="N43" s="311"/>
      <c r="O43" s="311"/>
      <c r="P43" s="311"/>
      <c r="T43" s="311"/>
      <c r="U43" s="311"/>
      <c r="V43" s="311"/>
      <c r="W43" s="311"/>
      <c r="X43" s="311"/>
      <c r="Y43" s="311"/>
    </row>
    <row r="44" spans="11:25" ht="15" x14ac:dyDescent="0.25">
      <c r="K44" s="311"/>
      <c r="L44" s="311"/>
      <c r="M44" s="311"/>
      <c r="N44" s="311"/>
      <c r="O44" s="311"/>
      <c r="P44" s="311"/>
      <c r="T44" s="311"/>
      <c r="U44" s="311"/>
      <c r="V44" s="311"/>
      <c r="W44" s="311"/>
      <c r="X44" s="311"/>
      <c r="Y44" s="311"/>
    </row>
    <row r="45" spans="11:25" ht="15" x14ac:dyDescent="0.25">
      <c r="K45" s="311"/>
      <c r="L45" s="311"/>
      <c r="M45" s="311"/>
      <c r="N45" s="311"/>
      <c r="O45" s="311"/>
      <c r="P45" s="311"/>
      <c r="T45" s="311"/>
      <c r="U45" s="311"/>
      <c r="V45" s="311"/>
      <c r="W45" s="311"/>
      <c r="X45" s="311"/>
      <c r="Y45" s="311"/>
    </row>
    <row r="46" spans="11:25" ht="15" x14ac:dyDescent="0.25">
      <c r="K46" s="311"/>
      <c r="L46" s="311"/>
      <c r="M46" s="311"/>
      <c r="N46" s="311"/>
      <c r="O46" s="311"/>
      <c r="P46" s="311"/>
      <c r="T46" s="311"/>
      <c r="U46" s="311"/>
      <c r="V46" s="311"/>
      <c r="W46" s="311"/>
      <c r="X46" s="311"/>
      <c r="Y46" s="311"/>
    </row>
    <row r="47" spans="11:25" ht="15" x14ac:dyDescent="0.25">
      <c r="K47" s="311"/>
      <c r="L47" s="311"/>
      <c r="M47" s="311"/>
      <c r="N47" s="311"/>
      <c r="O47" s="311"/>
      <c r="P47" s="311"/>
      <c r="T47" s="311"/>
      <c r="U47" s="311"/>
      <c r="V47" s="311"/>
      <c r="W47" s="311"/>
      <c r="X47" s="311"/>
      <c r="Y47" s="311"/>
    </row>
    <row r="48" spans="11:25" ht="15" x14ac:dyDescent="0.25">
      <c r="K48" s="311"/>
      <c r="L48" s="311"/>
      <c r="M48" s="311"/>
      <c r="N48" s="311"/>
      <c r="O48" s="311"/>
      <c r="P48" s="311"/>
      <c r="T48" s="311"/>
      <c r="U48" s="311"/>
      <c r="V48" s="311"/>
      <c r="W48" s="311"/>
      <c r="X48" s="311"/>
      <c r="Y48" s="311"/>
    </row>
    <row r="49" spans="1:25" ht="15" x14ac:dyDescent="0.25">
      <c r="K49" s="311"/>
      <c r="L49" s="311"/>
      <c r="M49" s="311"/>
      <c r="N49" s="311"/>
      <c r="O49" s="311"/>
      <c r="P49" s="311"/>
      <c r="T49" s="311"/>
      <c r="U49" s="311"/>
      <c r="V49" s="311"/>
      <c r="W49" s="311"/>
      <c r="X49" s="311"/>
      <c r="Y49" s="311"/>
    </row>
    <row r="50" spans="1:25" ht="15" x14ac:dyDescent="0.25">
      <c r="K50" s="311"/>
      <c r="L50" s="311"/>
      <c r="M50" s="311"/>
      <c r="N50" s="311"/>
      <c r="O50" s="311"/>
      <c r="P50" s="311"/>
      <c r="T50" s="311"/>
      <c r="U50" s="311"/>
      <c r="V50" s="311"/>
      <c r="W50" s="311"/>
      <c r="X50" s="311"/>
      <c r="Y50" s="311"/>
    </row>
    <row r="51" spans="1:25" ht="15" x14ac:dyDescent="0.25">
      <c r="K51" s="311"/>
      <c r="L51" s="311"/>
      <c r="M51" s="311"/>
      <c r="N51" s="311"/>
      <c r="O51" s="311"/>
      <c r="P51" s="311"/>
      <c r="T51" s="311"/>
      <c r="U51" s="311"/>
      <c r="V51" s="311"/>
      <c r="W51" s="311"/>
      <c r="X51" s="311"/>
      <c r="Y51" s="311"/>
    </row>
    <row r="52" spans="1:25" ht="18" x14ac:dyDescent="0.25">
      <c r="A52" s="312"/>
    </row>
    <row r="53" spans="1:25" ht="18" x14ac:dyDescent="0.25">
      <c r="A53" s="312"/>
    </row>
    <row r="54" spans="1:25" ht="18" x14ac:dyDescent="0.25">
      <c r="A54" s="312"/>
    </row>
    <row r="55" spans="1:25" ht="18" x14ac:dyDescent="0.25">
      <c r="A55" s="312"/>
    </row>
    <row r="56" spans="1:25" ht="18" x14ac:dyDescent="0.25">
      <c r="A56" s="312"/>
    </row>
    <row r="57" spans="1:25" ht="18" x14ac:dyDescent="0.25">
      <c r="A57" s="312"/>
    </row>
    <row r="58" spans="1:25" ht="18" x14ac:dyDescent="0.25">
      <c r="A58" s="312"/>
    </row>
    <row r="59" spans="1:25" ht="18" x14ac:dyDescent="0.25">
      <c r="A59" s="312"/>
    </row>
    <row r="60" spans="1:25" ht="18" x14ac:dyDescent="0.25">
      <c r="A60" s="312"/>
    </row>
    <row r="61" spans="1:25" ht="18" x14ac:dyDescent="0.25">
      <c r="A61" s="312"/>
    </row>
    <row r="62" spans="1:25" ht="18" x14ac:dyDescent="0.25">
      <c r="A62" s="312"/>
    </row>
    <row r="63" spans="1:25" ht="18" x14ac:dyDescent="0.25">
      <c r="A63" s="312"/>
    </row>
    <row r="64" spans="1:25" ht="18" x14ac:dyDescent="0.25">
      <c r="A64" s="312"/>
    </row>
    <row r="65" spans="1:1" ht="18" x14ac:dyDescent="0.25">
      <c r="A65" s="312"/>
    </row>
    <row r="66" spans="1:1" ht="18" x14ac:dyDescent="0.25">
      <c r="A66" s="312"/>
    </row>
    <row r="67" spans="1:1" ht="18" x14ac:dyDescent="0.25">
      <c r="A67" s="312"/>
    </row>
    <row r="68" spans="1:1" ht="18" x14ac:dyDescent="0.25">
      <c r="A68" s="312"/>
    </row>
    <row r="69" spans="1:1" ht="18" x14ac:dyDescent="0.25">
      <c r="A69" s="312"/>
    </row>
    <row r="70" spans="1:1" ht="18" x14ac:dyDescent="0.25">
      <c r="A70" s="312"/>
    </row>
    <row r="71" spans="1:1" ht="18" x14ac:dyDescent="0.25">
      <c r="A71" s="312"/>
    </row>
    <row r="72" spans="1:1" ht="18" x14ac:dyDescent="0.25">
      <c r="A72" s="312"/>
    </row>
    <row r="73" spans="1:1" ht="18" x14ac:dyDescent="0.25">
      <c r="A73" s="312"/>
    </row>
    <row r="74" spans="1:1" ht="18" x14ac:dyDescent="0.25">
      <c r="A74" s="312"/>
    </row>
    <row r="75" spans="1:1" ht="18" x14ac:dyDescent="0.25">
      <c r="A75" s="312"/>
    </row>
    <row r="76" spans="1:1" ht="18" x14ac:dyDescent="0.25">
      <c r="A76" s="312"/>
    </row>
    <row r="77" spans="1:1" ht="18" x14ac:dyDescent="0.25">
      <c r="A77" s="312"/>
    </row>
    <row r="78" spans="1:1" ht="18" x14ac:dyDescent="0.25">
      <c r="A78" s="312"/>
    </row>
    <row r="79" spans="1:1" ht="18" x14ac:dyDescent="0.25">
      <c r="A79" s="312"/>
    </row>
    <row r="80" spans="1:1" ht="18" x14ac:dyDescent="0.25">
      <c r="A80" s="312"/>
    </row>
    <row r="81" spans="1:1" ht="18" x14ac:dyDescent="0.25">
      <c r="A81" s="312"/>
    </row>
    <row r="82" spans="1:1" ht="18" x14ac:dyDescent="0.25">
      <c r="A82" s="312"/>
    </row>
    <row r="83" spans="1:1" ht="18" x14ac:dyDescent="0.25">
      <c r="A83" s="312"/>
    </row>
    <row r="84" spans="1:1" ht="18" x14ac:dyDescent="0.25">
      <c r="A84" s="312"/>
    </row>
    <row r="85" spans="1:1" ht="18" x14ac:dyDescent="0.25">
      <c r="A85" s="312"/>
    </row>
    <row r="86" spans="1:1" ht="18" x14ac:dyDescent="0.25">
      <c r="A86" s="312"/>
    </row>
    <row r="87" spans="1:1" ht="18" x14ac:dyDescent="0.25">
      <c r="A87" s="312"/>
    </row>
    <row r="88" spans="1:1" ht="18" x14ac:dyDescent="0.25">
      <c r="A88" s="312"/>
    </row>
    <row r="89" spans="1:1" ht="18" x14ac:dyDescent="0.25">
      <c r="A89" s="312"/>
    </row>
    <row r="90" spans="1:1" ht="18" x14ac:dyDescent="0.25">
      <c r="A90" s="312"/>
    </row>
    <row r="91" spans="1:1" ht="18" x14ac:dyDescent="0.25">
      <c r="A91" s="312"/>
    </row>
    <row r="92" spans="1:1" ht="18" x14ac:dyDescent="0.25">
      <c r="A92" s="312"/>
    </row>
    <row r="93" spans="1:1" ht="18" x14ac:dyDescent="0.25">
      <c r="A93" s="312"/>
    </row>
    <row r="94" spans="1:1" ht="18" x14ac:dyDescent="0.25">
      <c r="A94" s="312"/>
    </row>
    <row r="95" spans="1:1" ht="18" x14ac:dyDescent="0.25">
      <c r="A95" s="312"/>
    </row>
    <row r="96" spans="1:1" ht="18" x14ac:dyDescent="0.25">
      <c r="A96" s="312"/>
    </row>
    <row r="97" spans="1:1" ht="18" x14ac:dyDescent="0.25">
      <c r="A97" s="312"/>
    </row>
    <row r="98" spans="1:1" ht="18" x14ac:dyDescent="0.25">
      <c r="A98" s="312"/>
    </row>
    <row r="99" spans="1:1" ht="18" x14ac:dyDescent="0.25">
      <c r="A99" s="312"/>
    </row>
    <row r="100" spans="1:1" ht="18" x14ac:dyDescent="0.25">
      <c r="A100" s="312"/>
    </row>
    <row r="101" spans="1:1" ht="18" x14ac:dyDescent="0.25">
      <c r="A101" s="312"/>
    </row>
    <row r="102" spans="1:1" ht="18" x14ac:dyDescent="0.25">
      <c r="A102" s="312"/>
    </row>
    <row r="103" spans="1:1" ht="18" x14ac:dyDescent="0.25">
      <c r="A103" s="312"/>
    </row>
    <row r="104" spans="1:1" ht="18" x14ac:dyDescent="0.25">
      <c r="A104" s="312"/>
    </row>
    <row r="105" spans="1:1" ht="18" x14ac:dyDescent="0.25">
      <c r="A105" s="312"/>
    </row>
    <row r="106" spans="1:1" ht="18" x14ac:dyDescent="0.25">
      <c r="A106" s="312"/>
    </row>
    <row r="107" spans="1:1" ht="18" x14ac:dyDescent="0.25">
      <c r="A107" s="312"/>
    </row>
    <row r="108" spans="1:1" ht="18" x14ac:dyDescent="0.25">
      <c r="A108" s="312"/>
    </row>
    <row r="109" spans="1:1" ht="18" x14ac:dyDescent="0.25">
      <c r="A109" s="312"/>
    </row>
    <row r="110" spans="1:1" ht="18" x14ac:dyDescent="0.25">
      <c r="A110" s="312"/>
    </row>
    <row r="111" spans="1:1" ht="18" x14ac:dyDescent="0.25">
      <c r="A111" s="312"/>
    </row>
    <row r="112" spans="1:1" ht="18" x14ac:dyDescent="0.25">
      <c r="A112" s="312"/>
    </row>
    <row r="113" spans="1:1" ht="18" x14ac:dyDescent="0.25">
      <c r="A113" s="312"/>
    </row>
    <row r="114" spans="1:1" ht="18" x14ac:dyDescent="0.25">
      <c r="A114" s="312"/>
    </row>
    <row r="115" spans="1:1" ht="18" x14ac:dyDescent="0.25">
      <c r="A115" s="312"/>
    </row>
    <row r="116" spans="1:1" ht="18" x14ac:dyDescent="0.25">
      <c r="A116" s="312"/>
    </row>
    <row r="117" spans="1:1" ht="18" x14ac:dyDescent="0.25">
      <c r="A117" s="312"/>
    </row>
    <row r="118" spans="1:1" ht="18" x14ac:dyDescent="0.25">
      <c r="A118" s="312"/>
    </row>
    <row r="119" spans="1:1" ht="18" x14ac:dyDescent="0.25">
      <c r="A119" s="312"/>
    </row>
    <row r="120" spans="1:1" ht="18" x14ac:dyDescent="0.25">
      <c r="A120" s="312"/>
    </row>
    <row r="121" spans="1:1" ht="18" x14ac:dyDescent="0.25">
      <c r="A121" s="312"/>
    </row>
    <row r="122" spans="1:1" ht="18" x14ac:dyDescent="0.25">
      <c r="A122" s="312"/>
    </row>
    <row r="123" spans="1:1" ht="18" x14ac:dyDescent="0.25">
      <c r="A123" s="312"/>
    </row>
    <row r="124" spans="1:1" ht="18" x14ac:dyDescent="0.25">
      <c r="A124" s="312"/>
    </row>
    <row r="125" spans="1:1" ht="18" x14ac:dyDescent="0.25">
      <c r="A125" s="312"/>
    </row>
    <row r="126" spans="1:1" ht="18" x14ac:dyDescent="0.25">
      <c r="A126" s="312"/>
    </row>
    <row r="127" spans="1:1" ht="18" x14ac:dyDescent="0.25">
      <c r="A127" s="312"/>
    </row>
    <row r="128" spans="1:1" ht="18" x14ac:dyDescent="0.25">
      <c r="A128" s="312"/>
    </row>
    <row r="129" spans="1:1" ht="18" x14ac:dyDescent="0.25">
      <c r="A129" s="312"/>
    </row>
    <row r="130" spans="1:1" ht="18" x14ac:dyDescent="0.25">
      <c r="A130" s="312"/>
    </row>
    <row r="131" spans="1:1" ht="18" x14ac:dyDescent="0.25">
      <c r="A131" s="312"/>
    </row>
    <row r="132" spans="1:1" ht="18" x14ac:dyDescent="0.25">
      <c r="A132" s="312"/>
    </row>
    <row r="133" spans="1:1" ht="18" x14ac:dyDescent="0.25">
      <c r="A133" s="312"/>
    </row>
    <row r="134" spans="1:1" ht="18" x14ac:dyDescent="0.25">
      <c r="A134" s="312"/>
    </row>
    <row r="135" spans="1:1" ht="18" x14ac:dyDescent="0.25">
      <c r="A135" s="312"/>
    </row>
    <row r="136" spans="1:1" ht="18" x14ac:dyDescent="0.25">
      <c r="A136" s="312"/>
    </row>
    <row r="137" spans="1:1" ht="18" x14ac:dyDescent="0.25">
      <c r="A137" s="312"/>
    </row>
    <row r="138" spans="1:1" ht="18" x14ac:dyDescent="0.25">
      <c r="A138" s="312"/>
    </row>
    <row r="139" spans="1:1" ht="18" x14ac:dyDescent="0.25">
      <c r="A139" s="312"/>
    </row>
    <row r="140" spans="1:1" ht="18" x14ac:dyDescent="0.25">
      <c r="A140" s="312"/>
    </row>
    <row r="141" spans="1:1" ht="18" x14ac:dyDescent="0.25">
      <c r="A141" s="312"/>
    </row>
    <row r="142" spans="1:1" ht="18" x14ac:dyDescent="0.25">
      <c r="A142" s="312"/>
    </row>
    <row r="143" spans="1:1" ht="18" x14ac:dyDescent="0.25">
      <c r="A143" s="312"/>
    </row>
    <row r="144" spans="1:1" ht="18" x14ac:dyDescent="0.25">
      <c r="A144" s="312"/>
    </row>
    <row r="145" spans="1:1" ht="18" x14ac:dyDescent="0.25">
      <c r="A145" s="312"/>
    </row>
    <row r="146" spans="1:1" ht="18" x14ac:dyDescent="0.25">
      <c r="A146" s="312"/>
    </row>
    <row r="147" spans="1:1" ht="18" x14ac:dyDescent="0.25">
      <c r="A147" s="312"/>
    </row>
    <row r="148" spans="1:1" ht="18" x14ac:dyDescent="0.25">
      <c r="A148" s="312"/>
    </row>
    <row r="149" spans="1:1" ht="18" x14ac:dyDescent="0.25">
      <c r="A149" s="312"/>
    </row>
    <row r="150" spans="1:1" ht="18" x14ac:dyDescent="0.25">
      <c r="A150" s="312"/>
    </row>
    <row r="151" spans="1:1" ht="18" x14ac:dyDescent="0.25">
      <c r="A151" s="312"/>
    </row>
    <row r="152" spans="1:1" ht="18" x14ac:dyDescent="0.25">
      <c r="A152" s="312"/>
    </row>
    <row r="153" spans="1:1" ht="18" x14ac:dyDescent="0.25">
      <c r="A153" s="312"/>
    </row>
    <row r="154" spans="1:1" ht="18" x14ac:dyDescent="0.25">
      <c r="A154" s="312"/>
    </row>
    <row r="155" spans="1:1" ht="18" x14ac:dyDescent="0.25">
      <c r="A155" s="312"/>
    </row>
    <row r="156" spans="1:1" ht="18" x14ac:dyDescent="0.25">
      <c r="A156" s="312"/>
    </row>
    <row r="157" spans="1:1" ht="18" x14ac:dyDescent="0.25">
      <c r="A157" s="312"/>
    </row>
    <row r="158" spans="1:1" ht="18" x14ac:dyDescent="0.25">
      <c r="A158" s="312"/>
    </row>
    <row r="159" spans="1:1" ht="18" x14ac:dyDescent="0.25">
      <c r="A159" s="312"/>
    </row>
    <row r="160" spans="1:1" ht="18" x14ac:dyDescent="0.25">
      <c r="A160" s="312"/>
    </row>
    <row r="161" spans="1:1" ht="18" x14ac:dyDescent="0.25">
      <c r="A161" s="312"/>
    </row>
    <row r="162" spans="1:1" ht="18" x14ac:dyDescent="0.25">
      <c r="A162" s="312"/>
    </row>
    <row r="163" spans="1:1" ht="18" x14ac:dyDescent="0.25">
      <c r="A163" s="312"/>
    </row>
    <row r="164" spans="1:1" ht="18" x14ac:dyDescent="0.25">
      <c r="A164" s="312"/>
    </row>
    <row r="165" spans="1:1" ht="18" x14ac:dyDescent="0.25">
      <c r="A165" s="312"/>
    </row>
    <row r="166" spans="1:1" ht="18" x14ac:dyDescent="0.25">
      <c r="A166" s="312"/>
    </row>
    <row r="167" spans="1:1" ht="18" x14ac:dyDescent="0.25">
      <c r="A167" s="312"/>
    </row>
    <row r="168" spans="1:1" ht="18" x14ac:dyDescent="0.25">
      <c r="A168" s="312"/>
    </row>
    <row r="169" spans="1:1" ht="18" x14ac:dyDescent="0.25">
      <c r="A169" s="312"/>
    </row>
    <row r="170" spans="1:1" ht="18" x14ac:dyDescent="0.25">
      <c r="A170" s="312"/>
    </row>
    <row r="171" spans="1:1" ht="18" x14ac:dyDescent="0.25">
      <c r="A171" s="312"/>
    </row>
    <row r="172" spans="1:1" ht="18" x14ac:dyDescent="0.25">
      <c r="A172" s="312"/>
    </row>
    <row r="173" spans="1:1" ht="18" x14ac:dyDescent="0.25">
      <c r="A173" s="312"/>
    </row>
    <row r="174" spans="1:1" ht="18" x14ac:dyDescent="0.25">
      <c r="A174" s="312"/>
    </row>
    <row r="175" spans="1:1" ht="18" x14ac:dyDescent="0.25">
      <c r="A175" s="312"/>
    </row>
    <row r="176" spans="1:1" ht="18" x14ac:dyDescent="0.25">
      <c r="A176" s="312"/>
    </row>
    <row r="177" spans="1:1" ht="18" x14ac:dyDescent="0.25">
      <c r="A177" s="312"/>
    </row>
    <row r="178" spans="1:1" ht="18" x14ac:dyDescent="0.25">
      <c r="A178" s="312"/>
    </row>
    <row r="179" spans="1:1" ht="18" x14ac:dyDescent="0.25">
      <c r="A179" s="312"/>
    </row>
    <row r="180" spans="1:1" ht="18" x14ac:dyDescent="0.25">
      <c r="A180" s="312"/>
    </row>
    <row r="181" spans="1:1" ht="18" x14ac:dyDescent="0.25">
      <c r="A181" s="312"/>
    </row>
    <row r="182" spans="1:1" ht="18" x14ac:dyDescent="0.25">
      <c r="A182" s="312"/>
    </row>
    <row r="183" spans="1:1" ht="18" x14ac:dyDescent="0.25">
      <c r="A183" s="312"/>
    </row>
    <row r="184" spans="1:1" ht="18" x14ac:dyDescent="0.25">
      <c r="A184" s="312"/>
    </row>
    <row r="185" spans="1:1" ht="18" x14ac:dyDescent="0.25">
      <c r="A185" s="312"/>
    </row>
    <row r="186" spans="1:1" ht="18" x14ac:dyDescent="0.25">
      <c r="A186" s="312"/>
    </row>
    <row r="187" spans="1:1" ht="18" x14ac:dyDescent="0.25">
      <c r="A187" s="312"/>
    </row>
    <row r="188" spans="1:1" ht="18" x14ac:dyDescent="0.25">
      <c r="A188" s="312"/>
    </row>
    <row r="189" spans="1:1" ht="18" x14ac:dyDescent="0.25">
      <c r="A189" s="312"/>
    </row>
    <row r="190" spans="1:1" ht="18" x14ac:dyDescent="0.25">
      <c r="A190" s="312"/>
    </row>
    <row r="191" spans="1:1" ht="18" x14ac:dyDescent="0.25">
      <c r="A191" s="312"/>
    </row>
    <row r="192" spans="1:1" ht="18" x14ac:dyDescent="0.25">
      <c r="A192" s="312"/>
    </row>
    <row r="193" spans="1:1" ht="18" x14ac:dyDescent="0.25">
      <c r="A193" s="312"/>
    </row>
    <row r="194" spans="1:1" ht="18" x14ac:dyDescent="0.25">
      <c r="A194" s="312"/>
    </row>
    <row r="195" spans="1:1" ht="18" x14ac:dyDescent="0.25">
      <c r="A195" s="312"/>
    </row>
    <row r="196" spans="1:1" ht="18" x14ac:dyDescent="0.25">
      <c r="A196" s="312"/>
    </row>
    <row r="197" spans="1:1" ht="18" x14ac:dyDescent="0.25">
      <c r="A197" s="312"/>
    </row>
    <row r="198" spans="1:1" ht="18" x14ac:dyDescent="0.25">
      <c r="A198" s="312"/>
    </row>
    <row r="199" spans="1:1" ht="18" x14ac:dyDescent="0.25">
      <c r="A199" s="312"/>
    </row>
    <row r="200" spans="1:1" ht="18" x14ac:dyDescent="0.25">
      <c r="A200" s="312"/>
    </row>
    <row r="201" spans="1:1" ht="18" x14ac:dyDescent="0.25">
      <c r="A201" s="312"/>
    </row>
    <row r="202" spans="1:1" ht="18" x14ac:dyDescent="0.25">
      <c r="A202" s="312"/>
    </row>
    <row r="203" spans="1:1" ht="18" x14ac:dyDescent="0.25">
      <c r="A203" s="312"/>
    </row>
    <row r="204" spans="1:1" ht="18" x14ac:dyDescent="0.25">
      <c r="A204" s="312"/>
    </row>
    <row r="205" spans="1:1" ht="18" x14ac:dyDescent="0.25">
      <c r="A205" s="312"/>
    </row>
    <row r="206" spans="1:1" ht="18" x14ac:dyDescent="0.25">
      <c r="A206" s="312"/>
    </row>
    <row r="207" spans="1:1" ht="18" x14ac:dyDescent="0.25">
      <c r="A207" s="312"/>
    </row>
    <row r="208" spans="1:1" ht="18" x14ac:dyDescent="0.25">
      <c r="A208" s="312"/>
    </row>
    <row r="209" spans="1:1" ht="18" x14ac:dyDescent="0.25">
      <c r="A209" s="312"/>
    </row>
    <row r="210" spans="1:1" ht="18" x14ac:dyDescent="0.25">
      <c r="A210" s="312"/>
    </row>
    <row r="211" spans="1:1" ht="18" x14ac:dyDescent="0.25">
      <c r="A211" s="312"/>
    </row>
    <row r="212" spans="1:1" ht="18" x14ac:dyDescent="0.25">
      <c r="A212" s="312"/>
    </row>
    <row r="213" spans="1:1" ht="18" x14ac:dyDescent="0.25">
      <c r="A213" s="312"/>
    </row>
    <row r="214" spans="1:1" ht="18" x14ac:dyDescent="0.25">
      <c r="A214" s="312"/>
    </row>
    <row r="215" spans="1:1" ht="18" x14ac:dyDescent="0.25">
      <c r="A215" s="312"/>
    </row>
    <row r="216" spans="1:1" ht="18" x14ac:dyDescent="0.25">
      <c r="A216" s="312"/>
    </row>
    <row r="217" spans="1:1" ht="18" x14ac:dyDescent="0.25">
      <c r="A217" s="312"/>
    </row>
    <row r="218" spans="1:1" ht="18" x14ac:dyDescent="0.25">
      <c r="A218" s="312"/>
    </row>
    <row r="219" spans="1:1" ht="18" x14ac:dyDescent="0.25">
      <c r="A219" s="312"/>
    </row>
    <row r="220" spans="1:1" ht="18" x14ac:dyDescent="0.25">
      <c r="A220" s="312"/>
    </row>
    <row r="221" spans="1:1" ht="18" x14ac:dyDescent="0.25">
      <c r="A221" s="312"/>
    </row>
    <row r="222" spans="1:1" ht="18" x14ac:dyDescent="0.25">
      <c r="A222" s="312"/>
    </row>
    <row r="223" spans="1:1" ht="18" x14ac:dyDescent="0.25">
      <c r="A223" s="312"/>
    </row>
    <row r="224" spans="1:1" ht="18" x14ac:dyDescent="0.25">
      <c r="A224" s="312"/>
    </row>
    <row r="225" spans="1:1" ht="18" x14ac:dyDescent="0.25">
      <c r="A225" s="312"/>
    </row>
    <row r="226" spans="1:1" ht="18" x14ac:dyDescent="0.25">
      <c r="A226" s="312"/>
    </row>
    <row r="227" spans="1:1" ht="18" x14ac:dyDescent="0.25">
      <c r="A227" s="312"/>
    </row>
    <row r="228" spans="1:1" ht="18" x14ac:dyDescent="0.25">
      <c r="A228" s="312"/>
    </row>
    <row r="229" spans="1:1" ht="18" x14ac:dyDescent="0.25">
      <c r="A229" s="312"/>
    </row>
    <row r="230" spans="1:1" ht="18" x14ac:dyDescent="0.25">
      <c r="A230" s="312"/>
    </row>
    <row r="231" spans="1:1" ht="18" x14ac:dyDescent="0.25">
      <c r="A231" s="312"/>
    </row>
    <row r="232" spans="1:1" ht="18" x14ac:dyDescent="0.25">
      <c r="A232" s="312"/>
    </row>
    <row r="233" spans="1:1" ht="18" x14ac:dyDescent="0.25">
      <c r="A233" s="312"/>
    </row>
    <row r="234" spans="1:1" ht="18" x14ac:dyDescent="0.25">
      <c r="A234" s="312"/>
    </row>
    <row r="235" spans="1:1" ht="18" x14ac:dyDescent="0.25">
      <c r="A235" s="312"/>
    </row>
    <row r="236" spans="1:1" ht="18" x14ac:dyDescent="0.25">
      <c r="A236" s="312"/>
    </row>
    <row r="237" spans="1:1" ht="18" x14ac:dyDescent="0.25">
      <c r="A237" s="312"/>
    </row>
    <row r="238" spans="1:1" ht="18" x14ac:dyDescent="0.25">
      <c r="A238" s="312"/>
    </row>
    <row r="239" spans="1:1" ht="18" x14ac:dyDescent="0.25">
      <c r="A239" s="312"/>
    </row>
    <row r="240" spans="1:1" ht="18" x14ac:dyDescent="0.25">
      <c r="A240" s="312"/>
    </row>
    <row r="241" spans="1:1" ht="18" x14ac:dyDescent="0.25">
      <c r="A241" s="312"/>
    </row>
    <row r="242" spans="1:1" ht="18" x14ac:dyDescent="0.25">
      <c r="A242" s="312"/>
    </row>
    <row r="243" spans="1:1" ht="18" x14ac:dyDescent="0.25">
      <c r="A243" s="312"/>
    </row>
    <row r="244" spans="1:1" ht="18" x14ac:dyDescent="0.25">
      <c r="A244" s="312"/>
    </row>
    <row r="245" spans="1:1" ht="18" x14ac:dyDescent="0.25">
      <c r="A245" s="312"/>
    </row>
    <row r="246" spans="1:1" ht="18" x14ac:dyDescent="0.25">
      <c r="A246" s="312"/>
    </row>
    <row r="247" spans="1:1" ht="18" x14ac:dyDescent="0.25">
      <c r="A247" s="312"/>
    </row>
    <row r="248" spans="1:1" ht="18" x14ac:dyDescent="0.25">
      <c r="A248" s="312"/>
    </row>
    <row r="249" spans="1:1" ht="18" x14ac:dyDescent="0.25">
      <c r="A249" s="312"/>
    </row>
    <row r="250" spans="1:1" ht="18" x14ac:dyDescent="0.25">
      <c r="A250" s="312"/>
    </row>
    <row r="251" spans="1:1" ht="18" x14ac:dyDescent="0.25">
      <c r="A251" s="312"/>
    </row>
    <row r="252" spans="1:1" ht="18" x14ac:dyDescent="0.25">
      <c r="A252" s="312"/>
    </row>
    <row r="253" spans="1:1" ht="18" x14ac:dyDescent="0.25">
      <c r="A253" s="312"/>
    </row>
    <row r="254" spans="1:1" ht="18" x14ac:dyDescent="0.25">
      <c r="A254" s="312"/>
    </row>
    <row r="255" spans="1:1" ht="18" x14ac:dyDescent="0.25">
      <c r="A255" s="312"/>
    </row>
    <row r="256" spans="1:1" ht="18" x14ac:dyDescent="0.25">
      <c r="A256" s="312"/>
    </row>
    <row r="257" spans="1:1" ht="18" x14ac:dyDescent="0.25">
      <c r="A257" s="312"/>
    </row>
    <row r="258" spans="1:1" ht="18" x14ac:dyDescent="0.25">
      <c r="A258" s="312"/>
    </row>
    <row r="259" spans="1:1" ht="18" x14ac:dyDescent="0.25">
      <c r="A259" s="312"/>
    </row>
    <row r="260" spans="1:1" ht="18" x14ac:dyDescent="0.25">
      <c r="A260" s="312"/>
    </row>
    <row r="261" spans="1:1" ht="18" x14ac:dyDescent="0.25">
      <c r="A261" s="312"/>
    </row>
    <row r="262" spans="1:1" ht="18" x14ac:dyDescent="0.25">
      <c r="A262" s="312"/>
    </row>
    <row r="263" spans="1:1" ht="18" x14ac:dyDescent="0.25">
      <c r="A263" s="312"/>
    </row>
    <row r="264" spans="1:1" ht="18" x14ac:dyDescent="0.25">
      <c r="A264" s="312"/>
    </row>
    <row r="265" spans="1:1" ht="18" x14ac:dyDescent="0.25">
      <c r="A265" s="312"/>
    </row>
    <row r="266" spans="1:1" ht="18" x14ac:dyDescent="0.25">
      <c r="A266" s="312"/>
    </row>
    <row r="267" spans="1:1" ht="18" x14ac:dyDescent="0.25">
      <c r="A267" s="312"/>
    </row>
    <row r="268" spans="1:1" ht="18" x14ac:dyDescent="0.25">
      <c r="A268" s="312"/>
    </row>
    <row r="269" spans="1:1" ht="18" x14ac:dyDescent="0.25">
      <c r="A269" s="312"/>
    </row>
    <row r="270" spans="1:1" ht="18" x14ac:dyDescent="0.25">
      <c r="A270" s="312"/>
    </row>
    <row r="271" spans="1:1" ht="18" x14ac:dyDescent="0.25">
      <c r="A271" s="312"/>
    </row>
    <row r="272" spans="1:1" ht="18" x14ac:dyDescent="0.25">
      <c r="A272" s="312"/>
    </row>
    <row r="273" spans="1:1" ht="18" x14ac:dyDescent="0.25">
      <c r="A273" s="312"/>
    </row>
    <row r="274" spans="1:1" ht="18" x14ac:dyDescent="0.25">
      <c r="A274" s="312"/>
    </row>
    <row r="275" spans="1:1" ht="18" x14ac:dyDescent="0.25">
      <c r="A275" s="312"/>
    </row>
    <row r="276" spans="1:1" ht="18" x14ac:dyDescent="0.25">
      <c r="A276" s="312"/>
    </row>
    <row r="277" spans="1:1" ht="18" x14ac:dyDescent="0.25">
      <c r="A277" s="312"/>
    </row>
    <row r="278" spans="1:1" ht="18" x14ac:dyDescent="0.25">
      <c r="A278" s="312"/>
    </row>
    <row r="279" spans="1:1" ht="18" x14ac:dyDescent="0.25">
      <c r="A279" s="312"/>
    </row>
    <row r="280" spans="1:1" ht="18" x14ac:dyDescent="0.25">
      <c r="A280" s="312"/>
    </row>
    <row r="281" spans="1:1" ht="18" x14ac:dyDescent="0.25">
      <c r="A281" s="312"/>
    </row>
    <row r="282" spans="1:1" ht="18" x14ac:dyDescent="0.25">
      <c r="A282" s="312"/>
    </row>
    <row r="283" spans="1:1" ht="18" x14ac:dyDescent="0.25">
      <c r="A283" s="312"/>
    </row>
    <row r="284" spans="1:1" ht="18" x14ac:dyDescent="0.25">
      <c r="A284" s="312"/>
    </row>
    <row r="285" spans="1:1" ht="18" x14ac:dyDescent="0.25">
      <c r="A285" s="312"/>
    </row>
    <row r="286" spans="1:1" ht="18" x14ac:dyDescent="0.25">
      <c r="A286" s="312"/>
    </row>
    <row r="287" spans="1:1" ht="18" x14ac:dyDescent="0.25">
      <c r="A287" s="312"/>
    </row>
    <row r="288" spans="1:1" ht="18" x14ac:dyDescent="0.25">
      <c r="A288" s="312"/>
    </row>
    <row r="289" spans="1:1" ht="18" x14ac:dyDescent="0.25">
      <c r="A289" s="312"/>
    </row>
    <row r="290" spans="1:1" ht="18" x14ac:dyDescent="0.25">
      <c r="A290" s="312"/>
    </row>
    <row r="291" spans="1:1" ht="18" x14ac:dyDescent="0.25">
      <c r="A291" s="312"/>
    </row>
    <row r="292" spans="1:1" ht="18" x14ac:dyDescent="0.25">
      <c r="A292" s="312"/>
    </row>
    <row r="293" spans="1:1" ht="18" x14ac:dyDescent="0.25">
      <c r="A293" s="312"/>
    </row>
    <row r="294" spans="1:1" ht="18" x14ac:dyDescent="0.25">
      <c r="A294" s="312"/>
    </row>
    <row r="295" spans="1:1" ht="18" x14ac:dyDescent="0.25">
      <c r="A295" s="312"/>
    </row>
    <row r="296" spans="1:1" ht="18" x14ac:dyDescent="0.25">
      <c r="A296" s="312"/>
    </row>
    <row r="297" spans="1:1" ht="18" x14ac:dyDescent="0.25">
      <c r="A297" s="312"/>
    </row>
    <row r="298" spans="1:1" ht="18" x14ac:dyDescent="0.25">
      <c r="A298" s="312"/>
    </row>
    <row r="299" spans="1:1" ht="18" x14ac:dyDescent="0.25">
      <c r="A299" s="312"/>
    </row>
    <row r="300" spans="1:1" ht="18" x14ac:dyDescent="0.25">
      <c r="A300" s="312"/>
    </row>
    <row r="301" spans="1:1" ht="18" x14ac:dyDescent="0.25">
      <c r="A301" s="312"/>
    </row>
    <row r="302" spans="1:1" ht="18" x14ac:dyDescent="0.25">
      <c r="A302" s="312"/>
    </row>
    <row r="303" spans="1:1" ht="18" x14ac:dyDescent="0.25">
      <c r="A303" s="312"/>
    </row>
    <row r="304" spans="1:1" ht="18" x14ac:dyDescent="0.25">
      <c r="A304" s="312"/>
    </row>
    <row r="305" spans="1:1" ht="18" x14ac:dyDescent="0.25">
      <c r="A305" s="312"/>
    </row>
    <row r="306" spans="1:1" ht="18" x14ac:dyDescent="0.25">
      <c r="A306" s="312"/>
    </row>
    <row r="307" spans="1:1" ht="18" x14ac:dyDescent="0.25">
      <c r="A307" s="312"/>
    </row>
    <row r="308" spans="1:1" ht="18" x14ac:dyDescent="0.25">
      <c r="A308" s="312"/>
    </row>
    <row r="309" spans="1:1" ht="18" x14ac:dyDescent="0.25">
      <c r="A309" s="312"/>
    </row>
    <row r="310" spans="1:1" ht="18" x14ac:dyDescent="0.25">
      <c r="A310" s="312"/>
    </row>
    <row r="311" spans="1:1" ht="18" x14ac:dyDescent="0.25">
      <c r="A311" s="312"/>
    </row>
    <row r="312" spans="1:1" ht="18" x14ac:dyDescent="0.25">
      <c r="A312" s="312"/>
    </row>
    <row r="313" spans="1:1" ht="18" x14ac:dyDescent="0.25">
      <c r="A313" s="312"/>
    </row>
    <row r="314" spans="1:1" ht="18" x14ac:dyDescent="0.25">
      <c r="A314" s="312"/>
    </row>
    <row r="315" spans="1:1" ht="18" x14ac:dyDescent="0.25">
      <c r="A315" s="312"/>
    </row>
    <row r="316" spans="1:1" ht="18" x14ac:dyDescent="0.25">
      <c r="A316" s="312"/>
    </row>
    <row r="317" spans="1:1" ht="18" x14ac:dyDescent="0.25">
      <c r="A317" s="312"/>
    </row>
    <row r="318" spans="1:1" ht="18" x14ac:dyDescent="0.25">
      <c r="A318" s="312"/>
    </row>
    <row r="319" spans="1:1" ht="18" x14ac:dyDescent="0.25">
      <c r="A319" s="312"/>
    </row>
    <row r="320" spans="1:1" ht="18" x14ac:dyDescent="0.25">
      <c r="A320" s="312"/>
    </row>
    <row r="321" spans="1:1" ht="18" x14ac:dyDescent="0.25">
      <c r="A321" s="312"/>
    </row>
    <row r="322" spans="1:1" ht="18" x14ac:dyDescent="0.25">
      <c r="A322" s="312"/>
    </row>
    <row r="323" spans="1:1" ht="18" x14ac:dyDescent="0.25">
      <c r="A323" s="312"/>
    </row>
    <row r="324" spans="1:1" ht="18" x14ac:dyDescent="0.25">
      <c r="A324" s="312"/>
    </row>
    <row r="325" spans="1:1" ht="18" x14ac:dyDescent="0.25">
      <c r="A325" s="312"/>
    </row>
    <row r="326" spans="1:1" ht="18" x14ac:dyDescent="0.25">
      <c r="A326" s="312"/>
    </row>
    <row r="327" spans="1:1" ht="18" x14ac:dyDescent="0.25">
      <c r="A327" s="312"/>
    </row>
    <row r="328" spans="1:1" ht="18" x14ac:dyDescent="0.25">
      <c r="A328" s="312"/>
    </row>
    <row r="329" spans="1:1" ht="18" x14ac:dyDescent="0.25">
      <c r="A329" s="312"/>
    </row>
    <row r="330" spans="1:1" ht="18" x14ac:dyDescent="0.25">
      <c r="A330" s="312"/>
    </row>
    <row r="331" spans="1:1" ht="18" x14ac:dyDescent="0.25">
      <c r="A331" s="312"/>
    </row>
    <row r="332" spans="1:1" ht="18" x14ac:dyDescent="0.25">
      <c r="A332" s="312"/>
    </row>
    <row r="333" spans="1:1" ht="18" x14ac:dyDescent="0.25">
      <c r="A333" s="312"/>
    </row>
    <row r="334" spans="1:1" ht="18" x14ac:dyDescent="0.25">
      <c r="A334" s="312"/>
    </row>
    <row r="335" spans="1:1" ht="18" x14ac:dyDescent="0.25">
      <c r="A335" s="312"/>
    </row>
    <row r="336" spans="1:1" ht="18" x14ac:dyDescent="0.25">
      <c r="A336" s="312"/>
    </row>
    <row r="337" spans="1:1" ht="18" x14ac:dyDescent="0.25">
      <c r="A337" s="312"/>
    </row>
    <row r="338" spans="1:1" ht="18" x14ac:dyDescent="0.25">
      <c r="A338" s="312"/>
    </row>
    <row r="339" spans="1:1" ht="18" x14ac:dyDescent="0.25">
      <c r="A339" s="312"/>
    </row>
    <row r="340" spans="1:1" ht="18" x14ac:dyDescent="0.25">
      <c r="A340" s="312"/>
    </row>
    <row r="341" spans="1:1" ht="18" x14ac:dyDescent="0.25">
      <c r="A341" s="312"/>
    </row>
    <row r="342" spans="1:1" ht="18" x14ac:dyDescent="0.25">
      <c r="A342" s="312"/>
    </row>
    <row r="343" spans="1:1" ht="18" x14ac:dyDescent="0.25">
      <c r="A343" s="312"/>
    </row>
    <row r="344" spans="1:1" ht="18" x14ac:dyDescent="0.25">
      <c r="A344" s="312"/>
    </row>
    <row r="345" spans="1:1" ht="18" x14ac:dyDescent="0.25">
      <c r="A345" s="312"/>
    </row>
    <row r="346" spans="1:1" ht="18" x14ac:dyDescent="0.25">
      <c r="A346" s="312"/>
    </row>
    <row r="347" spans="1:1" ht="18" x14ac:dyDescent="0.25">
      <c r="A347" s="312"/>
    </row>
    <row r="348" spans="1:1" ht="18" x14ac:dyDescent="0.25">
      <c r="A348" s="312"/>
    </row>
    <row r="349" spans="1:1" ht="18" x14ac:dyDescent="0.25">
      <c r="A349" s="312"/>
    </row>
    <row r="350" spans="1:1" ht="18" x14ac:dyDescent="0.25">
      <c r="A350" s="312"/>
    </row>
    <row r="351" spans="1:1" ht="18" x14ac:dyDescent="0.25">
      <c r="A351" s="312"/>
    </row>
    <row r="352" spans="1:1" ht="18" x14ac:dyDescent="0.25">
      <c r="A352" s="312"/>
    </row>
    <row r="353" spans="1:1" ht="18" x14ac:dyDescent="0.25">
      <c r="A353" s="312"/>
    </row>
    <row r="354" spans="1:1" ht="18" x14ac:dyDescent="0.25">
      <c r="A354" s="312"/>
    </row>
    <row r="355" spans="1:1" ht="18" x14ac:dyDescent="0.25">
      <c r="A355" s="312"/>
    </row>
    <row r="356" spans="1:1" ht="18" x14ac:dyDescent="0.25">
      <c r="A356" s="312"/>
    </row>
    <row r="357" spans="1:1" ht="18" x14ac:dyDescent="0.25">
      <c r="A357" s="312"/>
    </row>
    <row r="358" spans="1:1" ht="18" x14ac:dyDescent="0.25">
      <c r="A358" s="312"/>
    </row>
    <row r="359" spans="1:1" ht="18" x14ac:dyDescent="0.25">
      <c r="A359" s="312"/>
    </row>
    <row r="360" spans="1:1" ht="18" x14ac:dyDescent="0.25">
      <c r="A360" s="312"/>
    </row>
    <row r="361" spans="1:1" ht="18" x14ac:dyDescent="0.25">
      <c r="A361" s="312"/>
    </row>
    <row r="362" spans="1:1" ht="18" x14ac:dyDescent="0.25">
      <c r="A362" s="312"/>
    </row>
    <row r="363" spans="1:1" ht="18" x14ac:dyDescent="0.25">
      <c r="A363" s="312"/>
    </row>
    <row r="364" spans="1:1" ht="18" x14ac:dyDescent="0.25">
      <c r="A364" s="312"/>
    </row>
    <row r="365" spans="1:1" ht="18" x14ac:dyDescent="0.25">
      <c r="A365" s="312"/>
    </row>
    <row r="366" spans="1:1" ht="18" x14ac:dyDescent="0.25">
      <c r="A366" s="312"/>
    </row>
    <row r="367" spans="1:1" ht="18" x14ac:dyDescent="0.25">
      <c r="A367" s="312"/>
    </row>
    <row r="368" spans="1:1" ht="18" x14ac:dyDescent="0.25">
      <c r="A368" s="312"/>
    </row>
    <row r="369" spans="1:1" ht="18" x14ac:dyDescent="0.25">
      <c r="A369" s="312"/>
    </row>
    <row r="370" spans="1:1" ht="18" x14ac:dyDescent="0.25">
      <c r="A370" s="312"/>
    </row>
    <row r="371" spans="1:1" ht="18" x14ac:dyDescent="0.25">
      <c r="A371" s="312"/>
    </row>
    <row r="372" spans="1:1" ht="18" x14ac:dyDescent="0.25">
      <c r="A372" s="312"/>
    </row>
    <row r="373" spans="1:1" ht="18" x14ac:dyDescent="0.25">
      <c r="A373" s="312"/>
    </row>
    <row r="374" spans="1:1" ht="18" x14ac:dyDescent="0.25">
      <c r="A374" s="312"/>
    </row>
    <row r="375" spans="1:1" ht="18" x14ac:dyDescent="0.25">
      <c r="A375" s="312"/>
    </row>
    <row r="376" spans="1:1" ht="18" x14ac:dyDescent="0.25">
      <c r="A376" s="312"/>
    </row>
    <row r="377" spans="1:1" ht="18" x14ac:dyDescent="0.25">
      <c r="A377" s="312"/>
    </row>
    <row r="378" spans="1:1" ht="18" x14ac:dyDescent="0.25">
      <c r="A378" s="312"/>
    </row>
    <row r="379" spans="1:1" ht="18" x14ac:dyDescent="0.25">
      <c r="A379" s="312"/>
    </row>
    <row r="380" spans="1:1" ht="18" x14ac:dyDescent="0.25">
      <c r="A380" s="312"/>
    </row>
    <row r="381" spans="1:1" ht="18" x14ac:dyDescent="0.25">
      <c r="A381" s="312"/>
    </row>
    <row r="382" spans="1:1" ht="18" x14ac:dyDescent="0.25">
      <c r="A382" s="312"/>
    </row>
    <row r="383" spans="1:1" ht="18" x14ac:dyDescent="0.25">
      <c r="A383" s="312"/>
    </row>
    <row r="384" spans="1:1" ht="18" x14ac:dyDescent="0.25">
      <c r="A384" s="312"/>
    </row>
    <row r="385" spans="1:1" ht="18" x14ac:dyDescent="0.25">
      <c r="A385" s="312"/>
    </row>
    <row r="386" spans="1:1" ht="18" x14ac:dyDescent="0.25">
      <c r="A386" s="312"/>
    </row>
    <row r="387" spans="1:1" ht="18" x14ac:dyDescent="0.25">
      <c r="A387" s="312"/>
    </row>
    <row r="388" spans="1:1" ht="18" x14ac:dyDescent="0.25">
      <c r="A388" s="312"/>
    </row>
    <row r="389" spans="1:1" ht="18" x14ac:dyDescent="0.25">
      <c r="A389" s="312"/>
    </row>
    <row r="390" spans="1:1" ht="18" x14ac:dyDescent="0.25">
      <c r="A390" s="312"/>
    </row>
    <row r="391" spans="1:1" ht="18" x14ac:dyDescent="0.25">
      <c r="A391" s="312"/>
    </row>
    <row r="392" spans="1:1" ht="18" x14ac:dyDescent="0.25">
      <c r="A392" s="312"/>
    </row>
    <row r="393" spans="1:1" ht="18" x14ac:dyDescent="0.25">
      <c r="A393" s="312"/>
    </row>
    <row r="394" spans="1:1" ht="18" x14ac:dyDescent="0.25">
      <c r="A394" s="312"/>
    </row>
    <row r="395" spans="1:1" ht="18" x14ac:dyDescent="0.25">
      <c r="A395" s="312"/>
    </row>
    <row r="396" spans="1:1" ht="18" x14ac:dyDescent="0.25">
      <c r="A396" s="312"/>
    </row>
    <row r="397" spans="1:1" ht="18" x14ac:dyDescent="0.25">
      <c r="A397" s="312"/>
    </row>
    <row r="398" spans="1:1" ht="18" x14ac:dyDescent="0.25">
      <c r="A398" s="312"/>
    </row>
    <row r="399" spans="1:1" ht="18" x14ac:dyDescent="0.25">
      <c r="A399" s="312"/>
    </row>
    <row r="400" spans="1:1" ht="18" x14ac:dyDescent="0.25">
      <c r="A400" s="312"/>
    </row>
    <row r="401" spans="1:1" ht="18" x14ac:dyDescent="0.25">
      <c r="A401" s="312"/>
    </row>
    <row r="402" spans="1:1" ht="18" x14ac:dyDescent="0.25">
      <c r="A402" s="312"/>
    </row>
    <row r="403" spans="1:1" ht="18" x14ac:dyDescent="0.25">
      <c r="A403" s="312"/>
    </row>
    <row r="404" spans="1:1" ht="18" x14ac:dyDescent="0.25">
      <c r="A404" s="312"/>
    </row>
    <row r="405" spans="1:1" ht="18" x14ac:dyDescent="0.25">
      <c r="A405" s="312"/>
    </row>
    <row r="406" spans="1:1" ht="18" x14ac:dyDescent="0.25">
      <c r="A406" s="312"/>
    </row>
    <row r="407" spans="1:1" ht="18" x14ac:dyDescent="0.25">
      <c r="A407" s="312"/>
    </row>
    <row r="408" spans="1:1" ht="18" x14ac:dyDescent="0.25">
      <c r="A408" s="312"/>
    </row>
    <row r="409" spans="1:1" ht="18" x14ac:dyDescent="0.25">
      <c r="A409" s="312"/>
    </row>
    <row r="410" spans="1:1" ht="18" x14ac:dyDescent="0.25">
      <c r="A410" s="312"/>
    </row>
    <row r="411" spans="1:1" ht="18" x14ac:dyDescent="0.25">
      <c r="A411" s="312"/>
    </row>
    <row r="412" spans="1:1" ht="18" x14ac:dyDescent="0.25">
      <c r="A412" s="312"/>
    </row>
    <row r="413" spans="1:1" ht="18" x14ac:dyDescent="0.25">
      <c r="A413" s="312"/>
    </row>
    <row r="414" spans="1:1" ht="18" x14ac:dyDescent="0.25">
      <c r="A414" s="312"/>
    </row>
    <row r="415" spans="1:1" ht="18" x14ac:dyDescent="0.25">
      <c r="A415" s="312"/>
    </row>
    <row r="416" spans="1:1" ht="18" x14ac:dyDescent="0.25">
      <c r="A416" s="312"/>
    </row>
    <row r="417" spans="1:1" ht="18" x14ac:dyDescent="0.25">
      <c r="A417" s="312"/>
    </row>
    <row r="418" spans="1:1" ht="18" x14ac:dyDescent="0.25">
      <c r="A418" s="312"/>
    </row>
    <row r="419" spans="1:1" ht="18" x14ac:dyDescent="0.25">
      <c r="A419" s="312"/>
    </row>
    <row r="420" spans="1:1" ht="18" x14ac:dyDescent="0.25">
      <c r="A420" s="312"/>
    </row>
    <row r="421" spans="1:1" ht="18" x14ac:dyDescent="0.25">
      <c r="A421" s="312"/>
    </row>
    <row r="422" spans="1:1" ht="18" x14ac:dyDescent="0.25">
      <c r="A422" s="312"/>
    </row>
    <row r="423" spans="1:1" ht="18" x14ac:dyDescent="0.25">
      <c r="A423" s="312"/>
    </row>
    <row r="424" spans="1:1" ht="18" x14ac:dyDescent="0.25">
      <c r="A424" s="312"/>
    </row>
    <row r="425" spans="1:1" ht="18" x14ac:dyDescent="0.25">
      <c r="A425" s="312"/>
    </row>
    <row r="426" spans="1:1" ht="18" x14ac:dyDescent="0.25">
      <c r="A426" s="312"/>
    </row>
    <row r="427" spans="1:1" ht="18" x14ac:dyDescent="0.25">
      <c r="A427" s="312"/>
    </row>
    <row r="428" spans="1:1" ht="18" x14ac:dyDescent="0.25">
      <c r="A428" s="312"/>
    </row>
    <row r="429" spans="1:1" ht="18" x14ac:dyDescent="0.25">
      <c r="A429" s="312"/>
    </row>
    <row r="430" spans="1:1" ht="18" x14ac:dyDescent="0.25">
      <c r="A430" s="312"/>
    </row>
    <row r="431" spans="1:1" ht="18" x14ac:dyDescent="0.25">
      <c r="A431" s="312"/>
    </row>
    <row r="432" spans="1:1" ht="18" x14ac:dyDescent="0.25">
      <c r="A432" s="312"/>
    </row>
    <row r="433" spans="1:1" ht="18" x14ac:dyDescent="0.25">
      <c r="A433" s="312"/>
    </row>
    <row r="434" spans="1:1" ht="18" x14ac:dyDescent="0.25">
      <c r="A434" s="312"/>
    </row>
    <row r="435" spans="1:1" ht="18" x14ac:dyDescent="0.25">
      <c r="A435" s="312"/>
    </row>
    <row r="436" spans="1:1" ht="18" x14ac:dyDescent="0.25">
      <c r="A436" s="312"/>
    </row>
    <row r="437" spans="1:1" ht="18" x14ac:dyDescent="0.25">
      <c r="A437" s="312"/>
    </row>
    <row r="438" spans="1:1" ht="18" x14ac:dyDescent="0.25">
      <c r="A438" s="312"/>
    </row>
    <row r="439" spans="1:1" ht="18" x14ac:dyDescent="0.25">
      <c r="A439" s="312"/>
    </row>
    <row r="440" spans="1:1" ht="18" x14ac:dyDescent="0.25">
      <c r="A440" s="312"/>
    </row>
    <row r="441" spans="1:1" ht="18" x14ac:dyDescent="0.25">
      <c r="A441" s="312"/>
    </row>
    <row r="442" spans="1:1" ht="18" x14ac:dyDescent="0.25">
      <c r="A442" s="312"/>
    </row>
    <row r="443" spans="1:1" ht="18" x14ac:dyDescent="0.25">
      <c r="A443" s="312"/>
    </row>
    <row r="444" spans="1:1" ht="18" x14ac:dyDescent="0.25">
      <c r="A444" s="312"/>
    </row>
    <row r="445" spans="1:1" ht="18" x14ac:dyDescent="0.25">
      <c r="A445" s="312"/>
    </row>
    <row r="446" spans="1:1" ht="18" x14ac:dyDescent="0.25">
      <c r="A446" s="312"/>
    </row>
    <row r="447" spans="1:1" ht="18" x14ac:dyDescent="0.25">
      <c r="A447" s="312"/>
    </row>
    <row r="448" spans="1:1" ht="18" x14ac:dyDescent="0.25">
      <c r="A448" s="312"/>
    </row>
    <row r="449" spans="1:1" ht="18" x14ac:dyDescent="0.25">
      <c r="A449" s="312"/>
    </row>
    <row r="450" spans="1:1" ht="18" x14ac:dyDescent="0.25">
      <c r="A450" s="312"/>
    </row>
    <row r="451" spans="1:1" ht="18" x14ac:dyDescent="0.25">
      <c r="A451" s="312"/>
    </row>
    <row r="452" spans="1:1" ht="18" x14ac:dyDescent="0.25">
      <c r="A452" s="312"/>
    </row>
    <row r="453" spans="1:1" ht="18" x14ac:dyDescent="0.25">
      <c r="A453" s="312"/>
    </row>
    <row r="454" spans="1:1" ht="18" x14ac:dyDescent="0.25">
      <c r="A454" s="312"/>
    </row>
    <row r="455" spans="1:1" ht="18" x14ac:dyDescent="0.25">
      <c r="A455" s="312"/>
    </row>
    <row r="456" spans="1:1" ht="18" x14ac:dyDescent="0.25">
      <c r="A456" s="312"/>
    </row>
    <row r="457" spans="1:1" ht="18" x14ac:dyDescent="0.25">
      <c r="A457" s="312"/>
    </row>
    <row r="458" spans="1:1" ht="18" x14ac:dyDescent="0.25">
      <c r="A458" s="312"/>
    </row>
    <row r="459" spans="1:1" ht="18" x14ac:dyDescent="0.25">
      <c r="A459" s="312"/>
    </row>
    <row r="460" spans="1:1" ht="18" x14ac:dyDescent="0.25">
      <c r="A460" s="312"/>
    </row>
    <row r="461" spans="1:1" ht="18" x14ac:dyDescent="0.25">
      <c r="A461" s="312"/>
    </row>
    <row r="462" spans="1:1" ht="18" x14ac:dyDescent="0.25">
      <c r="A462" s="312"/>
    </row>
    <row r="463" spans="1:1" ht="18" x14ac:dyDescent="0.25">
      <c r="A463" s="312"/>
    </row>
    <row r="464" spans="1:1" ht="18" x14ac:dyDescent="0.25">
      <c r="A464" s="312"/>
    </row>
    <row r="465" spans="1:1" ht="18" x14ac:dyDescent="0.25">
      <c r="A465" s="312"/>
    </row>
    <row r="466" spans="1:1" ht="18" x14ac:dyDescent="0.25">
      <c r="A466" s="312"/>
    </row>
    <row r="467" spans="1:1" ht="18" x14ac:dyDescent="0.25">
      <c r="A467" s="312"/>
    </row>
    <row r="468" spans="1:1" ht="18" x14ac:dyDescent="0.25">
      <c r="A468" s="312"/>
    </row>
    <row r="469" spans="1:1" ht="18" x14ac:dyDescent="0.25">
      <c r="A469" s="312"/>
    </row>
    <row r="470" spans="1:1" ht="18" x14ac:dyDescent="0.25">
      <c r="A470" s="312"/>
    </row>
    <row r="471" spans="1:1" ht="18" x14ac:dyDescent="0.25">
      <c r="A471" s="312"/>
    </row>
    <row r="472" spans="1:1" ht="18" x14ac:dyDescent="0.25">
      <c r="A472" s="312"/>
    </row>
    <row r="473" spans="1:1" ht="18" x14ac:dyDescent="0.25">
      <c r="A473" s="312"/>
    </row>
    <row r="474" spans="1:1" ht="18" x14ac:dyDescent="0.25">
      <c r="A474" s="312"/>
    </row>
    <row r="475" spans="1:1" ht="18" x14ac:dyDescent="0.25">
      <c r="A475" s="312"/>
    </row>
    <row r="476" spans="1:1" ht="18" x14ac:dyDescent="0.25">
      <c r="A476" s="312"/>
    </row>
    <row r="477" spans="1:1" ht="18" x14ac:dyDescent="0.25">
      <c r="A477" s="312"/>
    </row>
    <row r="478" spans="1:1" ht="18" x14ac:dyDescent="0.25">
      <c r="A478" s="312"/>
    </row>
    <row r="479" spans="1:1" ht="18" x14ac:dyDescent="0.25">
      <c r="A479" s="312"/>
    </row>
    <row r="480" spans="1:1" ht="18" x14ac:dyDescent="0.25">
      <c r="A480" s="312"/>
    </row>
    <row r="481" spans="1:1" ht="18" x14ac:dyDescent="0.25">
      <c r="A481" s="312"/>
    </row>
    <row r="482" spans="1:1" ht="18" x14ac:dyDescent="0.25">
      <c r="A482" s="312"/>
    </row>
    <row r="483" spans="1:1" ht="18" x14ac:dyDescent="0.25">
      <c r="A483" s="312"/>
    </row>
    <row r="484" spans="1:1" ht="18" x14ac:dyDescent="0.25">
      <c r="A484" s="312"/>
    </row>
    <row r="485" spans="1:1" ht="18" x14ac:dyDescent="0.25">
      <c r="A485" s="312"/>
    </row>
    <row r="486" spans="1:1" ht="18" x14ac:dyDescent="0.25">
      <c r="A486" s="312"/>
    </row>
    <row r="487" spans="1:1" ht="18" x14ac:dyDescent="0.25">
      <c r="A487" s="312"/>
    </row>
    <row r="488" spans="1:1" ht="18" x14ac:dyDescent="0.25">
      <c r="A488" s="312"/>
    </row>
    <row r="489" spans="1:1" ht="18" x14ac:dyDescent="0.25">
      <c r="A489" s="312"/>
    </row>
    <row r="490" spans="1:1" ht="18" x14ac:dyDescent="0.25">
      <c r="A490" s="312"/>
    </row>
    <row r="491" spans="1:1" ht="18" x14ac:dyDescent="0.25">
      <c r="A491" s="312"/>
    </row>
    <row r="492" spans="1:1" ht="18" x14ac:dyDescent="0.25">
      <c r="A492" s="312"/>
    </row>
    <row r="493" spans="1:1" ht="18" x14ac:dyDescent="0.25">
      <c r="A493" s="312"/>
    </row>
    <row r="494" spans="1:1" ht="18" x14ac:dyDescent="0.25">
      <c r="A494" s="312"/>
    </row>
    <row r="495" spans="1:1" ht="18" x14ac:dyDescent="0.25">
      <c r="A495" s="312"/>
    </row>
    <row r="496" spans="1:1" ht="18" x14ac:dyDescent="0.25">
      <c r="A496" s="312"/>
    </row>
    <row r="497" spans="1:1" ht="18" x14ac:dyDescent="0.25">
      <c r="A497" s="312"/>
    </row>
    <row r="498" spans="1:1" ht="18" x14ac:dyDescent="0.25">
      <c r="A498" s="312"/>
    </row>
    <row r="499" spans="1:1" ht="18" x14ac:dyDescent="0.25">
      <c r="A499" s="312"/>
    </row>
    <row r="500" spans="1:1" ht="18" x14ac:dyDescent="0.25">
      <c r="A500" s="312"/>
    </row>
    <row r="501" spans="1:1" ht="18" x14ac:dyDescent="0.25">
      <c r="A501" s="312"/>
    </row>
    <row r="502" spans="1:1" ht="18" x14ac:dyDescent="0.25">
      <c r="A502" s="312"/>
    </row>
    <row r="503" spans="1:1" ht="18" x14ac:dyDescent="0.25">
      <c r="A503" s="312"/>
    </row>
    <row r="504" spans="1:1" ht="18" x14ac:dyDescent="0.25">
      <c r="A504" s="312"/>
    </row>
    <row r="505" spans="1:1" ht="18" x14ac:dyDescent="0.25">
      <c r="A505" s="312"/>
    </row>
    <row r="506" spans="1:1" ht="18" x14ac:dyDescent="0.25">
      <c r="A506" s="312"/>
    </row>
    <row r="507" spans="1:1" ht="18" x14ac:dyDescent="0.25">
      <c r="A507" s="312"/>
    </row>
    <row r="508" spans="1:1" ht="18" x14ac:dyDescent="0.25">
      <c r="A508" s="312"/>
    </row>
    <row r="509" spans="1:1" ht="18" x14ac:dyDescent="0.25">
      <c r="A509" s="312"/>
    </row>
    <row r="510" spans="1:1" ht="18" x14ac:dyDescent="0.25">
      <c r="A510" s="312"/>
    </row>
    <row r="511" spans="1:1" ht="18" x14ac:dyDescent="0.25">
      <c r="A511" s="312"/>
    </row>
    <row r="512" spans="1:1" ht="18" x14ac:dyDescent="0.25">
      <c r="A512" s="312"/>
    </row>
    <row r="513" spans="1:1" ht="18" x14ac:dyDescent="0.25">
      <c r="A513" s="312"/>
    </row>
    <row r="514" spans="1:1" ht="18" x14ac:dyDescent="0.25">
      <c r="A514" s="312"/>
    </row>
    <row r="515" spans="1:1" ht="18" x14ac:dyDescent="0.25">
      <c r="A515" s="312"/>
    </row>
    <row r="516" spans="1:1" ht="18" x14ac:dyDescent="0.25">
      <c r="A516" s="312"/>
    </row>
    <row r="517" spans="1:1" ht="18" x14ac:dyDescent="0.25">
      <c r="A517" s="312"/>
    </row>
    <row r="518" spans="1:1" ht="18" x14ac:dyDescent="0.25">
      <c r="A518" s="312"/>
    </row>
    <row r="519" spans="1:1" ht="18" x14ac:dyDescent="0.25">
      <c r="A519" s="312"/>
    </row>
    <row r="520" spans="1:1" ht="18" x14ac:dyDescent="0.25">
      <c r="A520" s="312"/>
    </row>
    <row r="521" spans="1:1" ht="18" x14ac:dyDescent="0.25">
      <c r="A521" s="312"/>
    </row>
    <row r="522" spans="1:1" ht="18" x14ac:dyDescent="0.25">
      <c r="A522" s="312"/>
    </row>
    <row r="523" spans="1:1" ht="18" x14ac:dyDescent="0.25">
      <c r="A523" s="312"/>
    </row>
    <row r="524" spans="1:1" ht="18" x14ac:dyDescent="0.25">
      <c r="A524" s="312"/>
    </row>
    <row r="525" spans="1:1" ht="18" x14ac:dyDescent="0.25">
      <c r="A525" s="312"/>
    </row>
    <row r="526" spans="1:1" ht="18" x14ac:dyDescent="0.25">
      <c r="A526" s="312"/>
    </row>
    <row r="527" spans="1:1" ht="18" x14ac:dyDescent="0.25">
      <c r="A527" s="312"/>
    </row>
    <row r="528" spans="1:1" ht="18" x14ac:dyDescent="0.25">
      <c r="A528" s="312"/>
    </row>
    <row r="529" spans="1:1" ht="18" x14ac:dyDescent="0.25">
      <c r="A529" s="312"/>
    </row>
    <row r="530" spans="1:1" ht="18" x14ac:dyDescent="0.25">
      <c r="A530" s="312"/>
    </row>
    <row r="531" spans="1:1" ht="18" x14ac:dyDescent="0.25">
      <c r="A531" s="312"/>
    </row>
    <row r="532" spans="1:1" ht="18" x14ac:dyDescent="0.25">
      <c r="A532" s="312"/>
    </row>
    <row r="533" spans="1:1" ht="18" x14ac:dyDescent="0.25">
      <c r="A533" s="312"/>
    </row>
    <row r="534" spans="1:1" ht="18" x14ac:dyDescent="0.25">
      <c r="A534" s="312"/>
    </row>
    <row r="535" spans="1:1" ht="18" x14ac:dyDescent="0.25">
      <c r="A535" s="312"/>
    </row>
    <row r="536" spans="1:1" ht="18" x14ac:dyDescent="0.25">
      <c r="A536" s="312"/>
    </row>
    <row r="537" spans="1:1" ht="18" x14ac:dyDescent="0.25">
      <c r="A537" s="312"/>
    </row>
    <row r="538" spans="1:1" ht="18" x14ac:dyDescent="0.25">
      <c r="A538" s="312"/>
    </row>
    <row r="539" spans="1:1" ht="18" x14ac:dyDescent="0.25">
      <c r="A539" s="312"/>
    </row>
    <row r="540" spans="1:1" ht="18" x14ac:dyDescent="0.25">
      <c r="A540" s="312"/>
    </row>
    <row r="541" spans="1:1" ht="18" x14ac:dyDescent="0.25">
      <c r="A541" s="312"/>
    </row>
    <row r="542" spans="1:1" ht="18" x14ac:dyDescent="0.25">
      <c r="A542" s="312"/>
    </row>
    <row r="543" spans="1:1" ht="18" x14ac:dyDescent="0.25">
      <c r="A543" s="312"/>
    </row>
    <row r="544" spans="1:1" ht="18" x14ac:dyDescent="0.25">
      <c r="A544" s="312"/>
    </row>
    <row r="545" spans="1:1" ht="18" x14ac:dyDescent="0.25">
      <c r="A545" s="312"/>
    </row>
    <row r="546" spans="1:1" ht="18" x14ac:dyDescent="0.25">
      <c r="A546" s="312"/>
    </row>
    <row r="547" spans="1:1" ht="18" x14ac:dyDescent="0.25">
      <c r="A547" s="312"/>
    </row>
    <row r="548" spans="1:1" ht="18" x14ac:dyDescent="0.25">
      <c r="A548" s="312"/>
    </row>
    <row r="549" spans="1:1" ht="18" x14ac:dyDescent="0.25">
      <c r="A549" s="312"/>
    </row>
    <row r="550" spans="1:1" ht="18" x14ac:dyDescent="0.25">
      <c r="A550" s="312"/>
    </row>
    <row r="551" spans="1:1" ht="18" x14ac:dyDescent="0.25">
      <c r="A551" s="312"/>
    </row>
    <row r="552" spans="1:1" ht="18" x14ac:dyDescent="0.25">
      <c r="A552" s="312"/>
    </row>
    <row r="553" spans="1:1" ht="18" x14ac:dyDescent="0.25">
      <c r="A553" s="312"/>
    </row>
    <row r="554" spans="1:1" ht="18" x14ac:dyDescent="0.25">
      <c r="A554" s="312"/>
    </row>
    <row r="555" spans="1:1" ht="18" x14ac:dyDescent="0.25">
      <c r="A555" s="312"/>
    </row>
    <row r="556" spans="1:1" ht="18" x14ac:dyDescent="0.25">
      <c r="A556" s="312"/>
    </row>
    <row r="557" spans="1:1" ht="18" x14ac:dyDescent="0.25">
      <c r="A557" s="312"/>
    </row>
    <row r="558" spans="1:1" ht="18" x14ac:dyDescent="0.25">
      <c r="A558" s="312"/>
    </row>
    <row r="559" spans="1:1" ht="18" x14ac:dyDescent="0.25">
      <c r="A559" s="312"/>
    </row>
    <row r="560" spans="1:1" ht="18" x14ac:dyDescent="0.25">
      <c r="A560" s="312"/>
    </row>
    <row r="561" spans="1:1" ht="18" x14ac:dyDescent="0.25">
      <c r="A561" s="312"/>
    </row>
    <row r="562" spans="1:1" ht="18" x14ac:dyDescent="0.25">
      <c r="A562" s="312"/>
    </row>
    <row r="563" spans="1:1" ht="18" x14ac:dyDescent="0.25">
      <c r="A563" s="312"/>
    </row>
    <row r="564" spans="1:1" ht="18" x14ac:dyDescent="0.25">
      <c r="A564" s="312"/>
    </row>
    <row r="565" spans="1:1" ht="18" x14ac:dyDescent="0.25">
      <c r="A565" s="312"/>
    </row>
    <row r="566" spans="1:1" ht="18" x14ac:dyDescent="0.25">
      <c r="A566" s="312"/>
    </row>
    <row r="567" spans="1:1" ht="18" x14ac:dyDescent="0.25">
      <c r="A567" s="312"/>
    </row>
    <row r="568" spans="1:1" ht="18" x14ac:dyDescent="0.25">
      <c r="A568" s="312"/>
    </row>
    <row r="569" spans="1:1" ht="18" x14ac:dyDescent="0.25">
      <c r="A569" s="312"/>
    </row>
    <row r="570" spans="1:1" ht="18" x14ac:dyDescent="0.25">
      <c r="A570" s="312"/>
    </row>
    <row r="571" spans="1:1" ht="18" x14ac:dyDescent="0.25">
      <c r="A571" s="312"/>
    </row>
    <row r="572" spans="1:1" ht="18" x14ac:dyDescent="0.25">
      <c r="A572" s="312"/>
    </row>
    <row r="573" spans="1:1" ht="18" x14ac:dyDescent="0.25">
      <c r="A573" s="312"/>
    </row>
    <row r="574" spans="1:1" ht="18" x14ac:dyDescent="0.25">
      <c r="A574" s="312"/>
    </row>
    <row r="575" spans="1:1" ht="18" x14ac:dyDescent="0.25">
      <c r="A575" s="312"/>
    </row>
    <row r="576" spans="1:1" ht="18" x14ac:dyDescent="0.25">
      <c r="A576" s="312"/>
    </row>
    <row r="577" spans="1:1" ht="18" x14ac:dyDescent="0.25">
      <c r="A577" s="312"/>
    </row>
    <row r="578" spans="1:1" ht="18" x14ac:dyDescent="0.25">
      <c r="A578" s="312"/>
    </row>
    <row r="579" spans="1:1" ht="18" x14ac:dyDescent="0.25">
      <c r="A579" s="312"/>
    </row>
    <row r="580" spans="1:1" ht="18" x14ac:dyDescent="0.25">
      <c r="A580" s="312"/>
    </row>
    <row r="581" spans="1:1" ht="18" x14ac:dyDescent="0.25">
      <c r="A581" s="312"/>
    </row>
    <row r="582" spans="1:1" ht="18" x14ac:dyDescent="0.25">
      <c r="A582" s="312"/>
    </row>
    <row r="583" spans="1:1" ht="18" x14ac:dyDescent="0.25">
      <c r="A583" s="312"/>
    </row>
    <row r="584" spans="1:1" ht="18" x14ac:dyDescent="0.25">
      <c r="A584" s="312"/>
    </row>
    <row r="585" spans="1:1" ht="18" x14ac:dyDescent="0.25">
      <c r="A585" s="312"/>
    </row>
    <row r="586" spans="1:1" ht="18" x14ac:dyDescent="0.25">
      <c r="A586" s="312"/>
    </row>
    <row r="587" spans="1:1" ht="18" x14ac:dyDescent="0.25">
      <c r="A587" s="312"/>
    </row>
    <row r="588" spans="1:1" ht="18" x14ac:dyDescent="0.25">
      <c r="A588" s="312"/>
    </row>
    <row r="589" spans="1:1" ht="18" x14ac:dyDescent="0.25">
      <c r="A589" s="312"/>
    </row>
    <row r="590" spans="1:1" ht="18" x14ac:dyDescent="0.25">
      <c r="A590" s="312"/>
    </row>
    <row r="591" spans="1:1" ht="18" x14ac:dyDescent="0.25">
      <c r="A591" s="312"/>
    </row>
    <row r="592" spans="1:1" ht="18" x14ac:dyDescent="0.25">
      <c r="A592" s="312"/>
    </row>
    <row r="593" spans="1:1" ht="18" x14ac:dyDescent="0.25">
      <c r="A593" s="312"/>
    </row>
    <row r="594" spans="1:1" ht="18" x14ac:dyDescent="0.25">
      <c r="A594" s="312"/>
    </row>
    <row r="595" spans="1:1" ht="18" x14ac:dyDescent="0.25">
      <c r="A595" s="312"/>
    </row>
    <row r="596" spans="1:1" ht="18" x14ac:dyDescent="0.25">
      <c r="A596" s="312"/>
    </row>
    <row r="597" spans="1:1" ht="18" x14ac:dyDescent="0.25">
      <c r="A597" s="312"/>
    </row>
    <row r="598" spans="1:1" ht="18" x14ac:dyDescent="0.25">
      <c r="A598" s="312"/>
    </row>
    <row r="599" spans="1:1" ht="18" x14ac:dyDescent="0.25">
      <c r="A599" s="312"/>
    </row>
    <row r="600" spans="1:1" ht="18" x14ac:dyDescent="0.25">
      <c r="A600" s="312"/>
    </row>
    <row r="601" spans="1:1" ht="18" x14ac:dyDescent="0.25">
      <c r="A601" s="312"/>
    </row>
    <row r="602" spans="1:1" ht="18" x14ac:dyDescent="0.25">
      <c r="A602" s="312"/>
    </row>
    <row r="603" spans="1:1" ht="18" x14ac:dyDescent="0.25">
      <c r="A603" s="312"/>
    </row>
    <row r="604" spans="1:1" ht="18" x14ac:dyDescent="0.25">
      <c r="A604" s="312"/>
    </row>
    <row r="605" spans="1:1" ht="18" x14ac:dyDescent="0.25">
      <c r="A605" s="312"/>
    </row>
    <row r="606" spans="1:1" ht="18" x14ac:dyDescent="0.25">
      <c r="A606" s="312"/>
    </row>
    <row r="607" spans="1:1" ht="18" x14ac:dyDescent="0.25">
      <c r="A607" s="312"/>
    </row>
    <row r="608" spans="1:1" ht="18" x14ac:dyDescent="0.25">
      <c r="A608" s="312"/>
    </row>
    <row r="609" spans="1:1" ht="18" x14ac:dyDescent="0.25">
      <c r="A609" s="312"/>
    </row>
    <row r="610" spans="1:1" ht="18" x14ac:dyDescent="0.25">
      <c r="A610" s="312"/>
    </row>
    <row r="611" spans="1:1" ht="18" x14ac:dyDescent="0.25">
      <c r="A611" s="312"/>
    </row>
    <row r="612" spans="1:1" ht="18" x14ac:dyDescent="0.25">
      <c r="A612" s="312"/>
    </row>
    <row r="613" spans="1:1" ht="18" x14ac:dyDescent="0.25">
      <c r="A613" s="312"/>
    </row>
    <row r="614" spans="1:1" ht="18" x14ac:dyDescent="0.25">
      <c r="A614" s="312"/>
    </row>
    <row r="615" spans="1:1" ht="18" x14ac:dyDescent="0.25">
      <c r="A615" s="312"/>
    </row>
    <row r="616" spans="1:1" ht="18" x14ac:dyDescent="0.25">
      <c r="A616" s="312"/>
    </row>
    <row r="617" spans="1:1" ht="18" x14ac:dyDescent="0.25">
      <c r="A617" s="312"/>
    </row>
    <row r="618" spans="1:1" ht="18" x14ac:dyDescent="0.25">
      <c r="A618" s="312"/>
    </row>
    <row r="619" spans="1:1" ht="18" x14ac:dyDescent="0.25">
      <c r="A619" s="312"/>
    </row>
    <row r="620" spans="1:1" ht="18" x14ac:dyDescent="0.25">
      <c r="A620" s="312"/>
    </row>
    <row r="621" spans="1:1" ht="18" x14ac:dyDescent="0.25">
      <c r="A621" s="312"/>
    </row>
    <row r="622" spans="1:1" ht="18" x14ac:dyDescent="0.25">
      <c r="A622" s="312"/>
    </row>
    <row r="623" spans="1:1" ht="18" x14ac:dyDescent="0.25">
      <c r="A623" s="312"/>
    </row>
    <row r="624" spans="1:1" ht="18" x14ac:dyDescent="0.25">
      <c r="A624" s="312"/>
    </row>
    <row r="625" spans="1:1" ht="18" x14ac:dyDescent="0.25">
      <c r="A625" s="312"/>
    </row>
    <row r="626" spans="1:1" ht="18" x14ac:dyDescent="0.25">
      <c r="A626" s="312"/>
    </row>
    <row r="627" spans="1:1" ht="18" x14ac:dyDescent="0.25">
      <c r="A627" s="312"/>
    </row>
    <row r="628" spans="1:1" ht="18" x14ac:dyDescent="0.25">
      <c r="A628" s="312"/>
    </row>
    <row r="629" spans="1:1" ht="18" x14ac:dyDescent="0.25">
      <c r="A629" s="312"/>
    </row>
    <row r="630" spans="1:1" ht="18" x14ac:dyDescent="0.25">
      <c r="A630" s="312"/>
    </row>
    <row r="631" spans="1:1" ht="18" x14ac:dyDescent="0.25">
      <c r="A631" s="312"/>
    </row>
    <row r="632" spans="1:1" ht="18" x14ac:dyDescent="0.25">
      <c r="A632" s="312"/>
    </row>
    <row r="633" spans="1:1" ht="18" x14ac:dyDescent="0.25">
      <c r="A633" s="312"/>
    </row>
    <row r="634" spans="1:1" ht="18" x14ac:dyDescent="0.25">
      <c r="A634" s="312"/>
    </row>
    <row r="635" spans="1:1" ht="18" x14ac:dyDescent="0.25">
      <c r="A635" s="312"/>
    </row>
    <row r="636" spans="1:1" ht="18" x14ac:dyDescent="0.25">
      <c r="A636" s="312"/>
    </row>
    <row r="637" spans="1:1" ht="18" x14ac:dyDescent="0.25">
      <c r="A637" s="312"/>
    </row>
    <row r="638" spans="1:1" ht="18" x14ac:dyDescent="0.25">
      <c r="A638" s="312"/>
    </row>
    <row r="639" spans="1:1" ht="18" x14ac:dyDescent="0.25">
      <c r="A639" s="312"/>
    </row>
    <row r="640" spans="1:1" ht="18" x14ac:dyDescent="0.25">
      <c r="A640" s="312"/>
    </row>
    <row r="641" spans="1:1" ht="18" x14ac:dyDescent="0.25">
      <c r="A641" s="312"/>
    </row>
    <row r="642" spans="1:1" ht="18" x14ac:dyDescent="0.25">
      <c r="A642" s="312"/>
    </row>
    <row r="643" spans="1:1" ht="18" x14ac:dyDescent="0.25">
      <c r="A643" s="312"/>
    </row>
    <row r="644" spans="1:1" ht="18" x14ac:dyDescent="0.25">
      <c r="A644" s="312"/>
    </row>
    <row r="645" spans="1:1" ht="18" x14ac:dyDescent="0.25">
      <c r="A645" s="312"/>
    </row>
    <row r="646" spans="1:1" ht="18" x14ac:dyDescent="0.25">
      <c r="A646" s="312"/>
    </row>
    <row r="647" spans="1:1" ht="18" x14ac:dyDescent="0.25">
      <c r="A647" s="312"/>
    </row>
    <row r="648" spans="1:1" ht="18" x14ac:dyDescent="0.25">
      <c r="A648" s="312"/>
    </row>
    <row r="649" spans="1:1" ht="18" x14ac:dyDescent="0.25">
      <c r="A649" s="312"/>
    </row>
    <row r="650" spans="1:1" ht="18" x14ac:dyDescent="0.25">
      <c r="A650" s="312"/>
    </row>
    <row r="651" spans="1:1" ht="18" x14ac:dyDescent="0.25">
      <c r="A651" s="312"/>
    </row>
    <row r="652" spans="1:1" ht="18" x14ac:dyDescent="0.25">
      <c r="A652" s="312"/>
    </row>
    <row r="653" spans="1:1" ht="18" x14ac:dyDescent="0.25">
      <c r="A653" s="312"/>
    </row>
    <row r="654" spans="1:1" ht="18" x14ac:dyDescent="0.25">
      <c r="A654" s="312"/>
    </row>
    <row r="655" spans="1:1" ht="18" x14ac:dyDescent="0.25">
      <c r="A655" s="312"/>
    </row>
    <row r="656" spans="1:1" ht="18" x14ac:dyDescent="0.25">
      <c r="A656" s="312"/>
    </row>
    <row r="657" spans="1:1" ht="18" x14ac:dyDescent="0.25">
      <c r="A657" s="312"/>
    </row>
    <row r="658" spans="1:1" ht="18" x14ac:dyDescent="0.25">
      <c r="A658" s="312"/>
    </row>
    <row r="659" spans="1:1" ht="18" x14ac:dyDescent="0.25">
      <c r="A659" s="312"/>
    </row>
    <row r="660" spans="1:1" ht="18" x14ac:dyDescent="0.25">
      <c r="A660" s="312"/>
    </row>
    <row r="661" spans="1:1" ht="18" x14ac:dyDescent="0.25">
      <c r="A661" s="312"/>
    </row>
    <row r="662" spans="1:1" ht="18" x14ac:dyDescent="0.25">
      <c r="A662" s="312"/>
    </row>
    <row r="663" spans="1:1" ht="18" x14ac:dyDescent="0.25">
      <c r="A663" s="312"/>
    </row>
    <row r="664" spans="1:1" ht="18" x14ac:dyDescent="0.25">
      <c r="A664" s="312"/>
    </row>
    <row r="665" spans="1:1" ht="18" x14ac:dyDescent="0.25">
      <c r="A665" s="312"/>
    </row>
    <row r="666" spans="1:1" ht="18" x14ac:dyDescent="0.25">
      <c r="A666" s="312"/>
    </row>
    <row r="667" spans="1:1" ht="18" x14ac:dyDescent="0.25">
      <c r="A667" s="312"/>
    </row>
    <row r="668" spans="1:1" ht="18" x14ac:dyDescent="0.25">
      <c r="A668" s="312"/>
    </row>
    <row r="669" spans="1:1" ht="18" x14ac:dyDescent="0.25">
      <c r="A669" s="312"/>
    </row>
    <row r="670" spans="1:1" ht="18" x14ac:dyDescent="0.25">
      <c r="A670" s="312"/>
    </row>
    <row r="671" spans="1:1" ht="18" x14ac:dyDescent="0.25">
      <c r="A671" s="312"/>
    </row>
    <row r="672" spans="1:1" ht="18" x14ac:dyDescent="0.25">
      <c r="A672" s="312"/>
    </row>
    <row r="673" spans="1:1" ht="18" x14ac:dyDescent="0.25">
      <c r="A673" s="312"/>
    </row>
    <row r="674" spans="1:1" ht="18" x14ac:dyDescent="0.25">
      <c r="A674" s="312"/>
    </row>
    <row r="675" spans="1:1" ht="18" x14ac:dyDescent="0.25">
      <c r="A675" s="312"/>
    </row>
    <row r="676" spans="1:1" ht="18" x14ac:dyDescent="0.25">
      <c r="A676" s="312"/>
    </row>
    <row r="677" spans="1:1" ht="18" x14ac:dyDescent="0.25">
      <c r="A677" s="312"/>
    </row>
    <row r="678" spans="1:1" ht="18" x14ac:dyDescent="0.25">
      <c r="A678" s="312"/>
    </row>
    <row r="679" spans="1:1" ht="18" x14ac:dyDescent="0.25">
      <c r="A679" s="312"/>
    </row>
    <row r="680" spans="1:1" ht="18" x14ac:dyDescent="0.25">
      <c r="A680" s="312"/>
    </row>
    <row r="681" spans="1:1" ht="18" x14ac:dyDescent="0.25">
      <c r="A681" s="312"/>
    </row>
    <row r="682" spans="1:1" ht="18" x14ac:dyDescent="0.25">
      <c r="A682" s="312"/>
    </row>
    <row r="683" spans="1:1" ht="18" x14ac:dyDescent="0.25">
      <c r="A683" s="312"/>
    </row>
    <row r="684" spans="1:1" ht="18" x14ac:dyDescent="0.25">
      <c r="A684" s="312"/>
    </row>
    <row r="685" spans="1:1" ht="18" x14ac:dyDescent="0.25">
      <c r="A685" s="312"/>
    </row>
    <row r="686" spans="1:1" ht="18" x14ac:dyDescent="0.25">
      <c r="A686" s="312"/>
    </row>
    <row r="687" spans="1:1" ht="18" x14ac:dyDescent="0.25">
      <c r="A687" s="312"/>
    </row>
    <row r="688" spans="1:1" ht="18" x14ac:dyDescent="0.25">
      <c r="A688" s="312"/>
    </row>
    <row r="689" spans="1:1" ht="18" x14ac:dyDescent="0.25">
      <c r="A689" s="312"/>
    </row>
    <row r="690" spans="1:1" ht="18" x14ac:dyDescent="0.25">
      <c r="A690" s="312"/>
    </row>
    <row r="691" spans="1:1" ht="18" x14ac:dyDescent="0.25">
      <c r="A691" s="312"/>
    </row>
    <row r="692" spans="1:1" ht="18" x14ac:dyDescent="0.25">
      <c r="A692" s="312"/>
    </row>
    <row r="693" spans="1:1" ht="18" x14ac:dyDescent="0.25">
      <c r="A693" s="312"/>
    </row>
    <row r="694" spans="1:1" ht="18" x14ac:dyDescent="0.25">
      <c r="A694" s="312"/>
    </row>
    <row r="695" spans="1:1" ht="18" x14ac:dyDescent="0.25">
      <c r="A695" s="312"/>
    </row>
    <row r="696" spans="1:1" ht="18" x14ac:dyDescent="0.25">
      <c r="A696" s="312"/>
    </row>
    <row r="697" spans="1:1" ht="18" x14ac:dyDescent="0.25">
      <c r="A697" s="312"/>
    </row>
    <row r="698" spans="1:1" ht="18" x14ac:dyDescent="0.25">
      <c r="A698" s="312"/>
    </row>
    <row r="699" spans="1:1" ht="18" x14ac:dyDescent="0.25">
      <c r="A699" s="312"/>
    </row>
    <row r="700" spans="1:1" ht="18" x14ac:dyDescent="0.25">
      <c r="A700" s="312"/>
    </row>
    <row r="701" spans="1:1" ht="18" x14ac:dyDescent="0.25">
      <c r="A701" s="312"/>
    </row>
    <row r="702" spans="1:1" ht="18" x14ac:dyDescent="0.25">
      <c r="A702" s="312"/>
    </row>
    <row r="703" spans="1:1" ht="18" x14ac:dyDescent="0.25">
      <c r="A703" s="312"/>
    </row>
    <row r="704" spans="1:1" ht="18" x14ac:dyDescent="0.25">
      <c r="A704" s="312"/>
    </row>
    <row r="705" spans="1:1" ht="18" x14ac:dyDescent="0.25">
      <c r="A705" s="312"/>
    </row>
    <row r="706" spans="1:1" ht="18" x14ac:dyDescent="0.25">
      <c r="A706" s="312"/>
    </row>
    <row r="707" spans="1:1" ht="18" x14ac:dyDescent="0.25">
      <c r="A707" s="312"/>
    </row>
    <row r="708" spans="1:1" ht="18" x14ac:dyDescent="0.25">
      <c r="A708" s="312"/>
    </row>
    <row r="709" spans="1:1" ht="18" x14ac:dyDescent="0.25">
      <c r="A709" s="312"/>
    </row>
    <row r="710" spans="1:1" ht="18" x14ac:dyDescent="0.25">
      <c r="A710" s="312"/>
    </row>
    <row r="711" spans="1:1" ht="18" x14ac:dyDescent="0.25">
      <c r="A711" s="312"/>
    </row>
    <row r="712" spans="1:1" ht="18" x14ac:dyDescent="0.25">
      <c r="A712" s="312"/>
    </row>
    <row r="713" spans="1:1" ht="18" x14ac:dyDescent="0.25">
      <c r="A713" s="312"/>
    </row>
    <row r="714" spans="1:1" ht="18" x14ac:dyDescent="0.25">
      <c r="A714" s="312"/>
    </row>
    <row r="715" spans="1:1" ht="18" x14ac:dyDescent="0.25">
      <c r="A715" s="312"/>
    </row>
    <row r="716" spans="1:1" ht="18" x14ac:dyDescent="0.25">
      <c r="A716" s="312"/>
    </row>
    <row r="717" spans="1:1" ht="18" x14ac:dyDescent="0.25">
      <c r="A717" s="312"/>
    </row>
    <row r="718" spans="1:1" ht="18" x14ac:dyDescent="0.25">
      <c r="A718" s="312"/>
    </row>
    <row r="719" spans="1:1" ht="18" x14ac:dyDescent="0.25">
      <c r="A719" s="312"/>
    </row>
    <row r="720" spans="1:1" ht="18" x14ac:dyDescent="0.25">
      <c r="A720" s="312"/>
    </row>
    <row r="721" spans="1:1" ht="18" x14ac:dyDescent="0.25">
      <c r="A721" s="312"/>
    </row>
    <row r="722" spans="1:1" ht="18" x14ac:dyDescent="0.25">
      <c r="A722" s="312"/>
    </row>
    <row r="723" spans="1:1" ht="18" x14ac:dyDescent="0.25">
      <c r="A723" s="312"/>
    </row>
    <row r="724" spans="1:1" ht="18" x14ac:dyDescent="0.25">
      <c r="A724" s="312"/>
    </row>
    <row r="725" spans="1:1" ht="18" x14ac:dyDescent="0.25">
      <c r="A725" s="312"/>
    </row>
    <row r="726" spans="1:1" ht="18" x14ac:dyDescent="0.25">
      <c r="A726" s="312"/>
    </row>
    <row r="727" spans="1:1" ht="18" x14ac:dyDescent="0.25">
      <c r="A727" s="312"/>
    </row>
    <row r="728" spans="1:1" ht="18" x14ac:dyDescent="0.25">
      <c r="A728" s="312"/>
    </row>
    <row r="729" spans="1:1" ht="18" x14ac:dyDescent="0.25">
      <c r="A729" s="312"/>
    </row>
    <row r="730" spans="1:1" ht="18" x14ac:dyDescent="0.25">
      <c r="A730" s="312"/>
    </row>
    <row r="731" spans="1:1" ht="18" x14ac:dyDescent="0.25">
      <c r="A731" s="312"/>
    </row>
    <row r="732" spans="1:1" ht="18" x14ac:dyDescent="0.25">
      <c r="A732" s="312"/>
    </row>
    <row r="733" spans="1:1" ht="18" x14ac:dyDescent="0.25">
      <c r="A733" s="312"/>
    </row>
    <row r="734" spans="1:1" ht="18" x14ac:dyDescent="0.25">
      <c r="A734" s="312"/>
    </row>
    <row r="735" spans="1:1" ht="18" x14ac:dyDescent="0.25">
      <c r="A735" s="312"/>
    </row>
    <row r="736" spans="1:1" ht="18" x14ac:dyDescent="0.25">
      <c r="A736" s="312"/>
    </row>
    <row r="737" spans="1:1" ht="18" x14ac:dyDescent="0.25">
      <c r="A737" s="312"/>
    </row>
    <row r="738" spans="1:1" ht="18" x14ac:dyDescent="0.25">
      <c r="A738" s="312"/>
    </row>
    <row r="739" spans="1:1" ht="18" x14ac:dyDescent="0.25">
      <c r="A739" s="312"/>
    </row>
    <row r="740" spans="1:1" ht="18" x14ac:dyDescent="0.25">
      <c r="A740" s="312"/>
    </row>
    <row r="741" spans="1:1" ht="18" x14ac:dyDescent="0.25">
      <c r="A741" s="312"/>
    </row>
    <row r="742" spans="1:1" ht="18" x14ac:dyDescent="0.25">
      <c r="A742" s="312"/>
    </row>
    <row r="743" spans="1:1" ht="18" x14ac:dyDescent="0.25">
      <c r="A743" s="312"/>
    </row>
    <row r="744" spans="1:1" ht="18" x14ac:dyDescent="0.25">
      <c r="A744" s="312"/>
    </row>
    <row r="745" spans="1:1" ht="18" x14ac:dyDescent="0.25">
      <c r="A745" s="312"/>
    </row>
    <row r="746" spans="1:1" ht="18" x14ac:dyDescent="0.25">
      <c r="A746" s="312"/>
    </row>
    <row r="747" spans="1:1" ht="18" x14ac:dyDescent="0.25">
      <c r="A747" s="312"/>
    </row>
    <row r="748" spans="1:1" ht="18" x14ac:dyDescent="0.25">
      <c r="A748" s="312"/>
    </row>
    <row r="749" spans="1:1" ht="18" x14ac:dyDescent="0.25">
      <c r="A749" s="312"/>
    </row>
    <row r="750" spans="1:1" ht="18" x14ac:dyDescent="0.25">
      <c r="A750" s="312"/>
    </row>
    <row r="751" spans="1:1" ht="18" x14ac:dyDescent="0.25">
      <c r="A751" s="312"/>
    </row>
    <row r="752" spans="1:1" ht="18" x14ac:dyDescent="0.25">
      <c r="A752" s="312"/>
    </row>
    <row r="753" spans="1:1" ht="18" x14ac:dyDescent="0.25">
      <c r="A753" s="312"/>
    </row>
    <row r="754" spans="1:1" ht="18" x14ac:dyDescent="0.25">
      <c r="A754" s="312"/>
    </row>
    <row r="755" spans="1:1" ht="18" x14ac:dyDescent="0.25">
      <c r="A755" s="312"/>
    </row>
    <row r="756" spans="1:1" ht="18" x14ac:dyDescent="0.25">
      <c r="A756" s="312"/>
    </row>
    <row r="757" spans="1:1" ht="18" x14ac:dyDescent="0.25">
      <c r="A757" s="312"/>
    </row>
    <row r="758" spans="1:1" ht="18" x14ac:dyDescent="0.25">
      <c r="A758" s="312"/>
    </row>
    <row r="759" spans="1:1" ht="18" x14ac:dyDescent="0.25">
      <c r="A759" s="312"/>
    </row>
    <row r="760" spans="1:1" ht="18" x14ac:dyDescent="0.25">
      <c r="A760" s="312"/>
    </row>
    <row r="761" spans="1:1" ht="18" x14ac:dyDescent="0.25">
      <c r="A761" s="312"/>
    </row>
    <row r="762" spans="1:1" ht="18" x14ac:dyDescent="0.25">
      <c r="A762" s="312"/>
    </row>
    <row r="763" spans="1:1" ht="18" x14ac:dyDescent="0.25">
      <c r="A763" s="312"/>
    </row>
    <row r="764" spans="1:1" ht="18" x14ac:dyDescent="0.25">
      <c r="A764" s="312"/>
    </row>
    <row r="765" spans="1:1" ht="18" x14ac:dyDescent="0.25">
      <c r="A765" s="312"/>
    </row>
    <row r="766" spans="1:1" ht="18" x14ac:dyDescent="0.25">
      <c r="A766" s="312"/>
    </row>
    <row r="767" spans="1:1" ht="18" x14ac:dyDescent="0.25">
      <c r="A767" s="312"/>
    </row>
    <row r="768" spans="1:1" ht="18" x14ac:dyDescent="0.25">
      <c r="A768" s="312"/>
    </row>
    <row r="769" spans="1:1" ht="18" x14ac:dyDescent="0.25">
      <c r="A769" s="312"/>
    </row>
    <row r="770" spans="1:1" ht="18" x14ac:dyDescent="0.25">
      <c r="A770" s="312"/>
    </row>
    <row r="771" spans="1:1" ht="18" x14ac:dyDescent="0.25">
      <c r="A771" s="312"/>
    </row>
    <row r="772" spans="1:1" ht="18" x14ac:dyDescent="0.25">
      <c r="A772" s="312"/>
    </row>
    <row r="773" spans="1:1" ht="18" x14ac:dyDescent="0.25">
      <c r="A773" s="312"/>
    </row>
    <row r="774" spans="1:1" ht="18" x14ac:dyDescent="0.25">
      <c r="A774" s="312"/>
    </row>
    <row r="775" spans="1:1" ht="18" x14ac:dyDescent="0.25">
      <c r="A775" s="312"/>
    </row>
    <row r="776" spans="1:1" ht="18" x14ac:dyDescent="0.25">
      <c r="A776" s="312"/>
    </row>
    <row r="777" spans="1:1" ht="18" x14ac:dyDescent="0.25">
      <c r="A777" s="312"/>
    </row>
    <row r="778" spans="1:1" ht="18" x14ac:dyDescent="0.25">
      <c r="A778" s="312"/>
    </row>
    <row r="779" spans="1:1" ht="18" x14ac:dyDescent="0.25">
      <c r="A779" s="312"/>
    </row>
    <row r="780" spans="1:1" ht="18" x14ac:dyDescent="0.25">
      <c r="A780" s="312"/>
    </row>
    <row r="781" spans="1:1" ht="18" x14ac:dyDescent="0.25">
      <c r="A781" s="312"/>
    </row>
    <row r="782" spans="1:1" ht="18" x14ac:dyDescent="0.25">
      <c r="A782" s="312"/>
    </row>
    <row r="783" spans="1:1" ht="18" x14ac:dyDescent="0.25">
      <c r="A783" s="312"/>
    </row>
    <row r="784" spans="1:1" ht="18" x14ac:dyDescent="0.25">
      <c r="A784" s="312"/>
    </row>
    <row r="785" spans="1:1" ht="18" x14ac:dyDescent="0.25">
      <c r="A785" s="312"/>
    </row>
    <row r="786" spans="1:1" ht="18" x14ac:dyDescent="0.25">
      <c r="A786" s="312"/>
    </row>
    <row r="787" spans="1:1" ht="18" x14ac:dyDescent="0.25">
      <c r="A787" s="312"/>
    </row>
    <row r="788" spans="1:1" ht="18" x14ac:dyDescent="0.25">
      <c r="A788" s="312"/>
    </row>
    <row r="789" spans="1:1" ht="18" x14ac:dyDescent="0.25">
      <c r="A789" s="312"/>
    </row>
    <row r="790" spans="1:1" ht="18" x14ac:dyDescent="0.25">
      <c r="A790" s="312"/>
    </row>
    <row r="791" spans="1:1" ht="18" x14ac:dyDescent="0.25">
      <c r="A791" s="312"/>
    </row>
    <row r="792" spans="1:1" ht="18" x14ac:dyDescent="0.25">
      <c r="A792" s="312"/>
    </row>
    <row r="793" spans="1:1" ht="18" x14ac:dyDescent="0.25">
      <c r="A793" s="312"/>
    </row>
    <row r="794" spans="1:1" ht="18" x14ac:dyDescent="0.25">
      <c r="A794" s="312"/>
    </row>
    <row r="795" spans="1:1" ht="18" x14ac:dyDescent="0.25">
      <c r="A795" s="312"/>
    </row>
    <row r="796" spans="1:1" ht="18" x14ac:dyDescent="0.25">
      <c r="A796" s="312"/>
    </row>
    <row r="797" spans="1:1" ht="18" x14ac:dyDescent="0.25">
      <c r="A797" s="312"/>
    </row>
    <row r="798" spans="1:1" ht="18" x14ac:dyDescent="0.25">
      <c r="A798" s="312"/>
    </row>
    <row r="799" spans="1:1" ht="18" x14ac:dyDescent="0.25">
      <c r="A799" s="312"/>
    </row>
    <row r="800" spans="1:1" ht="18" x14ac:dyDescent="0.25">
      <c r="A800" s="312"/>
    </row>
    <row r="801" spans="1:1" ht="18" x14ac:dyDescent="0.25">
      <c r="A801" s="312"/>
    </row>
    <row r="802" spans="1:1" ht="18" x14ac:dyDescent="0.25">
      <c r="A802" s="312"/>
    </row>
    <row r="803" spans="1:1" ht="18" x14ac:dyDescent="0.25">
      <c r="A803" s="312"/>
    </row>
    <row r="804" spans="1:1" ht="18" x14ac:dyDescent="0.25">
      <c r="A804" s="312"/>
    </row>
    <row r="805" spans="1:1" ht="18" x14ac:dyDescent="0.25">
      <c r="A805" s="312"/>
    </row>
    <row r="806" spans="1:1" ht="18" x14ac:dyDescent="0.25">
      <c r="A806" s="312"/>
    </row>
    <row r="807" spans="1:1" ht="18" x14ac:dyDescent="0.25">
      <c r="A807" s="312"/>
    </row>
    <row r="808" spans="1:1" ht="18" x14ac:dyDescent="0.25">
      <c r="A808" s="312"/>
    </row>
    <row r="809" spans="1:1" ht="18" x14ac:dyDescent="0.25">
      <c r="A809" s="312"/>
    </row>
    <row r="810" spans="1:1" ht="18" x14ac:dyDescent="0.25">
      <c r="A810" s="312"/>
    </row>
    <row r="811" spans="1:1" ht="18" x14ac:dyDescent="0.25">
      <c r="A811" s="312"/>
    </row>
    <row r="812" spans="1:1" ht="18" x14ac:dyDescent="0.25">
      <c r="A812" s="312"/>
    </row>
    <row r="813" spans="1:1" ht="18" x14ac:dyDescent="0.25">
      <c r="A813" s="312"/>
    </row>
    <row r="814" spans="1:1" ht="18" x14ac:dyDescent="0.25">
      <c r="A814" s="312"/>
    </row>
    <row r="815" spans="1:1" ht="18" x14ac:dyDescent="0.25">
      <c r="A815" s="312"/>
    </row>
    <row r="816" spans="1:1" ht="18" x14ac:dyDescent="0.25">
      <c r="A816" s="312"/>
    </row>
    <row r="817" spans="1:1" ht="18" x14ac:dyDescent="0.25">
      <c r="A817" s="312"/>
    </row>
    <row r="818" spans="1:1" ht="18" x14ac:dyDescent="0.25">
      <c r="A818" s="312"/>
    </row>
    <row r="819" spans="1:1" ht="18" x14ac:dyDescent="0.25">
      <c r="A819" s="312"/>
    </row>
    <row r="820" spans="1:1" ht="18" x14ac:dyDescent="0.25">
      <c r="A820" s="312"/>
    </row>
    <row r="821" spans="1:1" ht="18" x14ac:dyDescent="0.25">
      <c r="A821" s="312"/>
    </row>
    <row r="822" spans="1:1" ht="18" x14ac:dyDescent="0.25">
      <c r="A822" s="312"/>
    </row>
    <row r="823" spans="1:1" ht="18" x14ac:dyDescent="0.25">
      <c r="A823" s="312"/>
    </row>
    <row r="824" spans="1:1" ht="18" x14ac:dyDescent="0.25">
      <c r="A824" s="312"/>
    </row>
    <row r="825" spans="1:1" ht="18" x14ac:dyDescent="0.25">
      <c r="A825" s="312"/>
    </row>
    <row r="826" spans="1:1" ht="18" x14ac:dyDescent="0.25">
      <c r="A826" s="312"/>
    </row>
    <row r="827" spans="1:1" ht="18" x14ac:dyDescent="0.25">
      <c r="A827" s="312"/>
    </row>
    <row r="828" spans="1:1" ht="18" x14ac:dyDescent="0.25">
      <c r="A828" s="312"/>
    </row>
    <row r="829" spans="1:1" ht="18" x14ac:dyDescent="0.25">
      <c r="A829" s="312"/>
    </row>
    <row r="830" spans="1:1" ht="18" x14ac:dyDescent="0.25">
      <c r="A830" s="312"/>
    </row>
    <row r="831" spans="1:1" ht="18" x14ac:dyDescent="0.25">
      <c r="A831" s="312"/>
    </row>
    <row r="832" spans="1:1" ht="18" x14ac:dyDescent="0.25">
      <c r="A832" s="312"/>
    </row>
    <row r="833" spans="1:1" ht="18" x14ac:dyDescent="0.25">
      <c r="A833" s="312"/>
    </row>
    <row r="834" spans="1:1" ht="18" x14ac:dyDescent="0.25">
      <c r="A834" s="312"/>
    </row>
    <row r="835" spans="1:1" ht="18" x14ac:dyDescent="0.25">
      <c r="A835" s="312"/>
    </row>
    <row r="836" spans="1:1" ht="18" x14ac:dyDescent="0.25">
      <c r="A836" s="312"/>
    </row>
    <row r="837" spans="1:1" ht="18" x14ac:dyDescent="0.25">
      <c r="A837" s="312"/>
    </row>
    <row r="838" spans="1:1" ht="18" x14ac:dyDescent="0.25">
      <c r="A838" s="312"/>
    </row>
    <row r="839" spans="1:1" ht="18" x14ac:dyDescent="0.25">
      <c r="A839" s="312"/>
    </row>
    <row r="840" spans="1:1" ht="18" x14ac:dyDescent="0.25">
      <c r="A840" s="312"/>
    </row>
    <row r="841" spans="1:1" ht="18" x14ac:dyDescent="0.25">
      <c r="A841" s="312"/>
    </row>
    <row r="842" spans="1:1" ht="18" x14ac:dyDescent="0.25">
      <c r="A842" s="312"/>
    </row>
    <row r="843" spans="1:1" ht="18" x14ac:dyDescent="0.25">
      <c r="A843" s="312"/>
    </row>
    <row r="844" spans="1:1" ht="18" x14ac:dyDescent="0.25">
      <c r="A844" s="312"/>
    </row>
    <row r="845" spans="1:1" ht="18" x14ac:dyDescent="0.25">
      <c r="A845" s="312"/>
    </row>
    <row r="846" spans="1:1" ht="18" x14ac:dyDescent="0.25">
      <c r="A846" s="312"/>
    </row>
    <row r="847" spans="1:1" ht="18" x14ac:dyDescent="0.25">
      <c r="A847" s="312"/>
    </row>
    <row r="848" spans="1:1" ht="18" x14ac:dyDescent="0.25">
      <c r="A848" s="312"/>
    </row>
    <row r="849" spans="1:1" ht="18" x14ac:dyDescent="0.25">
      <c r="A849" s="312"/>
    </row>
    <row r="850" spans="1:1" ht="18" x14ac:dyDescent="0.25">
      <c r="A850" s="312"/>
    </row>
    <row r="851" spans="1:1" ht="18" x14ac:dyDescent="0.25">
      <c r="A851" s="312"/>
    </row>
    <row r="852" spans="1:1" ht="18" x14ac:dyDescent="0.25">
      <c r="A852" s="312"/>
    </row>
    <row r="853" spans="1:1" ht="18" x14ac:dyDescent="0.25">
      <c r="A853" s="312"/>
    </row>
    <row r="854" spans="1:1" ht="18" x14ac:dyDescent="0.25">
      <c r="A854" s="312"/>
    </row>
    <row r="855" spans="1:1" ht="18" x14ac:dyDescent="0.25">
      <c r="A855" s="312"/>
    </row>
    <row r="856" spans="1:1" ht="18" x14ac:dyDescent="0.25">
      <c r="A856" s="312"/>
    </row>
    <row r="857" spans="1:1" ht="18" x14ac:dyDescent="0.25">
      <c r="A857" s="312"/>
    </row>
    <row r="858" spans="1:1" ht="18" x14ac:dyDescent="0.25">
      <c r="A858" s="312"/>
    </row>
    <row r="859" spans="1:1" ht="18" x14ac:dyDescent="0.25">
      <c r="A859" s="312"/>
    </row>
    <row r="860" spans="1:1" ht="18" x14ac:dyDescent="0.25">
      <c r="A860" s="312"/>
    </row>
    <row r="861" spans="1:1" ht="18" x14ac:dyDescent="0.25">
      <c r="A861" s="312"/>
    </row>
    <row r="862" spans="1:1" ht="18" x14ac:dyDescent="0.25">
      <c r="A862" s="312"/>
    </row>
    <row r="863" spans="1:1" ht="18" x14ac:dyDescent="0.25">
      <c r="A863" s="312"/>
    </row>
    <row r="864" spans="1:1" ht="18" x14ac:dyDescent="0.25">
      <c r="A864" s="312"/>
    </row>
    <row r="865" spans="1:1" ht="18" x14ac:dyDescent="0.25">
      <c r="A865" s="312"/>
    </row>
    <row r="866" spans="1:1" ht="18" x14ac:dyDescent="0.25">
      <c r="A866" s="312"/>
    </row>
    <row r="867" spans="1:1" ht="18" x14ac:dyDescent="0.25">
      <c r="A867" s="312"/>
    </row>
    <row r="868" spans="1:1" ht="18" x14ac:dyDescent="0.25">
      <c r="A868" s="312"/>
    </row>
    <row r="869" spans="1:1" ht="18" x14ac:dyDescent="0.25">
      <c r="A869" s="312"/>
    </row>
    <row r="870" spans="1:1" ht="18" x14ac:dyDescent="0.25">
      <c r="A870" s="312"/>
    </row>
    <row r="871" spans="1:1" ht="18" x14ac:dyDescent="0.25">
      <c r="A871" s="312"/>
    </row>
    <row r="872" spans="1:1" ht="18" x14ac:dyDescent="0.25">
      <c r="A872" s="312"/>
    </row>
    <row r="873" spans="1:1" ht="18" x14ac:dyDescent="0.25">
      <c r="A873" s="312"/>
    </row>
    <row r="874" spans="1:1" ht="18" x14ac:dyDescent="0.25">
      <c r="A874" s="312"/>
    </row>
    <row r="875" spans="1:1" ht="18" x14ac:dyDescent="0.25">
      <c r="A875" s="312"/>
    </row>
    <row r="876" spans="1:1" ht="18" x14ac:dyDescent="0.25">
      <c r="A876" s="312"/>
    </row>
    <row r="877" spans="1:1" ht="18" x14ac:dyDescent="0.25">
      <c r="A877" s="312"/>
    </row>
    <row r="878" spans="1:1" ht="18" x14ac:dyDescent="0.25">
      <c r="A878" s="312"/>
    </row>
    <row r="879" spans="1:1" ht="18" x14ac:dyDescent="0.25">
      <c r="A879" s="312"/>
    </row>
    <row r="880" spans="1:1" ht="18" x14ac:dyDescent="0.25">
      <c r="A880" s="312"/>
    </row>
    <row r="881" spans="1:1" ht="18" x14ac:dyDescent="0.25">
      <c r="A881" s="312"/>
    </row>
    <row r="882" spans="1:1" ht="18" x14ac:dyDescent="0.25">
      <c r="A882" s="312"/>
    </row>
    <row r="883" spans="1:1" ht="18" x14ac:dyDescent="0.25">
      <c r="A883" s="312"/>
    </row>
    <row r="884" spans="1:1" ht="18" x14ac:dyDescent="0.25">
      <c r="A884" s="312"/>
    </row>
    <row r="885" spans="1:1" ht="18" x14ac:dyDescent="0.25">
      <c r="A885" s="312"/>
    </row>
    <row r="886" spans="1:1" ht="18" x14ac:dyDescent="0.25">
      <c r="A886" s="312"/>
    </row>
    <row r="887" spans="1:1" ht="18" x14ac:dyDescent="0.25">
      <c r="A887" s="312"/>
    </row>
    <row r="888" spans="1:1" ht="18" x14ac:dyDescent="0.25">
      <c r="A888" s="312"/>
    </row>
    <row r="889" spans="1:1" ht="18" x14ac:dyDescent="0.25">
      <c r="A889" s="312"/>
    </row>
    <row r="890" spans="1:1" ht="18" x14ac:dyDescent="0.25">
      <c r="A890" s="312"/>
    </row>
    <row r="891" spans="1:1" ht="18" x14ac:dyDescent="0.25">
      <c r="A891" s="312"/>
    </row>
    <row r="892" spans="1:1" ht="18" x14ac:dyDescent="0.25">
      <c r="A892" s="312"/>
    </row>
    <row r="893" spans="1:1" ht="18" x14ac:dyDescent="0.25">
      <c r="A893" s="312"/>
    </row>
    <row r="894" spans="1:1" ht="18" x14ac:dyDescent="0.25">
      <c r="A894" s="312"/>
    </row>
    <row r="895" spans="1:1" ht="18" x14ac:dyDescent="0.25">
      <c r="A895" s="312"/>
    </row>
    <row r="896" spans="1:1" ht="18" x14ac:dyDescent="0.25">
      <c r="A896" s="312"/>
    </row>
    <row r="897" spans="1:1" ht="18" x14ac:dyDescent="0.25">
      <c r="A897" s="312"/>
    </row>
    <row r="898" spans="1:1" ht="18" x14ac:dyDescent="0.25">
      <c r="A898" s="312"/>
    </row>
    <row r="899" spans="1:1" ht="18" x14ac:dyDescent="0.25">
      <c r="A899" s="312"/>
    </row>
    <row r="900" spans="1:1" ht="18" x14ac:dyDescent="0.25">
      <c r="A900" s="312"/>
    </row>
    <row r="901" spans="1:1" ht="18" x14ac:dyDescent="0.25">
      <c r="A901" s="312"/>
    </row>
    <row r="902" spans="1:1" ht="18" x14ac:dyDescent="0.25">
      <c r="A902" s="312"/>
    </row>
    <row r="903" spans="1:1" ht="18" x14ac:dyDescent="0.25">
      <c r="A903" s="312"/>
    </row>
    <row r="904" spans="1:1" ht="18" x14ac:dyDescent="0.25">
      <c r="A904" s="312"/>
    </row>
    <row r="905" spans="1:1" ht="18" x14ac:dyDescent="0.25">
      <c r="A905" s="312"/>
    </row>
    <row r="906" spans="1:1" ht="18" x14ac:dyDescent="0.25">
      <c r="A906" s="312"/>
    </row>
    <row r="907" spans="1:1" ht="18" x14ac:dyDescent="0.25">
      <c r="A907" s="312"/>
    </row>
    <row r="908" spans="1:1" ht="18" x14ac:dyDescent="0.25">
      <c r="A908" s="312"/>
    </row>
    <row r="909" spans="1:1" ht="18" x14ac:dyDescent="0.25">
      <c r="A909" s="312"/>
    </row>
    <row r="910" spans="1:1" ht="18" x14ac:dyDescent="0.25">
      <c r="A910" s="312"/>
    </row>
    <row r="911" spans="1:1" ht="18" x14ac:dyDescent="0.25">
      <c r="A911" s="312"/>
    </row>
    <row r="912" spans="1:1" ht="18" x14ac:dyDescent="0.25">
      <c r="A912" s="312"/>
    </row>
    <row r="913" spans="1:1" ht="18" x14ac:dyDescent="0.25">
      <c r="A913" s="312"/>
    </row>
    <row r="914" spans="1:1" ht="18" x14ac:dyDescent="0.25">
      <c r="A914" s="312"/>
    </row>
    <row r="915" spans="1:1" ht="18" x14ac:dyDescent="0.25">
      <c r="A915" s="312"/>
    </row>
    <row r="916" spans="1:1" ht="18" x14ac:dyDescent="0.25">
      <c r="A916" s="312"/>
    </row>
    <row r="917" spans="1:1" ht="18" x14ac:dyDescent="0.25">
      <c r="A917" s="312"/>
    </row>
    <row r="918" spans="1:1" ht="18" x14ac:dyDescent="0.25">
      <c r="A918" s="312"/>
    </row>
    <row r="919" spans="1:1" ht="18" x14ac:dyDescent="0.25">
      <c r="A919" s="312"/>
    </row>
    <row r="920" spans="1:1" ht="18" x14ac:dyDescent="0.25">
      <c r="A920" s="312"/>
    </row>
    <row r="921" spans="1:1" ht="18" x14ac:dyDescent="0.25">
      <c r="A921" s="312"/>
    </row>
    <row r="922" spans="1:1" ht="18" x14ac:dyDescent="0.25">
      <c r="A922" s="312"/>
    </row>
    <row r="923" spans="1:1" ht="18" x14ac:dyDescent="0.25">
      <c r="A923" s="312"/>
    </row>
    <row r="924" spans="1:1" ht="18" x14ac:dyDescent="0.25">
      <c r="A924" s="312"/>
    </row>
    <row r="925" spans="1:1" ht="18" x14ac:dyDescent="0.25">
      <c r="A925" s="312"/>
    </row>
    <row r="926" spans="1:1" ht="18" x14ac:dyDescent="0.25">
      <c r="A926" s="312"/>
    </row>
    <row r="927" spans="1:1" ht="18" x14ac:dyDescent="0.25">
      <c r="A927" s="312"/>
    </row>
    <row r="928" spans="1:1" ht="18" x14ac:dyDescent="0.25">
      <c r="A928" s="312"/>
    </row>
    <row r="929" spans="1:1" ht="18" x14ac:dyDescent="0.25">
      <c r="A929" s="312"/>
    </row>
    <row r="930" spans="1:1" ht="18" x14ac:dyDescent="0.25">
      <c r="A930" s="312"/>
    </row>
    <row r="931" spans="1:1" ht="18" x14ac:dyDescent="0.25">
      <c r="A931" s="312"/>
    </row>
    <row r="932" spans="1:1" ht="18" x14ac:dyDescent="0.25">
      <c r="A932" s="312"/>
    </row>
    <row r="933" spans="1:1" ht="18" x14ac:dyDescent="0.25">
      <c r="A933" s="312"/>
    </row>
    <row r="934" spans="1:1" ht="18" x14ac:dyDescent="0.25">
      <c r="A934" s="312"/>
    </row>
    <row r="935" spans="1:1" ht="18" x14ac:dyDescent="0.25">
      <c r="A935" s="312"/>
    </row>
    <row r="936" spans="1:1" ht="18" x14ac:dyDescent="0.25">
      <c r="A936" s="312"/>
    </row>
    <row r="937" spans="1:1" ht="18" x14ac:dyDescent="0.25">
      <c r="A937" s="312"/>
    </row>
    <row r="938" spans="1:1" ht="18" x14ac:dyDescent="0.25">
      <c r="A938" s="312"/>
    </row>
    <row r="939" spans="1:1" ht="18" x14ac:dyDescent="0.25">
      <c r="A939" s="312"/>
    </row>
    <row r="940" spans="1:1" ht="18" x14ac:dyDescent="0.25">
      <c r="A940" s="312"/>
    </row>
    <row r="941" spans="1:1" ht="18" x14ac:dyDescent="0.25">
      <c r="A941" s="312"/>
    </row>
    <row r="942" spans="1:1" ht="18" x14ac:dyDescent="0.25">
      <c r="A942" s="312"/>
    </row>
    <row r="943" spans="1:1" ht="18" x14ac:dyDescent="0.25">
      <c r="A943" s="312"/>
    </row>
    <row r="944" spans="1:1" ht="18" x14ac:dyDescent="0.25">
      <c r="A944" s="312"/>
    </row>
    <row r="945" spans="1:1" ht="18" x14ac:dyDescent="0.25">
      <c r="A945" s="312"/>
    </row>
    <row r="946" spans="1:1" ht="18" x14ac:dyDescent="0.25">
      <c r="A946" s="312"/>
    </row>
    <row r="947" spans="1:1" ht="18" x14ac:dyDescent="0.25">
      <c r="A947" s="312"/>
    </row>
    <row r="948" spans="1:1" ht="18" x14ac:dyDescent="0.25">
      <c r="A948" s="312"/>
    </row>
    <row r="949" spans="1:1" ht="18" x14ac:dyDescent="0.25">
      <c r="A949" s="312"/>
    </row>
    <row r="950" spans="1:1" ht="18" x14ac:dyDescent="0.25">
      <c r="A950" s="312"/>
    </row>
    <row r="951" spans="1:1" ht="18" x14ac:dyDescent="0.25">
      <c r="A951" s="312"/>
    </row>
    <row r="952" spans="1:1" ht="18" x14ac:dyDescent="0.25">
      <c r="A952" s="312"/>
    </row>
    <row r="953" spans="1:1" ht="18" x14ac:dyDescent="0.25">
      <c r="A953" s="312"/>
    </row>
    <row r="954" spans="1:1" ht="18" x14ac:dyDescent="0.25">
      <c r="A954" s="312"/>
    </row>
    <row r="955" spans="1:1" ht="18" x14ac:dyDescent="0.25">
      <c r="A955" s="312"/>
    </row>
    <row r="956" spans="1:1" ht="18" x14ac:dyDescent="0.25">
      <c r="A956" s="312"/>
    </row>
    <row r="957" spans="1:1" ht="18" x14ac:dyDescent="0.25">
      <c r="A957" s="312"/>
    </row>
    <row r="958" spans="1:1" ht="18" x14ac:dyDescent="0.25">
      <c r="A958" s="312"/>
    </row>
    <row r="959" spans="1:1" ht="18" x14ac:dyDescent="0.25">
      <c r="A959" s="312"/>
    </row>
    <row r="960" spans="1:1" ht="18" x14ac:dyDescent="0.25">
      <c r="A960" s="312"/>
    </row>
    <row r="961" spans="1:1" ht="18" x14ac:dyDescent="0.25">
      <c r="A961" s="312"/>
    </row>
    <row r="962" spans="1:1" ht="18" x14ac:dyDescent="0.25">
      <c r="A962" s="312"/>
    </row>
    <row r="963" spans="1:1" ht="18" x14ac:dyDescent="0.25">
      <c r="A963" s="312"/>
    </row>
    <row r="964" spans="1:1" ht="18" x14ac:dyDescent="0.25">
      <c r="A964" s="312"/>
    </row>
    <row r="965" spans="1:1" ht="18" x14ac:dyDescent="0.25">
      <c r="A965" s="312"/>
    </row>
    <row r="966" spans="1:1" ht="18" x14ac:dyDescent="0.25">
      <c r="A966" s="312"/>
    </row>
    <row r="967" spans="1:1" ht="18" x14ac:dyDescent="0.25">
      <c r="A967" s="312"/>
    </row>
    <row r="968" spans="1:1" ht="18" x14ac:dyDescent="0.25">
      <c r="A968" s="312"/>
    </row>
    <row r="969" spans="1:1" ht="18" x14ac:dyDescent="0.25">
      <c r="A969" s="312"/>
    </row>
    <row r="970" spans="1:1" ht="18" x14ac:dyDescent="0.25">
      <c r="A970" s="312"/>
    </row>
    <row r="971" spans="1:1" ht="18" x14ac:dyDescent="0.25">
      <c r="A971" s="312"/>
    </row>
    <row r="972" spans="1:1" ht="18" x14ac:dyDescent="0.25">
      <c r="A972" s="312"/>
    </row>
    <row r="973" spans="1:1" ht="18" x14ac:dyDescent="0.25">
      <c r="A973" s="312"/>
    </row>
    <row r="974" spans="1:1" ht="18" x14ac:dyDescent="0.25">
      <c r="A974" s="312"/>
    </row>
    <row r="975" spans="1:1" ht="18" x14ac:dyDescent="0.25">
      <c r="A975" s="312"/>
    </row>
    <row r="976" spans="1:1" ht="18" x14ac:dyDescent="0.25">
      <c r="A976" s="312"/>
    </row>
    <row r="977" spans="1:1" ht="18" x14ac:dyDescent="0.25">
      <c r="A977" s="312"/>
    </row>
    <row r="978" spans="1:1" ht="18" x14ac:dyDescent="0.25">
      <c r="A978" s="312"/>
    </row>
    <row r="979" spans="1:1" ht="18" x14ac:dyDescent="0.25">
      <c r="A979" s="312"/>
    </row>
    <row r="980" spans="1:1" ht="18" x14ac:dyDescent="0.25">
      <c r="A980" s="312"/>
    </row>
    <row r="981" spans="1:1" ht="18" x14ac:dyDescent="0.25">
      <c r="A981" s="312"/>
    </row>
    <row r="982" spans="1:1" ht="18" x14ac:dyDescent="0.25">
      <c r="A982" s="312"/>
    </row>
    <row r="983" spans="1:1" ht="18" x14ac:dyDescent="0.25">
      <c r="A983" s="312"/>
    </row>
    <row r="984" spans="1:1" ht="18" x14ac:dyDescent="0.25">
      <c r="A984" s="312"/>
    </row>
    <row r="985" spans="1:1" ht="18" x14ac:dyDescent="0.25">
      <c r="A985" s="312"/>
    </row>
    <row r="986" spans="1:1" ht="18" x14ac:dyDescent="0.25">
      <c r="A986" s="312"/>
    </row>
    <row r="987" spans="1:1" ht="18" x14ac:dyDescent="0.25">
      <c r="A987" s="312"/>
    </row>
    <row r="988" spans="1:1" ht="18" x14ac:dyDescent="0.25">
      <c r="A988" s="312"/>
    </row>
    <row r="989" spans="1:1" ht="18" x14ac:dyDescent="0.25">
      <c r="A989" s="312"/>
    </row>
    <row r="990" spans="1:1" ht="18" x14ac:dyDescent="0.25">
      <c r="A990" s="312"/>
    </row>
    <row r="991" spans="1:1" ht="18" x14ac:dyDescent="0.25">
      <c r="A991" s="312"/>
    </row>
    <row r="992" spans="1:1" ht="18" x14ac:dyDescent="0.25">
      <c r="A992" s="312"/>
    </row>
    <row r="993" spans="1:1" ht="18" x14ac:dyDescent="0.25">
      <c r="A993" s="312"/>
    </row>
    <row r="994" spans="1:1" ht="18" x14ac:dyDescent="0.25">
      <c r="A994" s="312"/>
    </row>
    <row r="995" spans="1:1" ht="18" x14ac:dyDescent="0.25">
      <c r="A995" s="312"/>
    </row>
    <row r="996" spans="1:1" ht="18" x14ac:dyDescent="0.25">
      <c r="A996" s="312"/>
    </row>
    <row r="997" spans="1:1" ht="18" x14ac:dyDescent="0.25">
      <c r="A997" s="312"/>
    </row>
    <row r="998" spans="1:1" ht="18" x14ac:dyDescent="0.25">
      <c r="A998" s="312"/>
    </row>
    <row r="999" spans="1:1" ht="18" x14ac:dyDescent="0.25">
      <c r="A999" s="312"/>
    </row>
    <row r="1000" spans="1:1" ht="18" x14ac:dyDescent="0.25">
      <c r="A1000" s="312"/>
    </row>
    <row r="1001" spans="1:1" ht="18" x14ac:dyDescent="0.25">
      <c r="A1001" s="312"/>
    </row>
    <row r="1002" spans="1:1" ht="18" x14ac:dyDescent="0.25">
      <c r="A1002" s="312"/>
    </row>
    <row r="1003" spans="1:1" ht="18" x14ac:dyDescent="0.25">
      <c r="A1003" s="312"/>
    </row>
    <row r="1004" spans="1:1" ht="18" x14ac:dyDescent="0.25">
      <c r="A1004" s="312"/>
    </row>
    <row r="1005" spans="1:1" ht="18" x14ac:dyDescent="0.25">
      <c r="A1005" s="312"/>
    </row>
    <row r="1006" spans="1:1" ht="18" x14ac:dyDescent="0.25">
      <c r="A1006" s="312"/>
    </row>
    <row r="1007" spans="1:1" ht="18" x14ac:dyDescent="0.25">
      <c r="A1007" s="312"/>
    </row>
    <row r="1008" spans="1:1" ht="18" x14ac:dyDescent="0.25">
      <c r="A1008" s="312"/>
    </row>
    <row r="1009" spans="1:1" ht="18" x14ac:dyDescent="0.25">
      <c r="A1009" s="312"/>
    </row>
    <row r="1010" spans="1:1" ht="18" x14ac:dyDescent="0.25">
      <c r="A1010" s="312"/>
    </row>
    <row r="1011" spans="1:1" ht="18" x14ac:dyDescent="0.25">
      <c r="A1011" s="312"/>
    </row>
    <row r="1012" spans="1:1" ht="18" x14ac:dyDescent="0.25">
      <c r="A1012" s="312"/>
    </row>
    <row r="1013" spans="1:1" ht="18" x14ac:dyDescent="0.25">
      <c r="A1013" s="312"/>
    </row>
    <row r="1014" spans="1:1" ht="18" x14ac:dyDescent="0.25">
      <c r="A1014" s="312"/>
    </row>
    <row r="1015" spans="1:1" ht="18" x14ac:dyDescent="0.25">
      <c r="A1015" s="312"/>
    </row>
    <row r="1016" spans="1:1" ht="18" x14ac:dyDescent="0.25">
      <c r="A1016" s="312"/>
    </row>
    <row r="1017" spans="1:1" ht="18" x14ac:dyDescent="0.25">
      <c r="A1017" s="312"/>
    </row>
    <row r="1018" spans="1:1" ht="18" x14ac:dyDescent="0.25">
      <c r="A1018" s="312"/>
    </row>
    <row r="1019" spans="1:1" ht="18" x14ac:dyDescent="0.25">
      <c r="A1019" s="312"/>
    </row>
    <row r="1020" spans="1:1" ht="18" x14ac:dyDescent="0.25">
      <c r="A1020" s="312"/>
    </row>
    <row r="1021" spans="1:1" ht="18" x14ac:dyDescent="0.25">
      <c r="A1021" s="312"/>
    </row>
    <row r="1022" spans="1:1" ht="18" x14ac:dyDescent="0.25">
      <c r="A1022" s="312"/>
    </row>
    <row r="1023" spans="1:1" ht="18" x14ac:dyDescent="0.25">
      <c r="A1023" s="312"/>
    </row>
    <row r="1024" spans="1:1" ht="18" x14ac:dyDescent="0.25">
      <c r="A1024" s="312"/>
    </row>
    <row r="1025" spans="1:1" ht="18" x14ac:dyDescent="0.25">
      <c r="A1025" s="312"/>
    </row>
    <row r="1026" spans="1:1" ht="18" x14ac:dyDescent="0.25">
      <c r="A1026" s="312"/>
    </row>
    <row r="1027" spans="1:1" ht="18" x14ac:dyDescent="0.25">
      <c r="A1027" s="312"/>
    </row>
    <row r="1028" spans="1:1" ht="18" x14ac:dyDescent="0.25">
      <c r="A1028" s="312"/>
    </row>
    <row r="1029" spans="1:1" ht="18" x14ac:dyDescent="0.25">
      <c r="A1029" s="312"/>
    </row>
    <row r="1030" spans="1:1" ht="18" x14ac:dyDescent="0.25">
      <c r="A1030" s="312"/>
    </row>
    <row r="1031" spans="1:1" ht="18" x14ac:dyDescent="0.25">
      <c r="A1031" s="312"/>
    </row>
    <row r="1032" spans="1:1" ht="18" x14ac:dyDescent="0.25">
      <c r="A1032" s="312"/>
    </row>
    <row r="1033" spans="1:1" ht="18" x14ac:dyDescent="0.25">
      <c r="A1033" s="312"/>
    </row>
    <row r="1034" spans="1:1" ht="18" x14ac:dyDescent="0.25">
      <c r="A1034" s="312"/>
    </row>
    <row r="1035" spans="1:1" ht="18" x14ac:dyDescent="0.25">
      <c r="A1035" s="312"/>
    </row>
    <row r="1036" spans="1:1" ht="18" x14ac:dyDescent="0.25">
      <c r="A1036" s="312"/>
    </row>
    <row r="1037" spans="1:1" ht="18" x14ac:dyDescent="0.25">
      <c r="A1037" s="312"/>
    </row>
    <row r="1038" spans="1:1" ht="18" x14ac:dyDescent="0.25">
      <c r="A1038" s="312"/>
    </row>
    <row r="1039" spans="1:1" ht="18" x14ac:dyDescent="0.25">
      <c r="A1039" s="312"/>
    </row>
    <row r="1040" spans="1:1" ht="18" x14ac:dyDescent="0.25">
      <c r="A1040" s="312"/>
    </row>
    <row r="1041" spans="1:1" ht="18" x14ac:dyDescent="0.25">
      <c r="A1041" s="312"/>
    </row>
    <row r="1042" spans="1:1" ht="18" x14ac:dyDescent="0.25">
      <c r="A1042" s="312"/>
    </row>
    <row r="1043" spans="1:1" ht="18" x14ac:dyDescent="0.25">
      <c r="A1043" s="312"/>
    </row>
    <row r="1044" spans="1:1" ht="18" x14ac:dyDescent="0.25">
      <c r="A1044" s="312"/>
    </row>
    <row r="1045" spans="1:1" ht="18" x14ac:dyDescent="0.25">
      <c r="A1045" s="312"/>
    </row>
    <row r="1046" spans="1:1" ht="18" x14ac:dyDescent="0.25">
      <c r="A1046" s="312"/>
    </row>
    <row r="1047" spans="1:1" ht="18" x14ac:dyDescent="0.25">
      <c r="A1047" s="312"/>
    </row>
    <row r="1048" spans="1:1" ht="18" x14ac:dyDescent="0.25">
      <c r="A1048" s="312"/>
    </row>
    <row r="1049" spans="1:1" ht="18" x14ac:dyDescent="0.25">
      <c r="A1049" s="312"/>
    </row>
    <row r="1050" spans="1:1" ht="18" x14ac:dyDescent="0.25">
      <c r="A1050" s="312"/>
    </row>
    <row r="1051" spans="1:1" ht="18" x14ac:dyDescent="0.25">
      <c r="A1051" s="312"/>
    </row>
    <row r="1052" spans="1:1" ht="18" x14ac:dyDescent="0.25">
      <c r="A1052" s="312"/>
    </row>
    <row r="1053" spans="1:1" ht="18" x14ac:dyDescent="0.25">
      <c r="A1053" s="312"/>
    </row>
    <row r="1054" spans="1:1" ht="18" x14ac:dyDescent="0.25">
      <c r="A1054" s="312"/>
    </row>
    <row r="1055" spans="1:1" ht="18" x14ac:dyDescent="0.25">
      <c r="A1055" s="312"/>
    </row>
    <row r="1056" spans="1:1" ht="18" x14ac:dyDescent="0.25">
      <c r="A1056" s="312"/>
    </row>
    <row r="1057" spans="1:1" ht="18" x14ac:dyDescent="0.25">
      <c r="A1057" s="312"/>
    </row>
    <row r="1058" spans="1:1" ht="18" x14ac:dyDescent="0.25">
      <c r="A1058" s="312"/>
    </row>
    <row r="1059" spans="1:1" ht="18" x14ac:dyDescent="0.25">
      <c r="A1059" s="312"/>
    </row>
    <row r="1060" spans="1:1" ht="18" x14ac:dyDescent="0.25">
      <c r="A1060" s="312"/>
    </row>
    <row r="1061" spans="1:1" ht="18" x14ac:dyDescent="0.25">
      <c r="A1061" s="312"/>
    </row>
    <row r="1062" spans="1:1" ht="18" x14ac:dyDescent="0.25">
      <c r="A1062" s="312"/>
    </row>
    <row r="1063" spans="1:1" ht="18" x14ac:dyDescent="0.25">
      <c r="A1063" s="312"/>
    </row>
    <row r="1064" spans="1:1" ht="18" x14ac:dyDescent="0.25">
      <c r="A1064" s="312"/>
    </row>
    <row r="1065" spans="1:1" ht="18" x14ac:dyDescent="0.25">
      <c r="A1065" s="312"/>
    </row>
    <row r="1066" spans="1:1" ht="18" x14ac:dyDescent="0.25">
      <c r="A1066" s="312"/>
    </row>
    <row r="1067" spans="1:1" ht="18" x14ac:dyDescent="0.25">
      <c r="A1067" s="312"/>
    </row>
    <row r="1068" spans="1:1" ht="18" x14ac:dyDescent="0.25">
      <c r="A1068" s="312"/>
    </row>
    <row r="1069" spans="1:1" ht="18" x14ac:dyDescent="0.25">
      <c r="A1069" s="312"/>
    </row>
    <row r="1070" spans="1:1" ht="18" x14ac:dyDescent="0.25">
      <c r="A1070" s="312"/>
    </row>
    <row r="1071" spans="1:1" ht="18" x14ac:dyDescent="0.25">
      <c r="A1071" s="312"/>
    </row>
    <row r="1072" spans="1:1" ht="18" x14ac:dyDescent="0.25">
      <c r="A1072" s="312"/>
    </row>
    <row r="1073" spans="1:1" ht="18" x14ac:dyDescent="0.25">
      <c r="A1073" s="312"/>
    </row>
    <row r="1074" spans="1:1" ht="18" x14ac:dyDescent="0.25">
      <c r="A1074" s="312"/>
    </row>
    <row r="1075" spans="1:1" ht="18" x14ac:dyDescent="0.25">
      <c r="A1075" s="312"/>
    </row>
    <row r="1076" spans="1:1" ht="18" x14ac:dyDescent="0.25">
      <c r="A1076" s="312"/>
    </row>
    <row r="1077" spans="1:1" ht="18" x14ac:dyDescent="0.25">
      <c r="A1077" s="312"/>
    </row>
    <row r="1078" spans="1:1" ht="18" x14ac:dyDescent="0.25">
      <c r="A1078" s="312"/>
    </row>
    <row r="1079" spans="1:1" ht="18" x14ac:dyDescent="0.25">
      <c r="A1079" s="312"/>
    </row>
    <row r="1080" spans="1:1" ht="18" x14ac:dyDescent="0.25">
      <c r="A1080" s="312"/>
    </row>
    <row r="1081" spans="1:1" ht="18" x14ac:dyDescent="0.25">
      <c r="A1081" s="312"/>
    </row>
    <row r="1082" spans="1:1" ht="18" x14ac:dyDescent="0.25">
      <c r="A1082" s="312"/>
    </row>
    <row r="1083" spans="1:1" ht="18" x14ac:dyDescent="0.25">
      <c r="A1083" s="312"/>
    </row>
    <row r="1084" spans="1:1" ht="18" x14ac:dyDescent="0.25">
      <c r="A1084" s="312"/>
    </row>
    <row r="1085" spans="1:1" ht="18" x14ac:dyDescent="0.25">
      <c r="A1085" s="312"/>
    </row>
    <row r="1086" spans="1:1" ht="18" x14ac:dyDescent="0.25">
      <c r="A1086" s="312"/>
    </row>
    <row r="1087" spans="1:1" ht="18" x14ac:dyDescent="0.25">
      <c r="A1087" s="312"/>
    </row>
    <row r="1088" spans="1:1" ht="18" x14ac:dyDescent="0.25">
      <c r="A1088" s="312"/>
    </row>
    <row r="1089" spans="1:1" ht="18" x14ac:dyDescent="0.25">
      <c r="A1089" s="312"/>
    </row>
    <row r="1090" spans="1:1" ht="18" x14ac:dyDescent="0.25">
      <c r="A1090" s="312"/>
    </row>
    <row r="1091" spans="1:1" ht="18" x14ac:dyDescent="0.25">
      <c r="A1091" s="312"/>
    </row>
    <row r="1092" spans="1:1" ht="18" x14ac:dyDescent="0.25">
      <c r="A1092" s="312"/>
    </row>
    <row r="1093" spans="1:1" ht="18" x14ac:dyDescent="0.25">
      <c r="A1093" s="312"/>
    </row>
    <row r="1094" spans="1:1" ht="18" x14ac:dyDescent="0.25">
      <c r="A1094" s="312"/>
    </row>
    <row r="1095" spans="1:1" ht="18" x14ac:dyDescent="0.25">
      <c r="A1095" s="312"/>
    </row>
    <row r="1096" spans="1:1" ht="18" x14ac:dyDescent="0.25">
      <c r="A1096" s="312"/>
    </row>
    <row r="1097" spans="1:1" ht="18" x14ac:dyDescent="0.25">
      <c r="A1097" s="312"/>
    </row>
    <row r="1098" spans="1:1" ht="18" x14ac:dyDescent="0.25">
      <c r="A1098" s="312"/>
    </row>
    <row r="1099" spans="1:1" ht="18" x14ac:dyDescent="0.25">
      <c r="A1099" s="312"/>
    </row>
    <row r="1100" spans="1:1" ht="18" x14ac:dyDescent="0.25">
      <c r="A1100" s="312"/>
    </row>
    <row r="1101" spans="1:1" ht="18" x14ac:dyDescent="0.25">
      <c r="A1101" s="312"/>
    </row>
    <row r="1102" spans="1:1" ht="18" x14ac:dyDescent="0.25">
      <c r="A1102" s="312"/>
    </row>
    <row r="1103" spans="1:1" ht="18" x14ac:dyDescent="0.25">
      <c r="A1103" s="312"/>
    </row>
    <row r="1104" spans="1:1" ht="18" x14ac:dyDescent="0.25">
      <c r="A1104" s="312"/>
    </row>
    <row r="1105" spans="1:1" ht="18" x14ac:dyDescent="0.25">
      <c r="A1105" s="312"/>
    </row>
    <row r="1106" spans="1:1" ht="18" x14ac:dyDescent="0.25">
      <c r="A1106" s="312"/>
    </row>
    <row r="1107" spans="1:1" ht="18" x14ac:dyDescent="0.25">
      <c r="A1107" s="312"/>
    </row>
    <row r="1108" spans="1:1" ht="18" x14ac:dyDescent="0.25">
      <c r="A1108" s="312"/>
    </row>
    <row r="1109" spans="1:1" ht="18" x14ac:dyDescent="0.25">
      <c r="A1109" s="312"/>
    </row>
    <row r="1110" spans="1:1" ht="18" x14ac:dyDescent="0.25">
      <c r="A1110" s="312"/>
    </row>
    <row r="1111" spans="1:1" ht="18" x14ac:dyDescent="0.25">
      <c r="A1111" s="312"/>
    </row>
    <row r="1112" spans="1:1" ht="18" x14ac:dyDescent="0.25">
      <c r="A1112" s="312"/>
    </row>
    <row r="1113" spans="1:1" ht="18" x14ac:dyDescent="0.25">
      <c r="A1113" s="312"/>
    </row>
    <row r="1114" spans="1:1" ht="18" x14ac:dyDescent="0.25">
      <c r="A1114" s="312"/>
    </row>
    <row r="1115" spans="1:1" ht="18" x14ac:dyDescent="0.25">
      <c r="A1115" s="312"/>
    </row>
    <row r="1116" spans="1:1" ht="18" x14ac:dyDescent="0.25">
      <c r="A1116" s="312"/>
    </row>
    <row r="1117" spans="1:1" ht="18" x14ac:dyDescent="0.25">
      <c r="A1117" s="312"/>
    </row>
    <row r="1118" spans="1:1" ht="18" x14ac:dyDescent="0.25">
      <c r="A1118" s="312"/>
    </row>
    <row r="1119" spans="1:1" ht="18" x14ac:dyDescent="0.25">
      <c r="A1119" s="312"/>
    </row>
    <row r="1120" spans="1:1" ht="18" x14ac:dyDescent="0.25">
      <c r="A1120" s="312"/>
    </row>
    <row r="1121" spans="1:1" ht="18" x14ac:dyDescent="0.25">
      <c r="A1121" s="312"/>
    </row>
    <row r="1122" spans="1:1" ht="18" x14ac:dyDescent="0.25">
      <c r="A1122" s="312"/>
    </row>
    <row r="1123" spans="1:1" ht="18" x14ac:dyDescent="0.25">
      <c r="A1123" s="312"/>
    </row>
    <row r="1124" spans="1:1" ht="18" x14ac:dyDescent="0.25">
      <c r="A1124" s="312"/>
    </row>
    <row r="1125" spans="1:1" ht="18" x14ac:dyDescent="0.25">
      <c r="A1125" s="312"/>
    </row>
    <row r="1126" spans="1:1" ht="18" x14ac:dyDescent="0.25">
      <c r="A1126" s="312"/>
    </row>
    <row r="1127" spans="1:1" ht="18" x14ac:dyDescent="0.25">
      <c r="A1127" s="312"/>
    </row>
    <row r="1128" spans="1:1" ht="18" x14ac:dyDescent="0.25">
      <c r="A1128" s="312"/>
    </row>
    <row r="1129" spans="1:1" ht="18" x14ac:dyDescent="0.25">
      <c r="A1129" s="312"/>
    </row>
    <row r="1130" spans="1:1" ht="18" x14ac:dyDescent="0.25">
      <c r="A1130" s="312"/>
    </row>
    <row r="1131" spans="1:1" ht="18" x14ac:dyDescent="0.25">
      <c r="A1131" s="312"/>
    </row>
    <row r="1132" spans="1:1" ht="18" x14ac:dyDescent="0.25">
      <c r="A1132" s="312"/>
    </row>
    <row r="1133" spans="1:1" ht="18" x14ac:dyDescent="0.25">
      <c r="A1133" s="312"/>
    </row>
    <row r="1134" spans="1:1" ht="18" x14ac:dyDescent="0.25">
      <c r="A1134" s="312"/>
    </row>
    <row r="1135" spans="1:1" ht="18" x14ac:dyDescent="0.25">
      <c r="A1135" s="312"/>
    </row>
    <row r="1136" spans="1:1" ht="18" x14ac:dyDescent="0.25">
      <c r="A1136" s="312"/>
    </row>
    <row r="1137" spans="1:1" ht="18" x14ac:dyDescent="0.25">
      <c r="A1137" s="312"/>
    </row>
    <row r="1138" spans="1:1" ht="18" x14ac:dyDescent="0.25">
      <c r="A1138" s="312"/>
    </row>
    <row r="1139" spans="1:1" ht="18" x14ac:dyDescent="0.25">
      <c r="A1139" s="312"/>
    </row>
    <row r="1140" spans="1:1" ht="18" x14ac:dyDescent="0.25">
      <c r="A1140" s="312"/>
    </row>
    <row r="1141" spans="1:1" ht="18" x14ac:dyDescent="0.25">
      <c r="A1141" s="312"/>
    </row>
  </sheetData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Normal="100" workbookViewId="0"/>
  </sheetViews>
  <sheetFormatPr defaultColWidth="9" defaultRowHeight="16.5" customHeight="1" x14ac:dyDescent="0.3"/>
  <cols>
    <col min="1" max="1" width="45.125" style="2" customWidth="1"/>
    <col min="2" max="2" width="11.375" style="2" customWidth="1"/>
    <col min="3" max="3" width="13.375" style="2" customWidth="1"/>
    <col min="4" max="5" width="11.25" style="2" customWidth="1"/>
    <col min="6" max="7" width="9" style="30" customWidth="1"/>
    <col min="8" max="14" width="9" style="2" customWidth="1"/>
    <col min="15" max="15" width="8.875" style="2" customWidth="1"/>
    <col min="16" max="16" width="9" style="2" customWidth="1"/>
    <col min="17" max="17" width="17.875" style="2" customWidth="1"/>
    <col min="18" max="16384" width="9" style="2"/>
  </cols>
  <sheetData>
    <row r="1" spans="1:6" ht="18.75" x14ac:dyDescent="0.3">
      <c r="A1" s="60" t="s">
        <v>57</v>
      </c>
      <c r="B1" s="5"/>
      <c r="C1" s="5"/>
      <c r="D1" s="5"/>
      <c r="E1" s="30"/>
    </row>
    <row r="2" spans="1:6" ht="14.25" customHeight="1" x14ac:dyDescent="0.3">
      <c r="A2" s="19"/>
      <c r="B2" s="5"/>
      <c r="C2" s="5"/>
      <c r="D2" s="21" t="e">
        <f>#REF!</f>
        <v>#REF!</v>
      </c>
      <c r="E2" s="69">
        <f>A25</f>
        <v>0</v>
      </c>
      <c r="F2" s="22" t="s">
        <v>41</v>
      </c>
    </row>
    <row r="3" spans="1:6" x14ac:dyDescent="0.3">
      <c r="A3" s="41" t="s">
        <v>523</v>
      </c>
      <c r="B3" s="5"/>
      <c r="C3" s="5"/>
      <c r="D3" s="5"/>
      <c r="E3" s="38" t="s">
        <v>40</v>
      </c>
      <c r="F3" s="2"/>
    </row>
    <row r="4" spans="1:6" ht="16.5" customHeight="1" x14ac:dyDescent="0.3">
      <c r="A4" s="23" t="str">
        <f>CONCATENATE("Ügyfél:   ",Alapa!$C$17)</f>
        <v xml:space="preserve">Ügyfél:   </v>
      </c>
      <c r="B4" s="26" t="s">
        <v>53</v>
      </c>
      <c r="C4" s="42"/>
      <c r="D4" s="70"/>
      <c r="E4" s="38" t="s">
        <v>28</v>
      </c>
      <c r="F4" s="2" t="s">
        <v>523</v>
      </c>
    </row>
    <row r="5" spans="1:6" ht="15.75" customHeight="1" x14ac:dyDescent="0.3">
      <c r="A5" s="23" t="str">
        <f>CONCATENATE("Fordulónap: ",Alapa!$C$12)</f>
        <v xml:space="preserve">Fordulónap: </v>
      </c>
      <c r="B5" s="26" t="s">
        <v>42</v>
      </c>
      <c r="C5" s="29" t="e">
        <f>VLOOKUP(F9,Alapa!$G$2:$H$22,2)</f>
        <v>#N/A</v>
      </c>
      <c r="D5" s="63"/>
      <c r="E5" s="38" t="s">
        <v>30</v>
      </c>
      <c r="F5" s="2" t="s">
        <v>58</v>
      </c>
    </row>
    <row r="6" spans="1:6" x14ac:dyDescent="0.3">
      <c r="A6" s="41"/>
      <c r="B6" s="26" t="s">
        <v>44</v>
      </c>
      <c r="C6" s="64" t="str">
        <f>IF(Alapa!$N$2=0," ",Alapa!$N$2)</f>
        <v xml:space="preserve"> </v>
      </c>
      <c r="D6" s="63"/>
      <c r="E6" s="38" t="s">
        <v>32</v>
      </c>
      <c r="F6" s="2" t="s">
        <v>59</v>
      </c>
    </row>
    <row r="7" spans="1:6" x14ac:dyDescent="0.3">
      <c r="A7" s="20"/>
      <c r="B7" s="5"/>
      <c r="C7" s="5"/>
      <c r="D7" s="5"/>
      <c r="E7" s="38" t="s">
        <v>34</v>
      </c>
      <c r="F7" s="2" t="s">
        <v>60</v>
      </c>
    </row>
    <row r="8" spans="1:6" x14ac:dyDescent="0.3">
      <c r="A8" s="586" t="s">
        <v>524</v>
      </c>
      <c r="B8" s="313" t="str">
        <f>IF(SUM(B11:B13)=0,"",IF(Alapa!U95="","",Alapa!U95))</f>
        <v/>
      </c>
      <c r="C8" s="5"/>
      <c r="D8" s="5"/>
      <c r="E8" s="38"/>
      <c r="F8" s="2"/>
    </row>
    <row r="9" spans="1:6" ht="36" customHeight="1" x14ac:dyDescent="0.3">
      <c r="A9" s="71" t="s">
        <v>61</v>
      </c>
      <c r="B9" s="72" t="s">
        <v>62</v>
      </c>
      <c r="C9" s="72" t="s">
        <v>478</v>
      </c>
      <c r="D9" s="72" t="s">
        <v>63</v>
      </c>
      <c r="E9" s="30" t="s">
        <v>43</v>
      </c>
      <c r="F9" s="59">
        <v>1</v>
      </c>
    </row>
    <row r="10" spans="1:6" x14ac:dyDescent="0.3">
      <c r="A10" s="73" t="s">
        <v>64</v>
      </c>
      <c r="B10" s="74"/>
      <c r="C10" s="75"/>
      <c r="D10" s="75"/>
      <c r="E10" s="30"/>
    </row>
    <row r="11" spans="1:6" x14ac:dyDescent="0.3">
      <c r="A11" s="76" t="s">
        <v>65</v>
      </c>
      <c r="B11" s="77" t="str">
        <f>IF(SUM('KK-08-01'!$F$12:$F$19)=0,"",'KK-08-01'!$F$21)</f>
        <v/>
      </c>
      <c r="C11" s="77">
        <f>IFERROR('KK-08-01'!F25,"")</f>
        <v>0</v>
      </c>
      <c r="D11" s="78" t="s">
        <v>30</v>
      </c>
      <c r="E11" s="30"/>
    </row>
    <row r="12" spans="1:6" x14ac:dyDescent="0.3">
      <c r="A12" s="76" t="s">
        <v>66</v>
      </c>
      <c r="B12" s="77" t="str">
        <f>IF(SUM('KK-08-02'!$F$12:$F$19)=0,"",'KK-08-02'!$F$21)</f>
        <v/>
      </c>
      <c r="C12" s="77">
        <f>IFERROR('KK-08-02'!F25,"")</f>
        <v>0</v>
      </c>
      <c r="D12" s="78" t="s">
        <v>32</v>
      </c>
      <c r="E12" s="30"/>
    </row>
    <row r="13" spans="1:6" x14ac:dyDescent="0.3">
      <c r="A13" s="79" t="s">
        <v>67</v>
      </c>
      <c r="B13" s="80" t="str">
        <f>IF(SUM('KK-08-03'!$F$12:$F$19)=0,"",'KK-08-03'!$F$21)</f>
        <v/>
      </c>
      <c r="C13" s="80">
        <f>IFERROR('KK-08-03'!F25,"")</f>
        <v>0</v>
      </c>
      <c r="D13" s="81" t="s">
        <v>34</v>
      </c>
      <c r="E13" s="30"/>
    </row>
    <row r="14" spans="1:6" x14ac:dyDescent="0.3">
      <c r="A14" s="82"/>
      <c r="B14" s="83"/>
      <c r="C14" s="83"/>
      <c r="D14" s="84"/>
      <c r="E14" s="30"/>
    </row>
    <row r="15" spans="1:6" x14ac:dyDescent="0.3">
      <c r="A15" s="85" t="s">
        <v>68</v>
      </c>
      <c r="B15" s="86"/>
      <c r="C15" s="86"/>
      <c r="D15" s="87"/>
      <c r="E15" s="30"/>
      <c r="F15" s="2"/>
    </row>
    <row r="16" spans="1:6" x14ac:dyDescent="0.3">
      <c r="A16" s="88" t="s">
        <v>65</v>
      </c>
      <c r="B16" s="77" t="str">
        <f>IF('KK-08-01'!$F$26=0,"",'KK-08-01'!$F$26)</f>
        <v/>
      </c>
      <c r="C16" s="569"/>
      <c r="D16" s="78" t="s">
        <v>30</v>
      </c>
      <c r="E16" s="30"/>
      <c r="F16" s="2"/>
    </row>
    <row r="17" spans="1:7" x14ac:dyDescent="0.3">
      <c r="A17" s="76" t="s">
        <v>66</v>
      </c>
      <c r="B17" s="77" t="str">
        <f>IF('KK-08-02'!$F$26=0,"",'KK-08-02'!$F$26)</f>
        <v/>
      </c>
      <c r="C17" s="569"/>
      <c r="D17" s="78" t="s">
        <v>32</v>
      </c>
      <c r="E17" s="30"/>
      <c r="F17" s="2"/>
    </row>
    <row r="18" spans="1:7" x14ac:dyDescent="0.3">
      <c r="A18" s="89" t="s">
        <v>67</v>
      </c>
      <c r="B18" s="90" t="str">
        <f>IF('KK-08-03'!$F$26=0,"",'KK-08-03'!$F$26)</f>
        <v/>
      </c>
      <c r="C18" s="570"/>
      <c r="D18" s="91" t="s">
        <v>34</v>
      </c>
      <c r="E18" s="30"/>
      <c r="F18" s="2"/>
    </row>
    <row r="19" spans="1:7" x14ac:dyDescent="0.3">
      <c r="A19" s="92" t="s">
        <v>69</v>
      </c>
      <c r="B19" s="3"/>
      <c r="C19" s="3"/>
      <c r="D19" s="3"/>
      <c r="E19" s="30"/>
    </row>
    <row r="20" spans="1:7" x14ac:dyDescent="0.3">
      <c r="A20" s="92" t="s">
        <v>70</v>
      </c>
      <c r="B20" s="3"/>
      <c r="C20" s="3"/>
      <c r="D20" s="3"/>
      <c r="E20" s="30"/>
    </row>
    <row r="21" spans="1:7" x14ac:dyDescent="0.3">
      <c r="A21" s="92" t="s">
        <v>71</v>
      </c>
      <c r="B21" s="3"/>
      <c r="C21" s="3"/>
      <c r="D21" s="3"/>
      <c r="E21" s="30"/>
    </row>
    <row r="22" spans="1:7" x14ac:dyDescent="0.3">
      <c r="A22" s="92" t="s">
        <v>72</v>
      </c>
      <c r="B22" s="3"/>
      <c r="C22" s="3"/>
      <c r="D22" s="3"/>
      <c r="E22" s="30"/>
      <c r="G22" s="2"/>
    </row>
    <row r="23" spans="1:7" x14ac:dyDescent="0.3">
      <c r="A23" s="92" t="s">
        <v>73</v>
      </c>
      <c r="B23" s="3"/>
      <c r="C23" s="3"/>
      <c r="D23" s="3"/>
      <c r="E23" s="30"/>
      <c r="G23" s="2"/>
    </row>
    <row r="24" spans="1:7" x14ac:dyDescent="0.3">
      <c r="A24" s="92"/>
      <c r="B24" s="3"/>
      <c r="C24" s="3"/>
      <c r="D24" s="3"/>
      <c r="E24" s="30"/>
      <c r="G24" s="2"/>
    </row>
    <row r="25" spans="1:7" x14ac:dyDescent="0.3">
      <c r="A25" s="92"/>
      <c r="B25" s="3"/>
      <c r="C25" s="3"/>
      <c r="D25" s="3"/>
      <c r="E25" s="30"/>
      <c r="G25" s="2"/>
    </row>
    <row r="26" spans="1:7" x14ac:dyDescent="0.3">
      <c r="A26" s="92"/>
      <c r="B26" s="3"/>
      <c r="C26" s="3"/>
      <c r="D26" s="3"/>
      <c r="E26" s="30"/>
      <c r="G26" s="2"/>
    </row>
  </sheetData>
  <hyperlinks>
    <hyperlink ref="E3" location="TARTALOM!A1" display=" &lt; Tartalom" xr:uid="{00000000-0004-0000-0100-000000000000}"/>
    <hyperlink ref="E4" location="'KK-08'!A1" display="KK-08 " xr:uid="{00000000-0004-0000-0100-000001000000}"/>
    <hyperlink ref="E5" location="'KK-08-01'!A1" display="KK-08-01 " xr:uid="{00000000-0004-0000-0100-000002000000}"/>
    <hyperlink ref="E6" location="'KK-08-02'!A1" display="KK-08-02 " xr:uid="{00000000-0004-0000-0100-000003000000}"/>
    <hyperlink ref="E7" location="'KK-08-03'!A1" display="KK-08-03 " xr:uid="{00000000-0004-0000-0100-000004000000}"/>
    <hyperlink ref="D11" location="'KK-08-01'!A1" display="KK-08-01 " xr:uid="{00000000-0004-0000-0100-000005000000}"/>
    <hyperlink ref="D12" location="'KK-08-02'!A1" display="KK-08-02 " xr:uid="{00000000-0004-0000-0100-000006000000}"/>
    <hyperlink ref="D13" location="'KK-08-03'!A1" display="KK-08-03 " xr:uid="{00000000-0004-0000-0100-000007000000}"/>
    <hyperlink ref="D16" location="'KK-08-01'!A1" display="KK-08-01 " xr:uid="{00000000-0004-0000-0100-000008000000}"/>
    <hyperlink ref="D17" location="'KK-08-02'!A1" display="KK-08-02 " xr:uid="{00000000-0004-0000-0100-000009000000}"/>
    <hyperlink ref="D18" location="'KK-08-03'!A1" display="KK-08-03 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D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7" width="10" style="2" customWidth="1"/>
    <col min="8" max="16" width="9" style="2" customWidth="1"/>
    <col min="17" max="16384" width="9" style="2"/>
  </cols>
  <sheetData>
    <row r="1" spans="1:16" ht="15.75" x14ac:dyDescent="0.25">
      <c r="A1" s="18" t="s">
        <v>74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58"/>
      <c r="E2" s="58"/>
      <c r="F2" s="5"/>
      <c r="G2" s="5"/>
      <c r="H2" s="22" t="s">
        <v>75</v>
      </c>
      <c r="L2" s="11" t="s">
        <v>49</v>
      </c>
      <c r="M2" s="11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79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523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customHeight="1" x14ac:dyDescent="0.3">
      <c r="A6" s="20"/>
      <c r="B6" s="97"/>
      <c r="C6" s="26" t="s">
        <v>44</v>
      </c>
      <c r="D6" s="62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6.5" customHeight="1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515</v>
      </c>
      <c r="E8" s="426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472</v>
      </c>
      <c r="I9" s="35"/>
      <c r="J9" s="35"/>
      <c r="K9" s="35"/>
      <c r="L9" s="35"/>
    </row>
    <row r="10" spans="1:16" ht="27" x14ac:dyDescent="0.3">
      <c r="A10" s="368" t="s">
        <v>429</v>
      </c>
      <c r="B10" s="754" t="str">
        <f>Alapa!$C$33&amp;" "&amp;Alapa!$D$34&amp;"  "&amp;"ELŐZŐ ÉV"</f>
        <v xml:space="preserve">   ELŐZŐ ÉV</v>
      </c>
      <c r="C10" s="369" t="s">
        <v>83</v>
      </c>
      <c r="D10" s="756" t="s">
        <v>84</v>
      </c>
      <c r="E10" s="757"/>
      <c r="F10" s="370" t="s">
        <v>85</v>
      </c>
      <c r="G10" s="336" t="s">
        <v>385</v>
      </c>
      <c r="H10" s="35" t="s">
        <v>86</v>
      </c>
      <c r="I10" s="35" t="s">
        <v>473</v>
      </c>
      <c r="L10" s="35"/>
      <c r="M10" s="35"/>
    </row>
    <row r="11" spans="1:16" ht="16.5" customHeight="1" x14ac:dyDescent="0.2">
      <c r="A11" s="481"/>
      <c r="B11" s="755"/>
      <c r="C11" s="101" t="s">
        <v>87</v>
      </c>
      <c r="D11" s="102" t="s">
        <v>88</v>
      </c>
      <c r="E11" s="102" t="s">
        <v>539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104">
        <f>Import_M!D62</f>
        <v>0</v>
      </c>
      <c r="C12" s="105" t="s">
        <v>50</v>
      </c>
      <c r="D12" s="106" t="s">
        <v>92</v>
      </c>
      <c r="E12" s="327"/>
      <c r="F12" s="373">
        <f t="shared" ref="F12:F19" si="0"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104">
        <f>Import_M!D63</f>
        <v>0</v>
      </c>
      <c r="C13" s="105" t="s">
        <v>50</v>
      </c>
      <c r="D13" s="106" t="s">
        <v>97</v>
      </c>
      <c r="E13" s="327"/>
      <c r="F13" s="373">
        <f t="shared" si="0"/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467</v>
      </c>
      <c r="B14" s="104">
        <f>Import_M!D78</f>
        <v>0</v>
      </c>
      <c r="C14" s="105" t="s">
        <v>50</v>
      </c>
      <c r="D14" s="106" t="s">
        <v>97</v>
      </c>
      <c r="E14" s="327"/>
      <c r="F14" s="373">
        <f t="shared" si="0"/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502</v>
      </c>
      <c r="B15" s="104">
        <f>Import_O!D5+Import_O!D8+Import_O!D9+Import_O!D35</f>
        <v>0</v>
      </c>
      <c r="C15" s="105" t="s">
        <v>50</v>
      </c>
      <c r="D15" s="106" t="s">
        <v>92</v>
      </c>
      <c r="E15" s="327"/>
      <c r="F15" s="373">
        <f t="shared" si="0"/>
        <v>0</v>
      </c>
      <c r="G15" s="336" t="s">
        <v>385</v>
      </c>
      <c r="H15" s="35" t="s">
        <v>101</v>
      </c>
      <c r="I15" s="35" t="s">
        <v>474</v>
      </c>
      <c r="J15" s="35"/>
      <c r="L15" s="35"/>
      <c r="M15" s="35"/>
    </row>
    <row r="16" spans="1:16" ht="16.5" customHeight="1" x14ac:dyDescent="0.2">
      <c r="A16" s="372" t="s">
        <v>503</v>
      </c>
      <c r="B16" s="104">
        <f>Import_O!D16+Import_O!D20+Import_O!D21+Import_O!D22+Import_O!D45</f>
        <v>0</v>
      </c>
      <c r="C16" s="105" t="s">
        <v>50</v>
      </c>
      <c r="D16" s="106" t="s">
        <v>92</v>
      </c>
      <c r="E16" s="327"/>
      <c r="F16" s="373">
        <f t="shared" si="0"/>
        <v>0</v>
      </c>
      <c r="G16" s="336"/>
      <c r="H16" s="35"/>
      <c r="I16" s="35" t="s">
        <v>103</v>
      </c>
      <c r="J16" s="35"/>
      <c r="L16" s="35"/>
      <c r="M16" s="35"/>
    </row>
    <row r="17" spans="1:18" ht="16.5" customHeight="1" x14ac:dyDescent="0.2">
      <c r="A17" s="372" t="s">
        <v>475</v>
      </c>
      <c r="B17" s="104">
        <f>Import_O!D24</f>
        <v>0</v>
      </c>
      <c r="C17" s="105" t="s">
        <v>50</v>
      </c>
      <c r="D17" s="106" t="s">
        <v>100</v>
      </c>
      <c r="E17" s="327"/>
      <c r="F17" s="373">
        <f t="shared" si="0"/>
        <v>0</v>
      </c>
      <c r="G17" s="336"/>
      <c r="H17" s="35"/>
      <c r="I17" s="35" t="s">
        <v>437</v>
      </c>
      <c r="J17" s="35"/>
      <c r="L17" s="35"/>
      <c r="M17" s="35"/>
    </row>
    <row r="18" spans="1:18" ht="16.5" customHeight="1" x14ac:dyDescent="0.2">
      <c r="A18" s="372" t="s">
        <v>99</v>
      </c>
      <c r="B18" s="104">
        <f>Import_O!D47</f>
        <v>0</v>
      </c>
      <c r="C18" s="105" t="s">
        <v>50</v>
      </c>
      <c r="D18" s="106" t="s">
        <v>100</v>
      </c>
      <c r="E18" s="327"/>
      <c r="F18" s="373">
        <f t="shared" si="0"/>
        <v>0</v>
      </c>
      <c r="G18" s="336"/>
      <c r="H18" s="35" t="s">
        <v>504</v>
      </c>
      <c r="I18" s="35" t="s">
        <v>505</v>
      </c>
      <c r="J18" s="35"/>
      <c r="L18" s="35"/>
      <c r="M18" s="35"/>
    </row>
    <row r="19" spans="1:18" ht="16.5" customHeight="1" thickBot="1" x14ac:dyDescent="0.25">
      <c r="A19" s="374" t="s">
        <v>102</v>
      </c>
      <c r="B19" s="375"/>
      <c r="C19" s="376" t="s">
        <v>50</v>
      </c>
      <c r="D19" s="377"/>
      <c r="E19" s="378"/>
      <c r="F19" s="379">
        <f t="shared" si="0"/>
        <v>0</v>
      </c>
      <c r="G19" s="424"/>
      <c r="H19" s="35"/>
    </row>
    <row r="20" spans="1:18" ht="16.5" customHeight="1" thickBot="1" x14ac:dyDescent="0.25">
      <c r="A20" s="367" t="s">
        <v>104</v>
      </c>
      <c r="B20" s="758"/>
      <c r="C20" s="758"/>
      <c r="D20" s="758"/>
      <c r="E20" s="758"/>
      <c r="F20" s="759"/>
      <c r="G20" s="336" t="s">
        <v>385</v>
      </c>
      <c r="H20" s="35" t="s">
        <v>106</v>
      </c>
      <c r="I20" s="35" t="s">
        <v>489</v>
      </c>
    </row>
    <row r="21" spans="1:18" ht="16.5" customHeight="1" x14ac:dyDescent="0.2">
      <c r="A21" s="108" t="s">
        <v>105</v>
      </c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8" ht="16.5" customHeight="1" x14ac:dyDescent="0.2">
      <c r="A22" s="110" t="s">
        <v>476</v>
      </c>
      <c r="B22" s="111"/>
      <c r="C22" s="94"/>
      <c r="D22" s="94"/>
      <c r="E22" s="112"/>
      <c r="F22" s="113"/>
      <c r="G22" s="336" t="s">
        <v>385</v>
      </c>
      <c r="H22" s="35" t="s">
        <v>107</v>
      </c>
      <c r="I22" s="35" t="s">
        <v>507</v>
      </c>
    </row>
    <row r="23" spans="1:18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385</v>
      </c>
      <c r="H23" s="35" t="s">
        <v>109</v>
      </c>
      <c r="I23" s="35" t="s">
        <v>490</v>
      </c>
    </row>
    <row r="24" spans="1:18" ht="16.5" customHeight="1" x14ac:dyDescent="0.2">
      <c r="A24" s="119" t="s">
        <v>477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8" ht="16.5" customHeight="1" x14ac:dyDescent="0.2">
      <c r="A25" s="430" t="s">
        <v>537</v>
      </c>
      <c r="B25" s="431"/>
      <c r="C25" s="421" t="s">
        <v>479</v>
      </c>
      <c r="D25" s="432" t="s">
        <v>538</v>
      </c>
      <c r="E25" s="401"/>
      <c r="F25" s="433">
        <f>IFERROR(F24*E25%,0)</f>
        <v>0</v>
      </c>
      <c r="G25" s="336" t="s">
        <v>385</v>
      </c>
      <c r="H25" s="35" t="s">
        <v>508</v>
      </c>
      <c r="I25" s="35" t="s">
        <v>491</v>
      </c>
    </row>
    <row r="26" spans="1:18" ht="16.5" customHeight="1" thickBot="1" x14ac:dyDescent="0.25">
      <c r="A26" s="122" t="s">
        <v>68</v>
      </c>
      <c r="B26" s="123"/>
      <c r="C26" s="123"/>
      <c r="D26" s="434" t="s">
        <v>110</v>
      </c>
      <c r="E26" s="435"/>
      <c r="F26" s="124" t="str">
        <f>IFERROR(F24*E26%,"")</f>
        <v/>
      </c>
      <c r="G26" s="336" t="s">
        <v>385</v>
      </c>
      <c r="H26" s="35" t="s">
        <v>509</v>
      </c>
      <c r="I26" s="35" t="s">
        <v>506</v>
      </c>
    </row>
    <row r="27" spans="1:18" ht="16.5" customHeight="1" x14ac:dyDescent="0.3">
      <c r="A27" s="20"/>
      <c r="B27" s="94"/>
      <c r="C27" s="5"/>
      <c r="D27" s="5"/>
      <c r="E27" s="97"/>
      <c r="F27" s="125"/>
      <c r="G27" s="424"/>
      <c r="H27" s="35" t="s">
        <v>510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8" ht="16.5" customHeight="1" x14ac:dyDescent="0.3">
      <c r="A28" s="523" t="s">
        <v>434</v>
      </c>
      <c r="B28" s="524"/>
      <c r="C28" s="391"/>
      <c r="D28" s="525"/>
      <c r="E28" s="525"/>
      <c r="F28" s="526"/>
      <c r="G28" s="578" t="s">
        <v>385</v>
      </c>
      <c r="H28" s="577" t="s">
        <v>511</v>
      </c>
      <c r="I28" s="527" t="s">
        <v>513</v>
      </c>
      <c r="J28" s="527"/>
      <c r="K28" s="528"/>
      <c r="L28" s="529"/>
      <c r="M28" s="529"/>
      <c r="N28" s="529"/>
      <c r="O28" s="530"/>
      <c r="P28" s="531"/>
    </row>
    <row r="29" spans="1:18" ht="64.5" customHeight="1" thickBot="1" x14ac:dyDescent="0.25">
      <c r="A29" s="366" t="s">
        <v>433</v>
      </c>
      <c r="B29" s="333"/>
      <c r="C29" s="334"/>
      <c r="D29" s="335"/>
      <c r="E29" s="335"/>
      <c r="F29" s="3"/>
      <c r="G29" s="336" t="s">
        <v>385</v>
      </c>
      <c r="H29" s="332"/>
      <c r="I29" s="753" t="s">
        <v>435</v>
      </c>
      <c r="J29" s="753"/>
      <c r="K29" s="753"/>
      <c r="L29" s="753"/>
      <c r="M29" s="753"/>
      <c r="N29" s="753"/>
      <c r="O29" s="753"/>
      <c r="P29" s="753"/>
      <c r="Q29" s="331" t="s">
        <v>384</v>
      </c>
    </row>
    <row r="30" spans="1:18" ht="39" thickBot="1" x14ac:dyDescent="0.25">
      <c r="A30" s="436" t="s">
        <v>480</v>
      </c>
      <c r="B30" s="437"/>
      <c r="C30" s="439" t="str">
        <f>Alapa!$C$33&amp;" "&amp;Alapa!$D$34&amp;"  "&amp;"ELŐZŐ ÉV"</f>
        <v xml:space="preserve">   ELŐZŐ ÉV</v>
      </c>
      <c r="D30" s="438" t="s">
        <v>112</v>
      </c>
      <c r="E30" s="438" t="s">
        <v>436</v>
      </c>
      <c r="F30" s="439" t="s">
        <v>428</v>
      </c>
      <c r="G30" s="440" t="s">
        <v>481</v>
      </c>
      <c r="H30" s="575" t="s">
        <v>500</v>
      </c>
      <c r="I30" s="760" t="s">
        <v>501</v>
      </c>
      <c r="J30" s="760"/>
      <c r="K30" s="760"/>
      <c r="L30" s="760"/>
      <c r="M30" s="760"/>
      <c r="N30" s="760"/>
      <c r="O30" s="760"/>
      <c r="P30" s="760"/>
    </row>
    <row r="31" spans="1:18" x14ac:dyDescent="0.2">
      <c r="A31" s="441" t="s">
        <v>114</v>
      </c>
      <c r="B31" s="442"/>
      <c r="C31" s="443">
        <f>Import_M!D4</f>
        <v>0</v>
      </c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365"/>
      <c r="I31" s="382"/>
      <c r="J31" s="382"/>
      <c r="K31" s="382"/>
      <c r="L31" s="382"/>
      <c r="M31" s="382"/>
      <c r="N31" s="382"/>
      <c r="O31" s="382"/>
      <c r="P31" s="382"/>
      <c r="Q31" s="330"/>
    </row>
    <row r="32" spans="1:18" x14ac:dyDescent="0.2">
      <c r="A32" s="448" t="s">
        <v>115</v>
      </c>
      <c r="B32" s="449"/>
      <c r="C32" s="127">
        <f>Import_M!D12</f>
        <v>0</v>
      </c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65"/>
      <c r="I32" s="382"/>
      <c r="J32" s="382"/>
      <c r="K32" s="382"/>
      <c r="L32" s="382"/>
      <c r="M32" s="382"/>
      <c r="N32" s="382"/>
      <c r="O32" s="382"/>
      <c r="P32" s="382"/>
      <c r="Q32" s="364"/>
      <c r="R32" s="364"/>
    </row>
    <row r="33" spans="1:18" x14ac:dyDescent="0.2">
      <c r="A33" s="448" t="s">
        <v>116</v>
      </c>
      <c r="B33" s="449"/>
      <c r="C33" s="127">
        <f>Import_M!D20</f>
        <v>0</v>
      </c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65"/>
      <c r="I33" s="382"/>
      <c r="J33" s="382"/>
      <c r="K33" s="382"/>
      <c r="L33" s="382"/>
      <c r="M33" s="382"/>
      <c r="N33" s="382"/>
      <c r="O33" s="382"/>
      <c r="P33" s="382"/>
      <c r="Q33" s="364"/>
      <c r="R33" s="364"/>
    </row>
    <row r="34" spans="1:18" x14ac:dyDescent="0.2">
      <c r="A34" s="448" t="s">
        <v>117</v>
      </c>
      <c r="B34" s="449"/>
      <c r="C34" s="127">
        <f>Import_M!D32</f>
        <v>0</v>
      </c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65"/>
      <c r="I34" s="382"/>
      <c r="J34" s="382"/>
      <c r="K34" s="382"/>
      <c r="L34" s="382"/>
      <c r="M34" s="382"/>
      <c r="N34" s="382"/>
      <c r="O34" s="382"/>
      <c r="P34" s="382"/>
      <c r="Q34" s="364"/>
      <c r="R34" s="364"/>
    </row>
    <row r="35" spans="1:18" x14ac:dyDescent="0.2">
      <c r="A35" s="448" t="s">
        <v>118</v>
      </c>
      <c r="B35" s="449"/>
      <c r="C35" s="127">
        <f>Import_M!D39</f>
        <v>0</v>
      </c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65"/>
      <c r="I35" s="382"/>
      <c r="J35" s="382"/>
      <c r="K35" s="382"/>
      <c r="L35" s="382"/>
      <c r="M35" s="382"/>
      <c r="N35" s="382"/>
      <c r="O35" s="382"/>
      <c r="P35" s="382"/>
      <c r="Q35" s="364"/>
      <c r="R35" s="364"/>
    </row>
    <row r="36" spans="1:18" x14ac:dyDescent="0.2">
      <c r="A36" s="448" t="s">
        <v>119</v>
      </c>
      <c r="B36" s="449"/>
      <c r="C36" s="127">
        <f>Import_M!D48</f>
        <v>0</v>
      </c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65"/>
      <c r="I36" s="382"/>
      <c r="J36" s="382"/>
      <c r="K36" s="382"/>
      <c r="L36" s="382"/>
      <c r="M36" s="382"/>
      <c r="N36" s="382"/>
      <c r="O36" s="382"/>
      <c r="P36" s="382"/>
    </row>
    <row r="37" spans="1:18" x14ac:dyDescent="0.2">
      <c r="A37" s="448" t="s">
        <v>120</v>
      </c>
      <c r="B37" s="449"/>
      <c r="C37" s="127">
        <f>Import_M!D55</f>
        <v>0</v>
      </c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65"/>
      <c r="I37" s="382"/>
      <c r="J37" s="382"/>
      <c r="K37" s="382"/>
      <c r="L37" s="382"/>
      <c r="M37" s="382"/>
      <c r="N37" s="382"/>
      <c r="O37" s="382"/>
      <c r="P37" s="382"/>
    </row>
    <row r="38" spans="1:18" ht="13.5" thickBot="1" x14ac:dyDescent="0.25">
      <c r="A38" s="451" t="s">
        <v>121</v>
      </c>
      <c r="B38" s="452"/>
      <c r="C38" s="453">
        <f>Import_M!D58</f>
        <v>0</v>
      </c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65"/>
      <c r="I38" s="382"/>
      <c r="J38" s="382"/>
      <c r="K38" s="382"/>
      <c r="L38" s="382"/>
      <c r="M38" s="382"/>
      <c r="N38" s="382"/>
      <c r="O38" s="382"/>
      <c r="P38" s="382"/>
    </row>
    <row r="39" spans="1:18" x14ac:dyDescent="0.2">
      <c r="A39" s="441" t="s">
        <v>122</v>
      </c>
      <c r="B39" s="442"/>
      <c r="C39" s="443">
        <f>Import_M!D63</f>
        <v>0</v>
      </c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65"/>
      <c r="I39" s="382"/>
      <c r="J39" s="382"/>
      <c r="K39" s="382"/>
      <c r="L39" s="382"/>
      <c r="M39" s="382"/>
      <c r="N39" s="382"/>
      <c r="O39" s="382"/>
      <c r="P39" s="382"/>
    </row>
    <row r="40" spans="1:18" x14ac:dyDescent="0.2">
      <c r="A40" s="448" t="s">
        <v>123</v>
      </c>
      <c r="B40" s="449"/>
      <c r="C40" s="127">
        <f>Import_M!D74</f>
        <v>0</v>
      </c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65"/>
      <c r="I40" s="382"/>
      <c r="J40" s="382"/>
      <c r="K40" s="382"/>
      <c r="L40" s="382"/>
      <c r="M40" s="382"/>
      <c r="N40" s="382"/>
      <c r="O40" s="382"/>
      <c r="P40" s="382"/>
    </row>
    <row r="41" spans="1:18" x14ac:dyDescent="0.2">
      <c r="A41" s="448" t="s">
        <v>380</v>
      </c>
      <c r="B41" s="449"/>
      <c r="C41" s="127">
        <f>Import_M!D79</f>
        <v>0</v>
      </c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65"/>
      <c r="I41" s="382"/>
      <c r="J41" s="382"/>
      <c r="K41" s="382"/>
      <c r="L41" s="382"/>
      <c r="M41" s="382"/>
      <c r="N41" s="382"/>
      <c r="O41" s="382"/>
      <c r="P41" s="382"/>
    </row>
    <row r="42" spans="1:18" x14ac:dyDescent="0.2">
      <c r="A42" s="448" t="s">
        <v>468</v>
      </c>
      <c r="B42" s="449"/>
      <c r="C42" s="127">
        <f>Import_M!D84</f>
        <v>0</v>
      </c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65"/>
      <c r="I42" s="382"/>
      <c r="J42" s="382"/>
      <c r="K42" s="382"/>
      <c r="L42" s="382"/>
      <c r="M42" s="382"/>
      <c r="N42" s="382"/>
      <c r="O42" s="382"/>
      <c r="P42" s="382"/>
    </row>
    <row r="43" spans="1:18" x14ac:dyDescent="0.2">
      <c r="A43" s="448" t="s">
        <v>125</v>
      </c>
      <c r="B43" s="449"/>
      <c r="C43" s="127">
        <f>Import_M!D94</f>
        <v>0</v>
      </c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65"/>
      <c r="I43" s="382"/>
      <c r="J43" s="382"/>
      <c r="K43" s="382"/>
      <c r="L43" s="382"/>
      <c r="M43" s="382"/>
      <c r="N43" s="382"/>
      <c r="O43" s="382"/>
      <c r="P43" s="382"/>
    </row>
    <row r="44" spans="1:18" ht="13.5" thickBot="1" x14ac:dyDescent="0.25">
      <c r="A44" s="451" t="s">
        <v>126</v>
      </c>
      <c r="B44" s="452"/>
      <c r="C44" s="453">
        <f>Import_M!D107</f>
        <v>0</v>
      </c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65"/>
      <c r="I44" s="382"/>
      <c r="J44" s="382"/>
      <c r="K44" s="382"/>
      <c r="L44" s="382"/>
      <c r="M44" s="382"/>
      <c r="N44" s="382"/>
      <c r="O44" s="382"/>
      <c r="P44" s="382"/>
    </row>
    <row r="45" spans="1:18" x14ac:dyDescent="0.2">
      <c r="A45" s="441" t="s">
        <v>91</v>
      </c>
      <c r="B45" s="442"/>
      <c r="C45" s="443">
        <f>Import_O!D5</f>
        <v>0</v>
      </c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65"/>
      <c r="I45" s="382"/>
      <c r="J45" s="382"/>
      <c r="K45" s="382"/>
      <c r="L45" s="382"/>
      <c r="M45" s="382"/>
      <c r="N45" s="382"/>
      <c r="O45" s="382"/>
      <c r="P45" s="382"/>
    </row>
    <row r="46" spans="1:18" x14ac:dyDescent="0.2">
      <c r="A46" s="448" t="s">
        <v>127</v>
      </c>
      <c r="B46" s="449"/>
      <c r="C46" s="127">
        <f>Import_O!D8</f>
        <v>0</v>
      </c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65"/>
      <c r="I46" s="382"/>
      <c r="J46" s="382"/>
      <c r="K46" s="382"/>
      <c r="L46" s="382"/>
      <c r="M46" s="382"/>
      <c r="N46" s="382"/>
      <c r="O46" s="382"/>
      <c r="P46" s="382"/>
    </row>
    <row r="47" spans="1:18" x14ac:dyDescent="0.2">
      <c r="A47" s="448" t="s">
        <v>128</v>
      </c>
      <c r="B47" s="449"/>
      <c r="C47" s="127">
        <f>Import_O!D9</f>
        <v>0</v>
      </c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65"/>
      <c r="I47" s="382"/>
      <c r="J47" s="382"/>
      <c r="K47" s="382"/>
      <c r="L47" s="382"/>
      <c r="M47" s="382"/>
      <c r="N47" s="382"/>
      <c r="O47" s="382"/>
      <c r="P47" s="382"/>
    </row>
    <row r="48" spans="1:18" ht="13.5" thickBot="1" x14ac:dyDescent="0.25">
      <c r="A48" s="451" t="s">
        <v>129</v>
      </c>
      <c r="B48" s="452"/>
      <c r="C48" s="453">
        <f>Import_O!D35</f>
        <v>0</v>
      </c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</row>
    <row r="49" spans="1:7" x14ac:dyDescent="0.2">
      <c r="A49" s="441" t="s">
        <v>130</v>
      </c>
      <c r="B49" s="442"/>
      <c r="C49" s="443">
        <f>Import_O!D16</f>
        <v>0</v>
      </c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27">
        <f>Import_O!D20</f>
        <v>0</v>
      </c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27">
        <f>Import_O!D21</f>
        <v>0</v>
      </c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27">
        <f>Import_O!D22</f>
        <v>0</v>
      </c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3">
        <f>Import_O!D45</f>
        <v>0</v>
      </c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3">
        <f>'KK-09'!D42</f>
        <v>0</v>
      </c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27">
        <f>'KK-09'!D43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3">
        <f>'KK-09'!D44</f>
        <v>0</v>
      </c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73" ht="76.5" customHeight="1" x14ac:dyDescent="0.2"/>
    <row r="74" ht="76.5" customHeight="1" x14ac:dyDescent="0.2"/>
    <row r="75" ht="63.7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5">
    <mergeCell ref="I29:P29"/>
    <mergeCell ref="B10:B11"/>
    <mergeCell ref="D10:E10"/>
    <mergeCell ref="B20:F20"/>
    <mergeCell ref="I30:P30"/>
  </mergeCells>
  <dataValidations disablePrompts="1" count="1">
    <dataValidation type="list" allowBlank="1" showInputMessage="1" showErrorMessage="1" sqref="F28 C12:C19" xr:uid="{00000000-0002-0000-0200-000000000000}">
      <formula1>$L$2:$M$2</formula1>
    </dataValidation>
  </dataValidations>
  <hyperlinks>
    <hyperlink ref="H3" location="TARTALOM!A1" display=" &lt; Tartalom" xr:uid="{00000000-0004-0000-0200-000000000000}"/>
    <hyperlink ref="H4" location="'KK-08'!A1" display="KK-08 " xr:uid="{00000000-0004-0000-0200-000001000000}"/>
    <hyperlink ref="H5" location="'KK-08-01'!A1" display="KK-08-01 " xr:uid="{00000000-0004-0000-0200-000002000000}"/>
    <hyperlink ref="H6" location="'KK-08-02'!A1" display="KK-08-02 " xr:uid="{00000000-0004-0000-0200-000003000000}"/>
    <hyperlink ref="H7" location="'KK-08-03'!A1" display="KK-08-03 " xr:uid="{00000000-0004-0000-0200-000004000000}"/>
    <hyperlink ref="O27" location="'KK-09'!A1" display="KK-09" xr:uid="{00000000-0004-0000-0200-000005000000}"/>
  </hyperlink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135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383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523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514</v>
      </c>
      <c r="E8" s="581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313" t="s">
        <v>136</v>
      </c>
      <c r="B9" s="94"/>
      <c r="C9" s="5"/>
      <c r="D9" s="5"/>
      <c r="E9" s="5"/>
      <c r="F9" s="5"/>
      <c r="G9" s="5"/>
      <c r="H9" s="35" t="s">
        <v>472</v>
      </c>
      <c r="I9" s="35" t="s">
        <v>541</v>
      </c>
      <c r="K9" s="35"/>
      <c r="L9" s="35"/>
    </row>
    <row r="10" spans="1:16" ht="27" x14ac:dyDescent="0.3">
      <c r="A10" s="368" t="s">
        <v>429</v>
      </c>
      <c r="B10" s="754" t="str">
        <f>Alapa!$C$33&amp;" "&amp;Alapa!$D$34&amp;"  "&amp;"TERV ADATOK"</f>
        <v xml:space="preserve">   TERV ADATOK</v>
      </c>
      <c r="C10" s="369" t="s">
        <v>83</v>
      </c>
      <c r="D10" s="756" t="s">
        <v>84</v>
      </c>
      <c r="E10" s="757"/>
      <c r="F10" s="370" t="s">
        <v>85</v>
      </c>
      <c r="G10" s="336" t="s">
        <v>385</v>
      </c>
      <c r="H10" s="35" t="s">
        <v>86</v>
      </c>
      <c r="I10" s="35" t="s">
        <v>473</v>
      </c>
      <c r="L10" s="35"/>
      <c r="M10" s="35"/>
    </row>
    <row r="11" spans="1:16" ht="16.5" customHeight="1" x14ac:dyDescent="0.2">
      <c r="A11" s="481"/>
      <c r="B11" s="755" t="str">
        <f>Alapa!$C$33&amp;" "&amp;Alapa!$D$34&amp;"    "&amp;"TERV ADATOK"</f>
        <v xml:space="preserve">     TERV ADATOK</v>
      </c>
      <c r="C11" s="101" t="s">
        <v>87</v>
      </c>
      <c r="D11" s="102" t="s">
        <v>88</v>
      </c>
      <c r="E11" s="102" t="s">
        <v>539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726">
        <f>Import_M!I62</f>
        <v>0</v>
      </c>
      <c r="C12" s="105" t="s">
        <v>50</v>
      </c>
      <c r="D12" s="106" t="s">
        <v>92</v>
      </c>
      <c r="E12" s="327"/>
      <c r="F12" s="373">
        <f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726">
        <f>Import_M!I63</f>
        <v>0</v>
      </c>
      <c r="C13" s="105" t="s">
        <v>50</v>
      </c>
      <c r="D13" s="106" t="s">
        <v>97</v>
      </c>
      <c r="E13" s="327"/>
      <c r="F13" s="373">
        <f>B13*E13%</f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467</v>
      </c>
      <c r="B14" s="726">
        <f>Import_M!I78</f>
        <v>0</v>
      </c>
      <c r="C14" s="105" t="s">
        <v>50</v>
      </c>
      <c r="D14" s="106" t="s">
        <v>97</v>
      </c>
      <c r="E14" s="327"/>
      <c r="F14" s="373">
        <f t="shared" ref="F14:F19" si="0">B14*E14%</f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502</v>
      </c>
      <c r="B15" s="726">
        <f>Import_O!I5+Import_O!I8+Import_O!I9+Import_O!I35</f>
        <v>0</v>
      </c>
      <c r="C15" s="105" t="s">
        <v>50</v>
      </c>
      <c r="D15" s="106" t="s">
        <v>92</v>
      </c>
      <c r="E15" s="327"/>
      <c r="F15" s="373">
        <f t="shared" si="0"/>
        <v>0</v>
      </c>
      <c r="G15" s="336" t="s">
        <v>385</v>
      </c>
      <c r="H15" s="35" t="s">
        <v>101</v>
      </c>
      <c r="I15" s="35" t="s">
        <v>474</v>
      </c>
      <c r="J15" s="35"/>
      <c r="L15" s="35"/>
      <c r="M15" s="35"/>
    </row>
    <row r="16" spans="1:16" ht="16.5" customHeight="1" x14ac:dyDescent="0.2">
      <c r="A16" s="372" t="s">
        <v>503</v>
      </c>
      <c r="B16" s="726">
        <f>Import_O!I16+Import_O!I20+Import_O!I21+Import_O!I22+Import_O!I45</f>
        <v>0</v>
      </c>
      <c r="C16" s="105" t="s">
        <v>50</v>
      </c>
      <c r="D16" s="106" t="s">
        <v>92</v>
      </c>
      <c r="E16" s="327"/>
      <c r="F16" s="373">
        <f t="shared" si="0"/>
        <v>0</v>
      </c>
      <c r="G16" s="336"/>
      <c r="H16" s="35"/>
      <c r="I16" s="35" t="s">
        <v>103</v>
      </c>
      <c r="J16" s="35"/>
      <c r="L16" s="35"/>
      <c r="M16" s="35"/>
    </row>
    <row r="17" spans="1:17" ht="16.5" customHeight="1" x14ac:dyDescent="0.2">
      <c r="A17" s="372" t="s">
        <v>475</v>
      </c>
      <c r="B17" s="726">
        <f>Import_O!I24</f>
        <v>0</v>
      </c>
      <c r="C17" s="105" t="s">
        <v>50</v>
      </c>
      <c r="D17" s="106" t="s">
        <v>100</v>
      </c>
      <c r="E17" s="327"/>
      <c r="F17" s="373">
        <f t="shared" si="0"/>
        <v>0</v>
      </c>
      <c r="G17" s="336"/>
      <c r="H17" s="35"/>
      <c r="I17" s="35" t="s">
        <v>437</v>
      </c>
      <c r="J17" s="35"/>
      <c r="L17" s="35"/>
      <c r="M17" s="35"/>
    </row>
    <row r="18" spans="1:17" ht="16.5" customHeight="1" x14ac:dyDescent="0.2">
      <c r="A18" s="372" t="s">
        <v>99</v>
      </c>
      <c r="B18" s="726">
        <f>Import_O!I47</f>
        <v>0</v>
      </c>
      <c r="C18" s="105" t="s">
        <v>50</v>
      </c>
      <c r="D18" s="106" t="s">
        <v>100</v>
      </c>
      <c r="E18" s="327"/>
      <c r="F18" s="373">
        <f t="shared" si="0"/>
        <v>0</v>
      </c>
      <c r="G18" s="336"/>
      <c r="H18" s="35" t="s">
        <v>504</v>
      </c>
      <c r="I18" s="35" t="s">
        <v>505</v>
      </c>
      <c r="J18" s="35"/>
      <c r="L18" s="35"/>
      <c r="M18" s="35"/>
    </row>
    <row r="19" spans="1:17" ht="16.5" customHeight="1" thickBot="1" x14ac:dyDescent="0.25">
      <c r="A19" s="374" t="s">
        <v>102</v>
      </c>
      <c r="B19" s="375"/>
      <c r="C19" s="376" t="s">
        <v>50</v>
      </c>
      <c r="D19" s="377"/>
      <c r="E19" s="378"/>
      <c r="F19" s="379">
        <f t="shared" si="0"/>
        <v>0</v>
      </c>
      <c r="G19" s="424"/>
      <c r="H19" s="35"/>
    </row>
    <row r="20" spans="1:17" ht="16.5" customHeight="1" thickBot="1" x14ac:dyDescent="0.25">
      <c r="A20" s="367" t="s">
        <v>104</v>
      </c>
      <c r="B20" s="758"/>
      <c r="C20" s="758"/>
      <c r="D20" s="758"/>
      <c r="E20" s="758"/>
      <c r="F20" s="759"/>
      <c r="G20" s="336" t="s">
        <v>385</v>
      </c>
      <c r="H20" s="35" t="s">
        <v>106</v>
      </c>
      <c r="I20" s="35" t="s">
        <v>489</v>
      </c>
    </row>
    <row r="21" spans="1:17" ht="16.5" customHeight="1" x14ac:dyDescent="0.2">
      <c r="A21" s="108" t="s">
        <v>105</v>
      </c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7" ht="16.5" customHeight="1" x14ac:dyDescent="0.2">
      <c r="A22" s="110" t="s">
        <v>476</v>
      </c>
      <c r="B22" s="111"/>
      <c r="C22" s="94"/>
      <c r="D22" s="94"/>
      <c r="E22" s="112"/>
      <c r="F22" s="113"/>
      <c r="G22" s="336" t="s">
        <v>385</v>
      </c>
      <c r="H22" s="35" t="s">
        <v>107</v>
      </c>
      <c r="I22" s="35" t="s">
        <v>507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385</v>
      </c>
      <c r="H23" s="35" t="s">
        <v>109</v>
      </c>
      <c r="I23" s="35" t="s">
        <v>490</v>
      </c>
    </row>
    <row r="24" spans="1:17" ht="16.5" customHeight="1" x14ac:dyDescent="0.2">
      <c r="A24" s="119" t="s">
        <v>477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7" ht="16.5" customHeight="1" x14ac:dyDescent="0.2">
      <c r="A25" s="430" t="s">
        <v>537</v>
      </c>
      <c r="B25" s="431"/>
      <c r="C25" s="421" t="s">
        <v>479</v>
      </c>
      <c r="D25" s="432" t="s">
        <v>538</v>
      </c>
      <c r="E25" s="401"/>
      <c r="F25" s="433">
        <f>IFERROR(F24*E25%,0)</f>
        <v>0</v>
      </c>
      <c r="G25" s="336" t="s">
        <v>385</v>
      </c>
      <c r="H25" s="35" t="s">
        <v>508</v>
      </c>
      <c r="I25" s="35" t="s">
        <v>491</v>
      </c>
    </row>
    <row r="26" spans="1:17" ht="16.5" customHeight="1" thickBot="1" x14ac:dyDescent="0.25">
      <c r="A26" s="122" t="s">
        <v>68</v>
      </c>
      <c r="B26" s="123"/>
      <c r="C26" s="123"/>
      <c r="D26" s="434" t="s">
        <v>110</v>
      </c>
      <c r="E26" s="435"/>
      <c r="F26" s="124" t="str">
        <f>IFERROR(F24*E26%,"")</f>
        <v/>
      </c>
      <c r="G26" s="336" t="s">
        <v>385</v>
      </c>
      <c r="H26" s="35" t="s">
        <v>509</v>
      </c>
      <c r="I26" s="35" t="s">
        <v>506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24"/>
      <c r="H27" s="35" t="s">
        <v>510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7" ht="16.5" customHeight="1" x14ac:dyDescent="0.3">
      <c r="A28" s="523" t="s">
        <v>434</v>
      </c>
      <c r="B28" s="524"/>
      <c r="C28" s="391"/>
      <c r="D28" s="525"/>
      <c r="E28" s="525"/>
      <c r="F28" s="526"/>
      <c r="G28" s="578" t="s">
        <v>385</v>
      </c>
      <c r="H28" s="577" t="s">
        <v>511</v>
      </c>
      <c r="I28" s="527" t="s">
        <v>513</v>
      </c>
      <c r="J28" s="527"/>
      <c r="K28" s="528"/>
      <c r="L28" s="529"/>
      <c r="M28" s="529"/>
      <c r="N28" s="529"/>
      <c r="O28" s="530"/>
      <c r="P28" s="531"/>
    </row>
    <row r="29" spans="1:17" ht="64.5" customHeight="1" thickBot="1" x14ac:dyDescent="0.25">
      <c r="A29" s="366" t="s">
        <v>431</v>
      </c>
      <c r="B29" s="333"/>
      <c r="C29" s="334"/>
      <c r="D29" s="335"/>
      <c r="E29" s="335"/>
      <c r="F29" s="3"/>
      <c r="G29" s="336" t="s">
        <v>385</v>
      </c>
      <c r="H29" s="332"/>
      <c r="I29" s="753" t="s">
        <v>435</v>
      </c>
      <c r="J29" s="753"/>
      <c r="K29" s="753"/>
      <c r="L29" s="753"/>
      <c r="M29" s="753"/>
      <c r="N29" s="753"/>
      <c r="O29" s="753"/>
      <c r="P29" s="753"/>
      <c r="Q29" s="331" t="s">
        <v>384</v>
      </c>
    </row>
    <row r="30" spans="1:17" ht="39" thickBot="1" x14ac:dyDescent="0.25">
      <c r="A30" s="436" t="s">
        <v>480</v>
      </c>
      <c r="B30" s="437"/>
      <c r="C30" s="439" t="str">
        <f>Alapa!$C$33&amp;" "&amp;Alapa!$D$34&amp;"  "&amp;"TERV ADATOK"</f>
        <v xml:space="preserve">   TERV ADATOK</v>
      </c>
      <c r="D30" s="438" t="s">
        <v>112</v>
      </c>
      <c r="E30" s="438" t="s">
        <v>436</v>
      </c>
      <c r="F30" s="439" t="s">
        <v>428</v>
      </c>
      <c r="G30" s="440" t="s">
        <v>481</v>
      </c>
      <c r="H30" s="575" t="s">
        <v>500</v>
      </c>
      <c r="I30" s="760" t="s">
        <v>501</v>
      </c>
      <c r="J30" s="760"/>
      <c r="K30" s="760"/>
      <c r="L30" s="760"/>
      <c r="M30" s="760"/>
      <c r="N30" s="760"/>
      <c r="O30" s="760"/>
      <c r="P30" s="760"/>
      <c r="Q30" s="330"/>
    </row>
    <row r="31" spans="1:17" x14ac:dyDescent="0.2">
      <c r="A31" s="441" t="s">
        <v>114</v>
      </c>
      <c r="B31" s="442"/>
      <c r="C31" s="446"/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575" t="s">
        <v>504</v>
      </c>
      <c r="I31" s="760" t="s">
        <v>550</v>
      </c>
      <c r="J31" s="760"/>
      <c r="K31" s="760"/>
      <c r="L31" s="760"/>
      <c r="M31" s="760"/>
      <c r="N31" s="760"/>
      <c r="O31" s="760"/>
      <c r="P31" s="760"/>
      <c r="Q31" s="330"/>
    </row>
    <row r="32" spans="1:17" x14ac:dyDescent="0.2">
      <c r="A32" s="448" t="s">
        <v>115</v>
      </c>
      <c r="B32" s="449"/>
      <c r="C32" s="132"/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30"/>
      <c r="O32" s="364"/>
      <c r="P32" s="364"/>
      <c r="Q32" s="330"/>
    </row>
    <row r="33" spans="1:17" x14ac:dyDescent="0.2">
      <c r="A33" s="448" t="s">
        <v>116</v>
      </c>
      <c r="B33" s="449"/>
      <c r="C33" s="132"/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30"/>
      <c r="O33" s="364"/>
      <c r="P33" s="364"/>
      <c r="Q33" s="330"/>
    </row>
    <row r="34" spans="1:17" x14ac:dyDescent="0.2">
      <c r="A34" s="448" t="s">
        <v>117</v>
      </c>
      <c r="B34" s="449"/>
      <c r="C34" s="132"/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30"/>
      <c r="O34" s="364"/>
      <c r="P34" s="364"/>
    </row>
    <row r="35" spans="1:17" x14ac:dyDescent="0.2">
      <c r="A35" s="448" t="s">
        <v>118</v>
      </c>
      <c r="B35" s="449"/>
      <c r="C35" s="132"/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30"/>
      <c r="O35" s="364"/>
      <c r="P35" s="364"/>
    </row>
    <row r="36" spans="1:17" x14ac:dyDescent="0.2">
      <c r="A36" s="448" t="s">
        <v>119</v>
      </c>
      <c r="B36" s="449"/>
      <c r="C36" s="132"/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30"/>
      <c r="O36" s="364"/>
      <c r="P36" s="364"/>
    </row>
    <row r="37" spans="1:17" x14ac:dyDescent="0.2">
      <c r="A37" s="448" t="s">
        <v>120</v>
      </c>
      <c r="B37" s="449"/>
      <c r="C37" s="132"/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30"/>
      <c r="O37" s="364"/>
      <c r="P37" s="364"/>
    </row>
    <row r="38" spans="1:17" ht="13.5" thickBot="1" x14ac:dyDescent="0.25">
      <c r="A38" s="451" t="s">
        <v>121</v>
      </c>
      <c r="B38" s="452"/>
      <c r="C38" s="456"/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30"/>
      <c r="O38" s="364"/>
      <c r="P38" s="364"/>
    </row>
    <row r="39" spans="1:17" x14ac:dyDescent="0.2">
      <c r="A39" s="441" t="s">
        <v>122</v>
      </c>
      <c r="B39" s="442"/>
      <c r="C39" s="446"/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30"/>
      <c r="O39" s="364"/>
      <c r="P39" s="364"/>
    </row>
    <row r="40" spans="1:17" x14ac:dyDescent="0.2">
      <c r="A40" s="448" t="s">
        <v>123</v>
      </c>
      <c r="B40" s="449"/>
      <c r="C40" s="132"/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30"/>
      <c r="O40" s="364"/>
      <c r="P40" s="364"/>
    </row>
    <row r="41" spans="1:17" x14ac:dyDescent="0.2">
      <c r="A41" s="448" t="s">
        <v>380</v>
      </c>
      <c r="B41" s="449"/>
      <c r="C41" s="132"/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30"/>
      <c r="O41" s="364"/>
      <c r="P41" s="364"/>
    </row>
    <row r="42" spans="1:17" x14ac:dyDescent="0.2">
      <c r="A42" s="448" t="s">
        <v>468</v>
      </c>
      <c r="B42" s="449"/>
      <c r="C42" s="132"/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30"/>
      <c r="O42" s="364"/>
      <c r="P42" s="364"/>
    </row>
    <row r="43" spans="1:17" x14ac:dyDescent="0.2">
      <c r="A43" s="448" t="s">
        <v>125</v>
      </c>
      <c r="B43" s="449"/>
      <c r="C43" s="132"/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30"/>
      <c r="O43" s="364"/>
      <c r="P43" s="364"/>
    </row>
    <row r="44" spans="1:17" ht="13.5" thickBot="1" x14ac:dyDescent="0.25">
      <c r="A44" s="451" t="s">
        <v>126</v>
      </c>
      <c r="B44" s="452"/>
      <c r="C44" s="456"/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30"/>
      <c r="O44" s="364"/>
      <c r="P44" s="364"/>
    </row>
    <row r="45" spans="1:17" x14ac:dyDescent="0.2">
      <c r="A45" s="441" t="s">
        <v>91</v>
      </c>
      <c r="B45" s="442"/>
      <c r="C45" s="446"/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30"/>
      <c r="O45" s="364"/>
      <c r="P45" s="364"/>
    </row>
    <row r="46" spans="1:17" x14ac:dyDescent="0.2">
      <c r="A46" s="448" t="s">
        <v>127</v>
      </c>
      <c r="B46" s="449"/>
      <c r="C46" s="132"/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30"/>
      <c r="O46" s="364"/>
      <c r="P46" s="364"/>
    </row>
    <row r="47" spans="1:17" x14ac:dyDescent="0.2">
      <c r="A47" s="448" t="s">
        <v>128</v>
      </c>
      <c r="B47" s="449"/>
      <c r="C47" s="132"/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30"/>
      <c r="O47" s="364"/>
      <c r="P47" s="364"/>
    </row>
    <row r="48" spans="1:17" ht="13.5" thickBot="1" x14ac:dyDescent="0.25">
      <c r="A48" s="451" t="s">
        <v>129</v>
      </c>
      <c r="B48" s="452"/>
      <c r="C48" s="456"/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  <c r="H48" s="330"/>
      <c r="O48" s="364"/>
      <c r="P48" s="364"/>
    </row>
    <row r="49" spans="1:7" x14ac:dyDescent="0.2">
      <c r="A49" s="441" t="s">
        <v>130</v>
      </c>
      <c r="B49" s="442"/>
      <c r="C49" s="446"/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32"/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32"/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32"/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6"/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6"/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32"/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6"/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6">
    <mergeCell ref="I31:P31"/>
    <mergeCell ref="D10:E10"/>
    <mergeCell ref="B20:F20"/>
    <mergeCell ref="I29:P29"/>
    <mergeCell ref="I30:P30"/>
    <mergeCell ref="B10:B11"/>
  </mergeCells>
  <dataValidations count="1">
    <dataValidation type="list" allowBlank="1" showInputMessage="1" showErrorMessage="1" sqref="F28 C12:C19" xr:uid="{00000000-0002-0000-0300-000000000000}">
      <formula1>$L$2:$M$2</formula1>
    </dataValidation>
  </dataValidations>
  <hyperlinks>
    <hyperlink ref="H3" location="TARTALOM!A1" display=" &lt; Tartalom" xr:uid="{00000000-0004-0000-0300-000000000000}"/>
    <hyperlink ref="H4" location="'KK-08'!A1" display="KK-08 " xr:uid="{00000000-0004-0000-0300-000001000000}"/>
    <hyperlink ref="H5" location="'KK-08-01'!A1" display="KK-08-01 " xr:uid="{00000000-0004-0000-0300-000002000000}"/>
    <hyperlink ref="H6" location="'KK-08-02'!A1" display="KK-08-02 " xr:uid="{00000000-0004-0000-0300-000003000000}"/>
    <hyperlink ref="H7" location="'KK-08-03'!A1" display="KK-08-03 " xr:uid="{00000000-0004-0000-0300-000004000000}"/>
    <hyperlink ref="O27" location="'KK-09'!A1" display="KK-09" xr:uid="{00000000-0004-0000-03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5"/>
  <sheetViews>
    <sheetView showGridLines="0" zoomScaleNormal="100" workbookViewId="0"/>
  </sheetViews>
  <sheetFormatPr defaultColWidth="9" defaultRowHeight="12.75" customHeight="1" x14ac:dyDescent="0.2"/>
  <cols>
    <col min="1" max="1" width="27.875" style="2" customWidth="1"/>
    <col min="2" max="2" width="11.25" style="2" customWidth="1"/>
    <col min="3" max="6" width="10" style="2" customWidth="1"/>
    <col min="7" max="15" width="9" style="2" customWidth="1"/>
    <col min="16" max="16384" width="9" style="2"/>
  </cols>
  <sheetData>
    <row r="1" spans="1:16" ht="15.75" x14ac:dyDescent="0.25">
      <c r="A1" s="18" t="s">
        <v>137</v>
      </c>
      <c r="B1" s="93"/>
      <c r="C1" s="5"/>
      <c r="D1" s="5"/>
      <c r="E1" s="5"/>
      <c r="F1" s="5"/>
      <c r="G1" s="5"/>
    </row>
    <row r="2" spans="1:16" ht="15.75" x14ac:dyDescent="0.25">
      <c r="A2" s="5"/>
      <c r="B2" s="94"/>
      <c r="C2" s="5"/>
      <c r="D2" s="131"/>
      <c r="E2" s="58"/>
      <c r="F2" s="5"/>
      <c r="G2" s="5"/>
      <c r="H2" s="22" t="s">
        <v>75</v>
      </c>
      <c r="L2" s="95" t="s">
        <v>49</v>
      </c>
      <c r="M2" s="95" t="s">
        <v>50</v>
      </c>
      <c r="N2" s="95" t="s">
        <v>76</v>
      </c>
      <c r="O2" s="95" t="s">
        <v>77</v>
      </c>
      <c r="P2" s="95" t="s">
        <v>78</v>
      </c>
    </row>
    <row r="3" spans="1:16" x14ac:dyDescent="0.2">
      <c r="A3" s="96" t="s">
        <v>482</v>
      </c>
      <c r="B3" s="97"/>
      <c r="C3" s="5"/>
      <c r="D3" s="5"/>
      <c r="E3" s="56"/>
      <c r="F3" s="5"/>
      <c r="G3" s="5"/>
      <c r="H3" s="34" t="s">
        <v>40</v>
      </c>
      <c r="J3" s="34"/>
      <c r="N3" s="95"/>
      <c r="O3" s="95"/>
      <c r="P3" s="95"/>
    </row>
    <row r="4" spans="1:16" ht="16.5" x14ac:dyDescent="0.3">
      <c r="A4" s="23" t="str">
        <f>CONCATENATE("Ügyfél:   ",Alapa!$C$17)</f>
        <v xml:space="preserve">Ügyfél:   </v>
      </c>
      <c r="B4" s="395"/>
      <c r="C4" s="26" t="s">
        <v>53</v>
      </c>
      <c r="D4" s="27"/>
      <c r="E4" s="54"/>
      <c r="F4" s="425"/>
      <c r="G4" s="384"/>
      <c r="H4" s="38" t="s">
        <v>28</v>
      </c>
      <c r="I4" s="2" t="s">
        <v>523</v>
      </c>
    </row>
    <row r="5" spans="1:16" ht="16.5" x14ac:dyDescent="0.3">
      <c r="A5" s="23" t="str">
        <f>CONCATENATE("Fordulónap: ",Alapa!$C$12)</f>
        <v xml:space="preserve">Fordulónap: </v>
      </c>
      <c r="B5" s="395"/>
      <c r="C5" s="26" t="s">
        <v>43</v>
      </c>
      <c r="D5" s="29" t="e">
        <f>VLOOKUP(I8,Alapa!$G$2:$J$22,2)</f>
        <v>#N/A</v>
      </c>
      <c r="E5" s="55"/>
      <c r="F5" s="395"/>
      <c r="G5" s="385"/>
      <c r="H5" s="38" t="s">
        <v>30</v>
      </c>
      <c r="I5" s="2" t="s">
        <v>29</v>
      </c>
    </row>
    <row r="6" spans="1:16" ht="16.5" x14ac:dyDescent="0.3">
      <c r="A6" s="20"/>
      <c r="B6" s="97"/>
      <c r="C6" s="26" t="s">
        <v>44</v>
      </c>
      <c r="D6" s="64" t="str">
        <f>IF(Alapa!$N$2=0," ",Alapa!$N$2)</f>
        <v xml:space="preserve"> </v>
      </c>
      <c r="E6" s="49"/>
      <c r="F6" s="320"/>
      <c r="G6" s="422"/>
      <c r="H6" s="38" t="s">
        <v>32</v>
      </c>
      <c r="I6" s="2" t="s">
        <v>31</v>
      </c>
    </row>
    <row r="7" spans="1:16" ht="17.25" thickBot="1" x14ac:dyDescent="0.35">
      <c r="A7" s="20" t="s">
        <v>80</v>
      </c>
      <c r="B7" s="97"/>
      <c r="C7" s="20" t="s">
        <v>81</v>
      </c>
      <c r="D7" s="5"/>
      <c r="E7" s="5"/>
      <c r="F7" s="98"/>
      <c r="G7" s="98"/>
      <c r="H7" s="38" t="s">
        <v>34</v>
      </c>
      <c r="I7" s="2" t="s">
        <v>33</v>
      </c>
      <c r="J7" s="35"/>
      <c r="K7" s="35"/>
    </row>
    <row r="8" spans="1:16" ht="16.5" customHeight="1" thickBot="1" x14ac:dyDescent="0.25">
      <c r="A8" s="26" t="s">
        <v>82</v>
      </c>
      <c r="B8" s="99"/>
      <c r="C8" s="100"/>
      <c r="D8" s="580" t="s">
        <v>516</v>
      </c>
      <c r="E8" s="426"/>
      <c r="F8" s="395"/>
      <c r="G8" s="385"/>
      <c r="H8" s="2" t="s">
        <v>43</v>
      </c>
      <c r="I8" s="59">
        <v>1</v>
      </c>
      <c r="J8" s="35"/>
    </row>
    <row r="9" spans="1:16" ht="16.5" customHeight="1" thickBot="1" x14ac:dyDescent="0.25">
      <c r="A9" s="5"/>
      <c r="B9" s="94"/>
      <c r="C9" s="5"/>
      <c r="D9" s="5"/>
      <c r="E9" s="5"/>
      <c r="F9" s="5"/>
      <c r="G9" s="5"/>
      <c r="H9" s="35" t="s">
        <v>472</v>
      </c>
      <c r="I9" s="35"/>
      <c r="J9" s="35"/>
      <c r="K9" s="35"/>
      <c r="L9" s="35"/>
    </row>
    <row r="10" spans="1:16" ht="27" x14ac:dyDescent="0.3">
      <c r="A10" s="368" t="s">
        <v>429</v>
      </c>
      <c r="B10" s="754" t="str">
        <f>Alapa!$C$33&amp;" "&amp;Alapa!$D$34&amp;" "&amp;"TÁRGY ÉV"</f>
        <v xml:space="preserve">  TÁRGY ÉV</v>
      </c>
      <c r="C10" s="369" t="s">
        <v>83</v>
      </c>
      <c r="D10" s="756" t="s">
        <v>84</v>
      </c>
      <c r="E10" s="757"/>
      <c r="F10" s="370" t="s">
        <v>85</v>
      </c>
      <c r="G10" s="336" t="s">
        <v>385</v>
      </c>
      <c r="H10" s="35" t="s">
        <v>86</v>
      </c>
      <c r="I10" s="35" t="s">
        <v>473</v>
      </c>
      <c r="L10" s="35"/>
      <c r="M10" s="35"/>
    </row>
    <row r="11" spans="1:16" ht="16.5" customHeight="1" x14ac:dyDescent="0.2">
      <c r="A11" s="481"/>
      <c r="B11" s="755" t="str">
        <f>Alapa!$C$33&amp;" "&amp;Alapa!$D$34&amp;" "&amp;"TÁRGY ÉV"</f>
        <v xml:space="preserve">  TÁRGY ÉV</v>
      </c>
      <c r="C11" s="101" t="s">
        <v>87</v>
      </c>
      <c r="D11" s="102" t="s">
        <v>88</v>
      </c>
      <c r="E11" s="102" t="s">
        <v>539</v>
      </c>
      <c r="F11" s="371" t="s">
        <v>89</v>
      </c>
      <c r="G11" s="423"/>
      <c r="H11" s="35"/>
      <c r="I11" s="35" t="s">
        <v>90</v>
      </c>
      <c r="L11" s="35"/>
      <c r="M11" s="35"/>
    </row>
    <row r="12" spans="1:16" ht="16.5" customHeight="1" x14ac:dyDescent="0.2">
      <c r="A12" s="372" t="s">
        <v>94</v>
      </c>
      <c r="B12" s="104">
        <f>Import_M!F62</f>
        <v>0</v>
      </c>
      <c r="C12" s="105" t="str">
        <f>IF('KK-08-02'!$F$24="",'KK-08-01'!C12,'KK-08-02'!C12)</f>
        <v>Nem</v>
      </c>
      <c r="D12" s="106" t="s">
        <v>92</v>
      </c>
      <c r="E12" s="727">
        <f>IF('KK-08-02'!$F$24="",'KK-08-01'!E12,'KK-08-02'!E12)</f>
        <v>0</v>
      </c>
      <c r="F12" s="373">
        <f>B12*E12%</f>
        <v>0</v>
      </c>
      <c r="G12" s="424"/>
      <c r="H12" s="35"/>
      <c r="I12" s="35" t="s">
        <v>93</v>
      </c>
      <c r="L12" s="35"/>
      <c r="M12" s="35"/>
    </row>
    <row r="13" spans="1:16" ht="16.5" customHeight="1" x14ac:dyDescent="0.2">
      <c r="A13" s="372" t="s">
        <v>96</v>
      </c>
      <c r="B13" s="104">
        <f>Import_M!F63</f>
        <v>0</v>
      </c>
      <c r="C13" s="105" t="str">
        <f>IF('KK-08-02'!$F$24="",'KK-08-01'!C13,'KK-08-02'!C13)</f>
        <v>Nem</v>
      </c>
      <c r="D13" s="106" t="s">
        <v>97</v>
      </c>
      <c r="E13" s="727">
        <f>IF('KK-08-02'!$F$24="",'KK-08-01'!E13,'KK-08-02'!E13)</f>
        <v>0</v>
      </c>
      <c r="F13" s="373">
        <f>B13*E13%</f>
        <v>0</v>
      </c>
      <c r="G13" s="424"/>
      <c r="H13" s="35"/>
      <c r="I13" s="107" t="s">
        <v>95</v>
      </c>
      <c r="L13" s="35"/>
      <c r="M13" s="35"/>
    </row>
    <row r="14" spans="1:16" ht="16.5" customHeight="1" x14ac:dyDescent="0.2">
      <c r="A14" s="372" t="s">
        <v>467</v>
      </c>
      <c r="B14" s="104">
        <f>Import_M!F78</f>
        <v>0</v>
      </c>
      <c r="C14" s="105" t="str">
        <f>IF('KK-08-02'!$F$24="",'KK-08-01'!C14,'KK-08-02'!C14)</f>
        <v>Nem</v>
      </c>
      <c r="D14" s="106" t="s">
        <v>97</v>
      </c>
      <c r="E14" s="727">
        <f>IF('KK-08-02'!$F$24="",'KK-08-01'!E14,'KK-08-02'!E14)</f>
        <v>0</v>
      </c>
      <c r="F14" s="373">
        <f>B14*E14%</f>
        <v>0</v>
      </c>
      <c r="G14" s="424"/>
      <c r="H14" s="35"/>
      <c r="I14" s="107" t="s">
        <v>98</v>
      </c>
      <c r="L14" s="35"/>
      <c r="M14" s="35"/>
    </row>
    <row r="15" spans="1:16" ht="16.5" customHeight="1" x14ac:dyDescent="0.2">
      <c r="A15" s="372" t="s">
        <v>502</v>
      </c>
      <c r="B15" s="104">
        <f>Import_O!F5+Import_O!F8+Import_O!F9+Import_O!F35</f>
        <v>0</v>
      </c>
      <c r="C15" s="105" t="str">
        <f>IF('KK-08-02'!$F$24="",'KK-08-01'!C15,'KK-08-02'!C15)</f>
        <v>Nem</v>
      </c>
      <c r="D15" s="106" t="s">
        <v>92</v>
      </c>
      <c r="E15" s="727">
        <f>IF('KK-08-02'!$F$21="1.,2.,3. LÉPÉS!!!",'KK-08-01'!E15,'KK-08-02'!E15)</f>
        <v>0</v>
      </c>
      <c r="F15" s="373">
        <f>B15*E15%</f>
        <v>0</v>
      </c>
      <c r="G15" s="336" t="s">
        <v>385</v>
      </c>
      <c r="H15" s="35" t="s">
        <v>101</v>
      </c>
      <c r="I15" s="35" t="s">
        <v>474</v>
      </c>
      <c r="J15" s="35"/>
      <c r="L15" s="35"/>
      <c r="M15" s="35"/>
    </row>
    <row r="16" spans="1:16" ht="16.5" customHeight="1" x14ac:dyDescent="0.2">
      <c r="A16" s="372" t="s">
        <v>503</v>
      </c>
      <c r="B16" s="104">
        <f>Import_O!F16+Import_O!F20+Import_O!F21+Import_O!F22+Import_O!F45</f>
        <v>0</v>
      </c>
      <c r="C16" s="105" t="str">
        <f>IF('KK-08-02'!$F$24="",'KK-08-01'!C16,'KK-08-02'!C16)</f>
        <v>Nem</v>
      </c>
      <c r="D16" s="106" t="s">
        <v>92</v>
      </c>
      <c r="E16" s="727">
        <f>IF('KK-08-02'!$F$24="",'KK-08-01'!E16,'KK-08-02'!E16)</f>
        <v>0</v>
      </c>
      <c r="F16" s="373">
        <f t="shared" ref="F16:F18" si="0">B16*E16%</f>
        <v>0</v>
      </c>
      <c r="G16" s="424"/>
      <c r="H16" s="35"/>
      <c r="I16" s="35" t="s">
        <v>103</v>
      </c>
    </row>
    <row r="17" spans="1:17" ht="16.5" customHeight="1" x14ac:dyDescent="0.2">
      <c r="A17" s="372" t="s">
        <v>475</v>
      </c>
      <c r="B17" s="104">
        <f>Import_O!F24</f>
        <v>0</v>
      </c>
      <c r="C17" s="105" t="str">
        <f>IF('KK-08-02'!$F$24="",'KK-08-01'!C17,'KK-08-02'!C17)</f>
        <v>Nem</v>
      </c>
      <c r="D17" s="106" t="s">
        <v>100</v>
      </c>
      <c r="E17" s="727">
        <f>IF('KK-08-02'!$F$24="",'KK-08-01'!E17,'KK-08-02'!E17)</f>
        <v>0</v>
      </c>
      <c r="F17" s="373">
        <f t="shared" si="0"/>
        <v>0</v>
      </c>
      <c r="G17" s="424"/>
      <c r="H17" s="35"/>
      <c r="I17" s="57" t="s">
        <v>437</v>
      </c>
    </row>
    <row r="18" spans="1:17" ht="16.5" customHeight="1" x14ac:dyDescent="0.2">
      <c r="A18" s="372" t="s">
        <v>99</v>
      </c>
      <c r="B18" s="104">
        <f>Import_O!F47</f>
        <v>0</v>
      </c>
      <c r="C18" s="105" t="str">
        <f>IF('KK-08-02'!$F$24="",'KK-08-01'!C18,'KK-08-02'!C18)</f>
        <v>Nem</v>
      </c>
      <c r="D18" s="106" t="s">
        <v>100</v>
      </c>
      <c r="E18" s="727">
        <f>IF('KK-08-02'!$F$24="",'KK-08-01'!E18,'KK-08-02'!E18)</f>
        <v>0</v>
      </c>
      <c r="F18" s="373">
        <f t="shared" si="0"/>
        <v>0</v>
      </c>
      <c r="G18" s="424"/>
      <c r="H18" s="576" t="s">
        <v>504</v>
      </c>
      <c r="I18" s="2" t="s">
        <v>505</v>
      </c>
      <c r="J18" s="35"/>
      <c r="L18" s="35"/>
      <c r="M18" s="35"/>
    </row>
    <row r="19" spans="1:17" ht="16.5" customHeight="1" thickBot="1" x14ac:dyDescent="0.25">
      <c r="A19" s="374" t="s">
        <v>102</v>
      </c>
      <c r="B19" s="375"/>
      <c r="C19" s="376" t="str">
        <f>IF('KK-08-02'!$F$24="",'KK-08-01'!C19,'KK-08-02'!C19)</f>
        <v>Nem</v>
      </c>
      <c r="D19" s="377"/>
      <c r="E19" s="728">
        <f>IF('KK-08-02'!$F$24="",'KK-08-01'!E19,'KK-08-02'!E19)</f>
        <v>0</v>
      </c>
      <c r="F19" s="379">
        <f>B19*E19%</f>
        <v>0</v>
      </c>
      <c r="G19" s="424"/>
      <c r="H19" s="35"/>
    </row>
    <row r="20" spans="1:17" ht="16.5" customHeight="1" thickBot="1" x14ac:dyDescent="0.25">
      <c r="A20" s="367" t="s">
        <v>382</v>
      </c>
      <c r="B20" s="758">
        <f>IF('KK-08-02'!$B$20="",'KK-08-01'!B20,'KK-08-02'!B20)</f>
        <v>0</v>
      </c>
      <c r="C20" s="758"/>
      <c r="D20" s="758"/>
      <c r="E20" s="758"/>
      <c r="F20" s="759"/>
      <c r="G20" s="336" t="s">
        <v>385</v>
      </c>
      <c r="H20" s="35" t="s">
        <v>106</v>
      </c>
      <c r="I20" s="35" t="s">
        <v>489</v>
      </c>
    </row>
    <row r="21" spans="1:17" ht="16.5" customHeight="1" x14ac:dyDescent="0.2">
      <c r="A21" s="108"/>
      <c r="B21" s="427"/>
      <c r="C21" s="427"/>
      <c r="D21" s="428"/>
      <c r="E21" s="428"/>
      <c r="F21" s="109" t="str">
        <f>IFERROR(SUM(F12:F19)/(COUNTIF(C12:C19,"IGEN")),"1.,2.,3. LÉPÉS!!!")</f>
        <v>1.,2.,3. LÉPÉS!!!</v>
      </c>
      <c r="G21" s="424"/>
    </row>
    <row r="22" spans="1:17" ht="16.5" customHeight="1" x14ac:dyDescent="0.2">
      <c r="A22" s="110" t="s">
        <v>476</v>
      </c>
      <c r="B22" s="111"/>
      <c r="C22" s="94"/>
      <c r="D22" s="94"/>
      <c r="E22" s="112"/>
      <c r="F22" s="113"/>
      <c r="G22" s="336" t="s">
        <v>385</v>
      </c>
      <c r="H22" s="35" t="s">
        <v>107</v>
      </c>
      <c r="I22" s="35" t="s">
        <v>507</v>
      </c>
    </row>
    <row r="23" spans="1:17" ht="16.5" customHeight="1" thickBot="1" x14ac:dyDescent="0.25">
      <c r="A23" s="114" t="s">
        <v>108</v>
      </c>
      <c r="B23" s="115"/>
      <c r="C23" s="116"/>
      <c r="D23" s="117"/>
      <c r="E23" s="117"/>
      <c r="F23" s="118"/>
      <c r="G23" s="336" t="s">
        <v>385</v>
      </c>
      <c r="H23" s="35" t="s">
        <v>109</v>
      </c>
      <c r="I23" s="35" t="s">
        <v>490</v>
      </c>
    </row>
    <row r="24" spans="1:17" ht="16.5" customHeight="1" x14ac:dyDescent="0.2">
      <c r="A24" s="119" t="s">
        <v>477</v>
      </c>
      <c r="B24" s="120"/>
      <c r="C24" s="120"/>
      <c r="D24" s="429"/>
      <c r="E24" s="429"/>
      <c r="F24" s="121" t="str">
        <f>IFERROR((F21+F22),"")</f>
        <v/>
      </c>
      <c r="G24" s="424"/>
    </row>
    <row r="25" spans="1:17" ht="16.5" customHeight="1" x14ac:dyDescent="0.2">
      <c r="A25" s="430" t="s">
        <v>537</v>
      </c>
      <c r="B25" s="431"/>
      <c r="C25" s="421" t="s">
        <v>479</v>
      </c>
      <c r="D25" s="432" t="s">
        <v>538</v>
      </c>
      <c r="E25" s="739">
        <f>IF('KK-08-02'!$F$24="",'KK-08-01'!E25,'KK-08-02'!E25)</f>
        <v>0</v>
      </c>
      <c r="F25" s="433">
        <f>IFERROR(F24*E25%,0)</f>
        <v>0</v>
      </c>
      <c r="G25" s="336" t="s">
        <v>385</v>
      </c>
      <c r="H25" s="35" t="s">
        <v>508</v>
      </c>
      <c r="I25" s="35" t="s">
        <v>491</v>
      </c>
    </row>
    <row r="26" spans="1:17" ht="16.5" customHeight="1" thickBot="1" x14ac:dyDescent="0.25">
      <c r="A26" s="122" t="s">
        <v>68</v>
      </c>
      <c r="B26" s="123"/>
      <c r="C26" s="123"/>
      <c r="D26" s="434" t="s">
        <v>110</v>
      </c>
      <c r="E26" s="740">
        <f>IF('KK-08-02'!$F$24="",'KK-08-01'!E26,'KK-08-02'!E26)</f>
        <v>0</v>
      </c>
      <c r="F26" s="124" t="str">
        <f>IFERROR(F24*E26%,"")</f>
        <v/>
      </c>
      <c r="G26" s="336" t="s">
        <v>385</v>
      </c>
      <c r="H26" s="35" t="s">
        <v>509</v>
      </c>
      <c r="I26" s="35" t="s">
        <v>506</v>
      </c>
    </row>
    <row r="27" spans="1:17" ht="16.5" customHeight="1" x14ac:dyDescent="0.3">
      <c r="A27" s="20"/>
      <c r="B27" s="94"/>
      <c r="C27" s="5"/>
      <c r="D27" s="5"/>
      <c r="E27" s="97"/>
      <c r="F27" s="125"/>
      <c r="G27" s="424"/>
      <c r="H27" s="35" t="s">
        <v>510</v>
      </c>
      <c r="I27" s="328" t="s">
        <v>111</v>
      </c>
      <c r="J27" s="328"/>
      <c r="K27" s="329"/>
      <c r="L27" s="330"/>
      <c r="M27" s="330"/>
      <c r="N27" s="330"/>
      <c r="O27" s="38" t="s">
        <v>36</v>
      </c>
    </row>
    <row r="28" spans="1:17" ht="16.5" customHeight="1" x14ac:dyDescent="0.3">
      <c r="A28" s="523" t="s">
        <v>434</v>
      </c>
      <c r="B28" s="524"/>
      <c r="C28" s="391"/>
      <c r="D28" s="525"/>
      <c r="E28" s="525"/>
      <c r="F28" s="526"/>
      <c r="G28" s="578" t="s">
        <v>385</v>
      </c>
      <c r="H28" s="577" t="s">
        <v>511</v>
      </c>
      <c r="I28" s="527" t="s">
        <v>513</v>
      </c>
      <c r="J28" s="527"/>
      <c r="K28" s="528"/>
      <c r="L28" s="529"/>
      <c r="M28" s="529"/>
      <c r="N28" s="529"/>
      <c r="O28" s="530"/>
      <c r="P28" s="531"/>
    </row>
    <row r="29" spans="1:17" ht="64.5" customHeight="1" thickBot="1" x14ac:dyDescent="0.25">
      <c r="A29" s="366" t="s">
        <v>432</v>
      </c>
      <c r="B29" s="333"/>
      <c r="C29" s="334"/>
      <c r="D29" s="335"/>
      <c r="E29" s="335"/>
      <c r="F29" s="3"/>
      <c r="G29" s="336" t="s">
        <v>385</v>
      </c>
      <c r="H29" s="332"/>
      <c r="I29" s="753" t="s">
        <v>435</v>
      </c>
      <c r="J29" s="753"/>
      <c r="K29" s="753"/>
      <c r="L29" s="753"/>
      <c r="M29" s="753"/>
      <c r="N29" s="753"/>
      <c r="O29" s="753"/>
      <c r="P29" s="753"/>
      <c r="Q29" s="331" t="s">
        <v>430</v>
      </c>
    </row>
    <row r="30" spans="1:17" ht="39" thickBot="1" x14ac:dyDescent="0.25">
      <c r="A30" s="436" t="s">
        <v>480</v>
      </c>
      <c r="B30" s="437"/>
      <c r="C30" s="439" t="str">
        <f>Alapa!$C$33&amp;" "&amp;Alapa!$D$34&amp;" "&amp;"TÁRGY ÉV"</f>
        <v xml:space="preserve">  TÁRGY ÉV</v>
      </c>
      <c r="D30" s="438" t="s">
        <v>112</v>
      </c>
      <c r="E30" s="438" t="s">
        <v>113</v>
      </c>
      <c r="F30" s="439" t="s">
        <v>428</v>
      </c>
      <c r="G30" s="440" t="s">
        <v>481</v>
      </c>
      <c r="H30" s="365"/>
      <c r="I30" s="382"/>
      <c r="J30" s="382"/>
      <c r="K30" s="382"/>
      <c r="L30" s="382"/>
      <c r="M30" s="382"/>
      <c r="N30" s="382"/>
      <c r="O30" s="382"/>
      <c r="P30" s="382"/>
    </row>
    <row r="31" spans="1:17" x14ac:dyDescent="0.2">
      <c r="A31" s="441" t="s">
        <v>114</v>
      </c>
      <c r="B31" s="442"/>
      <c r="C31" s="443">
        <f>Import_M!F4</f>
        <v>0</v>
      </c>
      <c r="D31" s="444" t="str">
        <f>IF(C31=0,"",C31/SUM($C$31:$C$38)%)</f>
        <v/>
      </c>
      <c r="E31" s="445" t="str">
        <f>IF(C31=0,"",IF(C31=0,0,VLOOKUP(A31,'KK-09'!$B$92:$I$117,8,FALSE)))</f>
        <v/>
      </c>
      <c r="F31" s="446"/>
      <c r="G31" s="447"/>
      <c r="H31" s="365"/>
      <c r="I31" s="382"/>
      <c r="J31" s="382"/>
      <c r="K31" s="382"/>
      <c r="L31" s="382"/>
      <c r="M31" s="382"/>
      <c r="N31" s="382"/>
      <c r="O31" s="382"/>
      <c r="P31" s="382"/>
    </row>
    <row r="32" spans="1:17" x14ac:dyDescent="0.2">
      <c r="A32" s="448" t="s">
        <v>115</v>
      </c>
      <c r="B32" s="449"/>
      <c r="C32" s="127">
        <f>Import_M!F12</f>
        <v>0</v>
      </c>
      <c r="D32" s="128" t="str">
        <f>IF(C32=0,"",C32/SUM($C$31:$C$38)%)</f>
        <v/>
      </c>
      <c r="E32" s="53" t="str">
        <f>IF(C32=0,"",IF(C32=0,0,VLOOKUP(A32,'KK-09'!$B$92:$I$117,8,FALSE)))</f>
        <v/>
      </c>
      <c r="F32" s="132"/>
      <c r="G32" s="450"/>
      <c r="H32" s="365"/>
      <c r="I32" s="382"/>
      <c r="J32" s="382"/>
      <c r="K32" s="382"/>
      <c r="L32" s="382"/>
      <c r="M32" s="382"/>
      <c r="N32" s="382"/>
      <c r="O32" s="382"/>
      <c r="P32" s="382"/>
    </row>
    <row r="33" spans="1:16" x14ac:dyDescent="0.2">
      <c r="A33" s="448" t="s">
        <v>116</v>
      </c>
      <c r="B33" s="449"/>
      <c r="C33" s="127">
        <f>Import_M!F20</f>
        <v>0</v>
      </c>
      <c r="D33" s="128" t="str">
        <f t="shared" ref="D33:D53" si="1">IF(C33=0,"",C33/SUM($C$31:$C$38)%)</f>
        <v/>
      </c>
      <c r="E33" s="53" t="str">
        <f>IF(C33=0,"",IF(C33=0,0,VLOOKUP(A33,'KK-09'!$B$92:$I$117,8,FALSE)))</f>
        <v/>
      </c>
      <c r="F33" s="132"/>
      <c r="G33" s="450"/>
      <c r="H33" s="365"/>
      <c r="I33" s="382"/>
      <c r="J33" s="382"/>
      <c r="K33" s="382"/>
      <c r="L33" s="382"/>
      <c r="M33" s="382"/>
      <c r="N33" s="382"/>
      <c r="O33" s="382"/>
      <c r="P33" s="382"/>
    </row>
    <row r="34" spans="1:16" x14ac:dyDescent="0.2">
      <c r="A34" s="448" t="s">
        <v>117</v>
      </c>
      <c r="B34" s="449"/>
      <c r="C34" s="127">
        <f>Import_M!F32</f>
        <v>0</v>
      </c>
      <c r="D34" s="128" t="str">
        <f t="shared" si="1"/>
        <v/>
      </c>
      <c r="E34" s="53" t="str">
        <f>IF(C34=0,"",IF(C34=0,0,VLOOKUP(A34,'KK-09'!$B$92:$I$117,8,FALSE)))</f>
        <v/>
      </c>
      <c r="F34" s="132"/>
      <c r="G34" s="450"/>
      <c r="H34" s="365"/>
      <c r="I34" s="382"/>
      <c r="J34" s="382"/>
      <c r="K34" s="382"/>
      <c r="L34" s="382"/>
      <c r="M34" s="382"/>
      <c r="N34" s="382"/>
      <c r="O34" s="382"/>
      <c r="P34" s="382"/>
    </row>
    <row r="35" spans="1:16" x14ac:dyDescent="0.2">
      <c r="A35" s="448" t="s">
        <v>118</v>
      </c>
      <c r="B35" s="449"/>
      <c r="C35" s="127">
        <f>Import_M!F39</f>
        <v>0</v>
      </c>
      <c r="D35" s="128" t="str">
        <f t="shared" si="1"/>
        <v/>
      </c>
      <c r="E35" s="53" t="str">
        <f>IF(C35=0,"",IF(C35=0,0,VLOOKUP(A35,'KK-09'!$B$92:$I$117,8,FALSE)))</f>
        <v/>
      </c>
      <c r="F35" s="132"/>
      <c r="G35" s="450"/>
      <c r="H35" s="365"/>
      <c r="I35" s="382"/>
      <c r="J35" s="382"/>
      <c r="K35" s="382"/>
      <c r="L35" s="382"/>
      <c r="M35" s="382"/>
      <c r="N35" s="382"/>
      <c r="O35" s="382"/>
      <c r="P35" s="382"/>
    </row>
    <row r="36" spans="1:16" x14ac:dyDescent="0.2">
      <c r="A36" s="448" t="s">
        <v>119</v>
      </c>
      <c r="B36" s="449"/>
      <c r="C36" s="127">
        <f>Import_M!F48</f>
        <v>0</v>
      </c>
      <c r="D36" s="128" t="str">
        <f t="shared" si="1"/>
        <v/>
      </c>
      <c r="E36" s="53" t="str">
        <f>IF(C36=0,"",IF(C36=0,0,VLOOKUP(A36,'KK-09'!$B$92:$I$117,8,FALSE)))</f>
        <v/>
      </c>
      <c r="F36" s="132"/>
      <c r="G36" s="450"/>
      <c r="H36" s="365"/>
      <c r="I36" s="382"/>
      <c r="J36" s="382"/>
      <c r="K36" s="382"/>
      <c r="L36" s="382"/>
      <c r="M36" s="382"/>
      <c r="N36" s="382"/>
      <c r="O36" s="382"/>
      <c r="P36" s="382"/>
    </row>
    <row r="37" spans="1:16" x14ac:dyDescent="0.2">
      <c r="A37" s="448" t="s">
        <v>120</v>
      </c>
      <c r="B37" s="449"/>
      <c r="C37" s="127">
        <f>Import_M!F55</f>
        <v>0</v>
      </c>
      <c r="D37" s="128" t="str">
        <f t="shared" si="1"/>
        <v/>
      </c>
      <c r="E37" s="53" t="str">
        <f>IF(C37=0,"",IF(C37=0,0,VLOOKUP(A37,'KK-09'!$B$92:$I$117,8,FALSE)))</f>
        <v/>
      </c>
      <c r="F37" s="132"/>
      <c r="G37" s="450"/>
      <c r="H37" s="365"/>
      <c r="I37" s="382"/>
      <c r="J37" s="382"/>
      <c r="K37" s="382"/>
      <c r="L37" s="382"/>
      <c r="M37" s="382"/>
      <c r="N37" s="382"/>
      <c r="O37" s="382"/>
      <c r="P37" s="382"/>
    </row>
    <row r="38" spans="1:16" ht="13.5" thickBot="1" x14ac:dyDescent="0.25">
      <c r="A38" s="451" t="s">
        <v>121</v>
      </c>
      <c r="B38" s="452"/>
      <c r="C38" s="453">
        <f>Import_M!F58</f>
        <v>0</v>
      </c>
      <c r="D38" s="454" t="str">
        <f t="shared" si="1"/>
        <v/>
      </c>
      <c r="E38" s="455" t="str">
        <f>IF(C38=0,"",IF(C38=0,0,VLOOKUP(A38,'KK-09'!$B$92:$I$117,8,FALSE)))</f>
        <v/>
      </c>
      <c r="F38" s="456"/>
      <c r="G38" s="457"/>
      <c r="H38" s="365"/>
      <c r="I38" s="382"/>
      <c r="J38" s="382"/>
      <c r="K38" s="382"/>
      <c r="L38" s="382"/>
      <c r="M38" s="382"/>
      <c r="N38" s="382"/>
      <c r="O38" s="382"/>
      <c r="P38" s="382"/>
    </row>
    <row r="39" spans="1:16" x14ac:dyDescent="0.2">
      <c r="A39" s="441" t="s">
        <v>122</v>
      </c>
      <c r="B39" s="442"/>
      <c r="C39" s="443">
        <f>Import_M!F63</f>
        <v>0</v>
      </c>
      <c r="D39" s="444" t="str">
        <f t="shared" si="1"/>
        <v/>
      </c>
      <c r="E39" s="445" t="str">
        <f>IF(C39=0,"",IF(C39=0,0,VLOOKUP(A39,'KK-09'!$B$92:$I$117,8,FALSE)))</f>
        <v/>
      </c>
      <c r="F39" s="446"/>
      <c r="G39" s="447"/>
      <c r="H39" s="365"/>
      <c r="I39" s="382"/>
      <c r="J39" s="382"/>
      <c r="K39" s="382"/>
      <c r="L39" s="382"/>
      <c r="M39" s="382"/>
      <c r="N39" s="382"/>
      <c r="O39" s="382"/>
      <c r="P39" s="382"/>
    </row>
    <row r="40" spans="1:16" x14ac:dyDescent="0.2">
      <c r="A40" s="448" t="s">
        <v>123</v>
      </c>
      <c r="B40" s="449"/>
      <c r="C40" s="127">
        <f>Import_M!F74</f>
        <v>0</v>
      </c>
      <c r="D40" s="128" t="str">
        <f t="shared" si="1"/>
        <v/>
      </c>
      <c r="E40" s="53" t="str">
        <f>IF(C40=0,"",IF(C40=0,0,VLOOKUP(A40,'KK-09'!$B$92:$I$117,8,FALSE)))</f>
        <v/>
      </c>
      <c r="F40" s="132"/>
      <c r="G40" s="450"/>
      <c r="H40" s="365"/>
      <c r="I40" s="382"/>
      <c r="J40" s="382"/>
      <c r="K40" s="382"/>
      <c r="L40" s="382"/>
      <c r="M40" s="382"/>
      <c r="N40" s="382"/>
      <c r="O40" s="382"/>
      <c r="P40" s="382"/>
    </row>
    <row r="41" spans="1:16" x14ac:dyDescent="0.2">
      <c r="A41" s="448" t="s">
        <v>380</v>
      </c>
      <c r="B41" s="449"/>
      <c r="C41" s="127">
        <f>Import_M!F79</f>
        <v>0</v>
      </c>
      <c r="D41" s="128" t="str">
        <f t="shared" si="1"/>
        <v/>
      </c>
      <c r="E41" s="53" t="str">
        <f>IF(C41=0,"",IF(C41=0,0,VLOOKUP(A41,'KK-09'!$B$92:$I$117,8,FALSE)))</f>
        <v/>
      </c>
      <c r="F41" s="132"/>
      <c r="G41" s="450"/>
      <c r="H41" s="365"/>
      <c r="I41" s="382"/>
      <c r="J41" s="382"/>
      <c r="K41" s="382"/>
      <c r="L41" s="382"/>
      <c r="M41" s="382"/>
      <c r="N41" s="382"/>
      <c r="O41" s="382"/>
      <c r="P41" s="382"/>
    </row>
    <row r="42" spans="1:16" x14ac:dyDescent="0.2">
      <c r="A42" s="448" t="s">
        <v>468</v>
      </c>
      <c r="B42" s="449"/>
      <c r="C42" s="127">
        <f>Import_M!F84</f>
        <v>0</v>
      </c>
      <c r="D42" s="128" t="str">
        <f t="shared" si="1"/>
        <v/>
      </c>
      <c r="E42" s="53" t="str">
        <f>IF(C42=0,"",IF(C42=0,0,VLOOKUP(A42,'KK-09'!$B$92:$I$117,8,FALSE)))</f>
        <v/>
      </c>
      <c r="F42" s="132"/>
      <c r="G42" s="450"/>
      <c r="H42" s="365"/>
      <c r="I42" s="382"/>
      <c r="J42" s="382"/>
      <c r="K42" s="382"/>
      <c r="L42" s="382"/>
      <c r="M42" s="382"/>
      <c r="N42" s="382"/>
      <c r="O42" s="382"/>
      <c r="P42" s="382"/>
    </row>
    <row r="43" spans="1:16" x14ac:dyDescent="0.2">
      <c r="A43" s="448" t="s">
        <v>125</v>
      </c>
      <c r="B43" s="449"/>
      <c r="C43" s="127">
        <f>Import_M!F94</f>
        <v>0</v>
      </c>
      <c r="D43" s="128" t="str">
        <f t="shared" si="1"/>
        <v/>
      </c>
      <c r="E43" s="53" t="str">
        <f>IF(C43=0,"",IF(C43=0,0,VLOOKUP(A43,'KK-09'!$B$92:$I$117,8,FALSE)))</f>
        <v/>
      </c>
      <c r="F43" s="132"/>
      <c r="G43" s="450"/>
      <c r="H43" s="365"/>
      <c r="I43" s="382"/>
      <c r="J43" s="382"/>
      <c r="K43" s="382"/>
      <c r="L43" s="382"/>
      <c r="M43" s="382"/>
      <c r="N43" s="382"/>
      <c r="O43" s="382"/>
      <c r="P43" s="382"/>
    </row>
    <row r="44" spans="1:16" ht="13.5" thickBot="1" x14ac:dyDescent="0.25">
      <c r="A44" s="451" t="s">
        <v>126</v>
      </c>
      <c r="B44" s="452"/>
      <c r="C44" s="453">
        <f>Import_M!F107</f>
        <v>0</v>
      </c>
      <c r="D44" s="454" t="str">
        <f t="shared" si="1"/>
        <v/>
      </c>
      <c r="E44" s="455" t="str">
        <f>IF(C44=0,"",IF(C44=0,0,VLOOKUP(A44,'KK-09'!$B$92:$I$117,8,FALSE)))</f>
        <v/>
      </c>
      <c r="F44" s="456"/>
      <c r="G44" s="457"/>
      <c r="H44" s="365"/>
      <c r="I44" s="382"/>
      <c r="J44" s="382"/>
      <c r="K44" s="382"/>
      <c r="L44" s="382"/>
      <c r="M44" s="382"/>
      <c r="N44" s="382"/>
      <c r="O44" s="382"/>
      <c r="P44" s="382"/>
    </row>
    <row r="45" spans="1:16" x14ac:dyDescent="0.2">
      <c r="A45" s="441" t="s">
        <v>91</v>
      </c>
      <c r="B45" s="442"/>
      <c r="C45" s="443">
        <f>Import_O!F5</f>
        <v>0</v>
      </c>
      <c r="D45" s="444" t="str">
        <f t="shared" si="1"/>
        <v/>
      </c>
      <c r="E45" s="445" t="str">
        <f>IF(C45=0,"",IF(C45=0,0,VLOOKUP(A45,'KK-09'!$B$92:$I$117,8,FALSE)))</f>
        <v/>
      </c>
      <c r="F45" s="446"/>
      <c r="G45" s="447"/>
      <c r="H45" s="365"/>
      <c r="I45" s="382"/>
      <c r="J45" s="382"/>
      <c r="K45" s="382"/>
      <c r="L45" s="382"/>
      <c r="M45" s="382"/>
      <c r="N45" s="382"/>
      <c r="O45" s="382"/>
      <c r="P45" s="382"/>
    </row>
    <row r="46" spans="1:16" x14ac:dyDescent="0.2">
      <c r="A46" s="448" t="s">
        <v>127</v>
      </c>
      <c r="B46" s="449"/>
      <c r="C46" s="127">
        <f>Import_O!F8</f>
        <v>0</v>
      </c>
      <c r="D46" s="128" t="str">
        <f t="shared" si="1"/>
        <v/>
      </c>
      <c r="E46" s="53" t="str">
        <f>IF(C46=0,"",IF(C46=0,0,VLOOKUP(A46,'KK-09'!$B$92:$I$117,8,FALSE)))</f>
        <v/>
      </c>
      <c r="F46" s="132"/>
      <c r="G46" s="450"/>
      <c r="H46" s="365"/>
      <c r="I46" s="382"/>
      <c r="J46" s="382"/>
      <c r="K46" s="382"/>
      <c r="L46" s="382"/>
      <c r="M46" s="382"/>
      <c r="N46" s="382"/>
      <c r="O46" s="382"/>
      <c r="P46" s="382"/>
    </row>
    <row r="47" spans="1:16" x14ac:dyDescent="0.2">
      <c r="A47" s="448" t="s">
        <v>128</v>
      </c>
      <c r="B47" s="449"/>
      <c r="C47" s="127">
        <f>Import_O!F9</f>
        <v>0</v>
      </c>
      <c r="D47" s="128" t="str">
        <f t="shared" si="1"/>
        <v/>
      </c>
      <c r="E47" s="53" t="str">
        <f>IF(C47=0,"",IF(C47=0,0,VLOOKUP(A47,'KK-09'!$B$92:$I$117,8,FALSE)))</f>
        <v/>
      </c>
      <c r="F47" s="132"/>
      <c r="G47" s="450"/>
      <c r="H47" s="365"/>
      <c r="I47" s="382"/>
      <c r="J47" s="382"/>
      <c r="K47" s="382"/>
      <c r="L47" s="382"/>
      <c r="M47" s="382"/>
      <c r="N47" s="382"/>
      <c r="O47" s="382"/>
      <c r="P47" s="382"/>
    </row>
    <row r="48" spans="1:16" ht="13.5" thickBot="1" x14ac:dyDescent="0.25">
      <c r="A48" s="451" t="s">
        <v>129</v>
      </c>
      <c r="B48" s="452"/>
      <c r="C48" s="453">
        <f>Import_O!F35</f>
        <v>0</v>
      </c>
      <c r="D48" s="454" t="str">
        <f t="shared" si="1"/>
        <v/>
      </c>
      <c r="E48" s="455" t="str">
        <f>IF(C48=0,"",IF(C48=0,0,VLOOKUP(A48,'KK-09'!$B$92:$I$117,8,FALSE)))</f>
        <v/>
      </c>
      <c r="F48" s="456"/>
      <c r="G48" s="457"/>
      <c r="H48" s="365"/>
      <c r="I48" s="382"/>
      <c r="J48" s="382"/>
      <c r="K48" s="382"/>
      <c r="L48" s="382"/>
      <c r="M48" s="382"/>
      <c r="N48" s="382"/>
      <c r="O48" s="382"/>
      <c r="P48" s="382"/>
    </row>
    <row r="49" spans="1:7" x14ac:dyDescent="0.2">
      <c r="A49" s="441" t="s">
        <v>130</v>
      </c>
      <c r="B49" s="442"/>
      <c r="C49" s="443">
        <f>Import_O!F16</f>
        <v>0</v>
      </c>
      <c r="D49" s="444" t="str">
        <f t="shared" si="1"/>
        <v/>
      </c>
      <c r="E49" s="445" t="str">
        <f>IF(C49=0,"",IF(C49=0,0,VLOOKUP(A49,'KK-09'!$B$92:$I$117,8,FALSE)))</f>
        <v/>
      </c>
      <c r="F49" s="446"/>
      <c r="G49" s="447"/>
    </row>
    <row r="50" spans="1:7" x14ac:dyDescent="0.2">
      <c r="A50" s="448" t="s">
        <v>131</v>
      </c>
      <c r="B50" s="449"/>
      <c r="C50" s="127">
        <f>Import_O!F20</f>
        <v>0</v>
      </c>
      <c r="D50" s="128" t="str">
        <f t="shared" si="1"/>
        <v/>
      </c>
      <c r="E50" s="53" t="str">
        <f>IF(C50=0,"",IF(C50=0,0,VLOOKUP(A50,'KK-09'!$B$92:$I$117,8,FALSE)))</f>
        <v/>
      </c>
      <c r="F50" s="132"/>
      <c r="G50" s="450"/>
    </row>
    <row r="51" spans="1:7" x14ac:dyDescent="0.2">
      <c r="A51" s="448" t="s">
        <v>132</v>
      </c>
      <c r="B51" s="449"/>
      <c r="C51" s="127">
        <f>Import_O!F21</f>
        <v>0</v>
      </c>
      <c r="D51" s="128" t="str">
        <f t="shared" si="1"/>
        <v/>
      </c>
      <c r="E51" s="53" t="str">
        <f>IF(C51=0,"",IF(C51=0,0,VLOOKUP(A51,'KK-09'!$B$92:$I$117,8,FALSE)))</f>
        <v/>
      </c>
      <c r="F51" s="132"/>
      <c r="G51" s="450"/>
    </row>
    <row r="52" spans="1:7" x14ac:dyDescent="0.2">
      <c r="A52" s="448" t="s">
        <v>133</v>
      </c>
      <c r="B52" s="449"/>
      <c r="C52" s="127">
        <f>Import_O!F22</f>
        <v>0</v>
      </c>
      <c r="D52" s="128" t="str">
        <f t="shared" si="1"/>
        <v/>
      </c>
      <c r="E52" s="53" t="str">
        <f>IF(C52=0,"",IF(C52=0,0,VLOOKUP(A52,'KK-09'!$B$92:$I$117,8,FALSE)))</f>
        <v/>
      </c>
      <c r="F52" s="132"/>
      <c r="G52" s="450"/>
    </row>
    <row r="53" spans="1:7" ht="13.5" thickBot="1" x14ac:dyDescent="0.25">
      <c r="A53" s="451" t="s">
        <v>134</v>
      </c>
      <c r="B53" s="452"/>
      <c r="C53" s="453">
        <f>Import_O!F45</f>
        <v>0</v>
      </c>
      <c r="D53" s="454" t="str">
        <f t="shared" si="1"/>
        <v/>
      </c>
      <c r="E53" s="455" t="str">
        <f>IF(C53=0,"",IF(C53=0,0,VLOOKUP(A53,'KK-09'!$B$92:$I$117,8,FALSE)))</f>
        <v/>
      </c>
      <c r="F53" s="456"/>
      <c r="G53" s="457"/>
    </row>
    <row r="54" spans="1:7" x14ac:dyDescent="0.2">
      <c r="A54" s="458" t="str">
        <f>'KK-09'!B42</f>
        <v>1. Sajátos ügyletek, egyenlegek</v>
      </c>
      <c r="B54" s="459">
        <f>'KK-09'!C42</f>
        <v>0</v>
      </c>
      <c r="C54" s="443">
        <f>'KK-09'!G42</f>
        <v>0</v>
      </c>
      <c r="D54" s="444" t="str">
        <f>IF(C54=0,"",IF(B54="Mérleg",C54/SUM($C$31:$C$37)%,IF(B54="Bevétel",C54/SUM($C$45:$C$48)%,IF(B54="Ráfordítás",C54/SUM($C$49:$C$53)%,0))))</f>
        <v/>
      </c>
      <c r="E54" s="445" t="str">
        <f>IF(C54=0,"",VLOOKUP(A54,'KK-09'!$B$92:$I$117,8,FALSE))</f>
        <v/>
      </c>
      <c r="F54" s="446"/>
      <c r="G54" s="447"/>
    </row>
    <row r="55" spans="1:7" x14ac:dyDescent="0.2">
      <c r="A55" s="460" t="str">
        <f>'KK-09'!B43</f>
        <v>2. Sajátos ügyletek, egyenlegek</v>
      </c>
      <c r="B55" s="130">
        <f>'KK-09'!C43</f>
        <v>0</v>
      </c>
      <c r="C55" s="127">
        <f>'KK-09'!G43</f>
        <v>0</v>
      </c>
      <c r="D55" s="128" t="str">
        <f>IF(C55=0,"",IF(B55="Mérleg",C55/SUM($C$31:$C$37)%,IF(B55="Bevétel",C55/SUM($C$45:$C$48)%,IF(B55="Ráfordítás",C55/SUM($C$49:$C$53)%,0))))</f>
        <v/>
      </c>
      <c r="E55" s="53" t="str">
        <f>IF(C55=0,"",VLOOKUP(A55,'KK-09'!$B$92:$I$117,8,FALSE))</f>
        <v/>
      </c>
      <c r="F55" s="132"/>
      <c r="G55" s="450"/>
    </row>
    <row r="56" spans="1:7" ht="13.5" thickBot="1" x14ac:dyDescent="0.25">
      <c r="A56" s="461" t="str">
        <f>'KK-09'!B44</f>
        <v>3. Sajátos ügyletek, egyenlegek</v>
      </c>
      <c r="B56" s="462">
        <f>'KK-09'!C44</f>
        <v>0</v>
      </c>
      <c r="C56" s="453">
        <f>'KK-09'!G44</f>
        <v>0</v>
      </c>
      <c r="D56" s="454" t="str">
        <f>IF(C56=0,"",IF(B56="Mérleg",C56/SUM($C$31:$C$37)%,IF(B56="Bevétel",C56/SUM($C$45:$C$48)%,IF(B56="Ráfordítás",C56/SUM($C$49:$C$53)%,0))))</f>
        <v/>
      </c>
      <c r="E56" s="455" t="str">
        <f>IF(C56=0,"",VLOOKUP(A56,'KK-09'!$B$92:$I$117,8,FALSE))</f>
        <v/>
      </c>
      <c r="F56" s="456"/>
      <c r="G56" s="457"/>
    </row>
    <row r="65" ht="38.25" customHeight="1" x14ac:dyDescent="0.2"/>
    <row r="66" ht="51" customHeight="1" x14ac:dyDescent="0.2"/>
    <row r="67" ht="39" customHeight="1" x14ac:dyDescent="0.2"/>
    <row r="68" ht="16.5" customHeight="1" x14ac:dyDescent="0.2"/>
    <row r="73" ht="102" customHeight="1" x14ac:dyDescent="0.2"/>
    <row r="74" ht="102" customHeight="1" x14ac:dyDescent="0.2"/>
    <row r="75" ht="89.25" customHeight="1" x14ac:dyDescent="0.2"/>
    <row r="76" ht="51.75" customHeight="1" x14ac:dyDescent="0.2"/>
    <row r="80" ht="38.25" customHeight="1" x14ac:dyDescent="0.2"/>
    <row r="81" ht="115.5" customHeight="1" x14ac:dyDescent="0.2"/>
    <row r="83" ht="115.5" customHeight="1" x14ac:dyDescent="0.2"/>
    <row r="85" ht="39" customHeight="1" x14ac:dyDescent="0.2"/>
  </sheetData>
  <mergeCells count="4">
    <mergeCell ref="D10:E10"/>
    <mergeCell ref="B20:F20"/>
    <mergeCell ref="I29:P29"/>
    <mergeCell ref="B10:B11"/>
  </mergeCells>
  <dataValidations count="1">
    <dataValidation type="list" allowBlank="1" showInputMessage="1" showErrorMessage="1" sqref="F28 C12:C19" xr:uid="{00000000-0002-0000-0400-000000000000}">
      <formula1>$L$2:$M$2</formula1>
    </dataValidation>
  </dataValidations>
  <hyperlinks>
    <hyperlink ref="H3" location="TARTALOM!A1" display=" &lt; Tartalom" xr:uid="{00000000-0004-0000-0400-000000000000}"/>
    <hyperlink ref="H4" location="'KK-08'!A1" display="KK-08 " xr:uid="{00000000-0004-0000-0400-000001000000}"/>
    <hyperlink ref="H5" location="'KK-08-01'!A1" display="KK-08-01 " xr:uid="{00000000-0004-0000-0400-000002000000}"/>
    <hyperlink ref="H6" location="'KK-08-02'!A1" display="KK-08-02 " xr:uid="{00000000-0004-0000-0400-000003000000}"/>
    <hyperlink ref="H7" location="'KK-08-03'!A1" display="KK-08-03 " xr:uid="{00000000-0004-0000-0400-000004000000}"/>
    <hyperlink ref="O27" location="'KK-09'!A1" display="KK-09" xr:uid="{00000000-0004-0000-0400-000005000000}"/>
  </hyperlink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2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50"/>
  <sheetViews>
    <sheetView showGridLines="0" topLeftCell="A109" zoomScaleNormal="100" zoomScaleSheetLayoutView="100" workbookViewId="0">
      <selection activeCell="D124" sqref="D124"/>
    </sheetView>
  </sheetViews>
  <sheetFormatPr defaultColWidth="9" defaultRowHeight="12.75" customHeight="1" x14ac:dyDescent="0.2"/>
  <cols>
    <col min="1" max="1" width="6.625" style="2" customWidth="1"/>
    <col min="2" max="2" width="30.75" style="2" customWidth="1"/>
    <col min="3" max="3" width="9.875" style="2" customWidth="1"/>
    <col min="4" max="4" width="9.875" style="52" customWidth="1"/>
    <col min="5" max="5" width="9.75" style="52" customWidth="1"/>
    <col min="6" max="14" width="9.875" style="2" customWidth="1"/>
    <col min="15" max="27" width="9" style="2" customWidth="1"/>
    <col min="28" max="16384" width="9" style="2"/>
  </cols>
  <sheetData>
    <row r="1" spans="1:31" ht="15.75" x14ac:dyDescent="0.25">
      <c r="A1" s="18" t="s">
        <v>36</v>
      </c>
      <c r="B1" s="19"/>
      <c r="C1" s="19"/>
      <c r="D1" s="98"/>
      <c r="E1" s="98"/>
      <c r="F1" s="5"/>
      <c r="G1" s="5"/>
      <c r="H1" s="5"/>
      <c r="I1" s="5"/>
      <c r="J1" s="5"/>
      <c r="K1" s="5"/>
      <c r="L1" s="5"/>
      <c r="M1" s="5"/>
      <c r="N1" s="5"/>
    </row>
    <row r="2" spans="1:31" ht="15.75" x14ac:dyDescent="0.25">
      <c r="A2" s="19"/>
      <c r="B2" s="19"/>
      <c r="C2" s="19"/>
      <c r="D2" s="98"/>
      <c r="E2" s="98"/>
      <c r="F2" s="5"/>
      <c r="G2" s="5"/>
      <c r="H2" s="5"/>
      <c r="I2" s="5"/>
      <c r="J2" s="5"/>
      <c r="K2" s="5"/>
      <c r="L2" s="5"/>
      <c r="M2" s="5"/>
      <c r="N2" s="5"/>
      <c r="O2" s="22" t="s">
        <v>75</v>
      </c>
      <c r="S2" s="11">
        <v>0</v>
      </c>
      <c r="T2" s="11">
        <v>1</v>
      </c>
      <c r="U2" s="11">
        <v>2</v>
      </c>
      <c r="V2" s="11">
        <v>3</v>
      </c>
      <c r="W2" s="11" t="s">
        <v>76</v>
      </c>
      <c r="X2" s="11" t="s">
        <v>77</v>
      </c>
      <c r="Y2" s="11" t="s">
        <v>78</v>
      </c>
      <c r="Z2" s="11" t="s">
        <v>469</v>
      </c>
      <c r="AA2" s="11" t="s">
        <v>470</v>
      </c>
      <c r="AB2" s="11" t="s">
        <v>174</v>
      </c>
      <c r="AC2" s="11" t="s">
        <v>175</v>
      </c>
      <c r="AD2" s="11" t="s">
        <v>182</v>
      </c>
      <c r="AE2" s="11" t="s">
        <v>452</v>
      </c>
    </row>
    <row r="3" spans="1:31" x14ac:dyDescent="0.2">
      <c r="A3" s="23" t="str">
        <f>CONCATENATE("Ügyfél:   ",Alapa!$C$17)</f>
        <v xml:space="preserve">Ügyfél:   </v>
      </c>
      <c r="B3" s="24"/>
      <c r="C3" s="24"/>
      <c r="D3" s="24"/>
      <c r="E3" s="24"/>
      <c r="F3" s="24"/>
      <c r="G3" s="463"/>
      <c r="H3" s="26" t="s">
        <v>53</v>
      </c>
      <c r="I3" s="27"/>
      <c r="J3" s="54"/>
      <c r="K3" s="55"/>
      <c r="L3" s="55"/>
      <c r="M3" s="55"/>
      <c r="N3" s="55"/>
      <c r="O3" s="133" t="s">
        <v>40</v>
      </c>
    </row>
    <row r="4" spans="1:31" ht="13.5" thickBot="1" x14ac:dyDescent="0.25">
      <c r="A4" s="23" t="str">
        <f>CONCATENATE("Fordulónap: ",Alapa!$C$12)</f>
        <v xml:space="preserve">Fordulónap: </v>
      </c>
      <c r="B4" s="24"/>
      <c r="C4" s="24"/>
      <c r="D4" s="24"/>
      <c r="E4" s="24"/>
      <c r="F4" s="24"/>
      <c r="G4" s="463"/>
      <c r="H4" s="26" t="s">
        <v>43</v>
      </c>
      <c r="I4" s="29" t="e">
        <f>VLOOKUP(P5,Alapa!$G$2:$J$22,2)</f>
        <v>#N/A</v>
      </c>
      <c r="J4" s="55"/>
      <c r="K4" s="55"/>
      <c r="L4" s="55"/>
      <c r="M4" s="55"/>
      <c r="N4" s="55"/>
      <c r="O4" s="34"/>
    </row>
    <row r="5" spans="1:31" ht="17.25" thickBot="1" x14ac:dyDescent="0.35">
      <c r="A5" s="5"/>
      <c r="B5" s="5"/>
      <c r="C5" s="5"/>
      <c r="D5" s="5"/>
      <c r="E5" s="5"/>
      <c r="F5" s="5"/>
      <c r="G5" s="5"/>
      <c r="H5" s="26" t="s">
        <v>44</v>
      </c>
      <c r="I5" s="62" t="str">
        <f>IF(Alapa!$N$2=0," ",Alapa!$N$2)</f>
        <v xml:space="preserve"> </v>
      </c>
      <c r="J5" s="49"/>
      <c r="K5" s="55"/>
      <c r="L5" s="55"/>
      <c r="M5" s="55"/>
      <c r="N5" s="55"/>
      <c r="O5" s="30" t="s">
        <v>43</v>
      </c>
      <c r="P5" s="59">
        <v>1</v>
      </c>
    </row>
    <row r="6" spans="1:31" x14ac:dyDescent="0.2">
      <c r="A6" s="20" t="s">
        <v>45</v>
      </c>
      <c r="B6" s="20"/>
      <c r="C6" s="20"/>
      <c r="D6" s="98"/>
      <c r="E6" s="98"/>
      <c r="F6" s="20" t="s">
        <v>46</v>
      </c>
      <c r="G6" s="5"/>
      <c r="H6" s="5"/>
      <c r="I6" s="5"/>
      <c r="J6" s="5"/>
      <c r="K6" s="5"/>
      <c r="L6" s="5"/>
      <c r="M6" s="5"/>
      <c r="N6" s="5"/>
    </row>
    <row r="7" spans="1:31" x14ac:dyDescent="0.2">
      <c r="A7" s="20" t="s">
        <v>484</v>
      </c>
      <c r="B7" s="20"/>
      <c r="C7" s="20"/>
      <c r="D7" s="98"/>
      <c r="E7" s="98"/>
      <c r="F7" s="92" t="s">
        <v>138</v>
      </c>
      <c r="G7" s="5"/>
      <c r="H7" s="5"/>
      <c r="I7" s="5"/>
      <c r="J7" s="5"/>
      <c r="K7" s="5"/>
      <c r="L7" s="5"/>
      <c r="M7" s="5"/>
      <c r="N7" s="5"/>
    </row>
    <row r="8" spans="1:31" x14ac:dyDescent="0.2">
      <c r="A8" s="20"/>
      <c r="B8" s="20"/>
      <c r="C8" s="20"/>
      <c r="D8" s="98"/>
      <c r="E8" s="98"/>
      <c r="F8" s="92"/>
      <c r="G8" s="5"/>
      <c r="H8" s="5"/>
      <c r="I8" s="5"/>
      <c r="J8" s="5"/>
      <c r="K8" s="5"/>
      <c r="L8" s="5"/>
      <c r="M8" s="5"/>
      <c r="N8" s="5"/>
    </row>
    <row r="9" spans="1:31" ht="18" x14ac:dyDescent="0.25">
      <c r="A9" s="574" t="s">
        <v>486</v>
      </c>
      <c r="B9" s="20"/>
      <c r="C9" s="20"/>
      <c r="D9" s="98"/>
      <c r="E9" s="98"/>
      <c r="F9" s="92"/>
      <c r="G9" s="5"/>
      <c r="H9" s="5"/>
      <c r="I9" s="5"/>
      <c r="J9" s="5"/>
      <c r="K9" s="5"/>
      <c r="L9" s="5"/>
      <c r="M9" s="5"/>
      <c r="N9" s="5"/>
    </row>
    <row r="10" spans="1:31" x14ac:dyDescent="0.2">
      <c r="A10" s="20" t="s">
        <v>148</v>
      </c>
      <c r="B10" s="43" t="s">
        <v>528</v>
      </c>
      <c r="C10" s="5"/>
      <c r="D10" s="98"/>
      <c r="E10" s="98"/>
      <c r="F10" s="5"/>
      <c r="G10" s="5"/>
      <c r="H10" s="20"/>
      <c r="I10" s="5"/>
      <c r="J10" s="5"/>
      <c r="K10" s="5"/>
      <c r="L10" s="5"/>
      <c r="M10" s="5"/>
      <c r="N10" s="5"/>
    </row>
    <row r="11" spans="1:31" x14ac:dyDescent="0.2">
      <c r="A11" s="20" t="s">
        <v>160</v>
      </c>
      <c r="B11" s="43" t="s">
        <v>525</v>
      </c>
      <c r="C11" s="5"/>
      <c r="D11" s="98"/>
      <c r="E11" s="98"/>
      <c r="F11" s="5"/>
      <c r="G11" s="5"/>
      <c r="H11" s="20"/>
      <c r="I11" s="5"/>
      <c r="J11" s="3"/>
      <c r="K11" s="3"/>
      <c r="L11" s="516" t="s">
        <v>74</v>
      </c>
      <c r="M11" s="516" t="s">
        <v>135</v>
      </c>
      <c r="N11" s="5"/>
    </row>
    <row r="12" spans="1:31" x14ac:dyDescent="0.2">
      <c r="A12" s="19" t="s">
        <v>161</v>
      </c>
      <c r="B12" s="5" t="s">
        <v>527</v>
      </c>
      <c r="C12" s="5"/>
      <c r="D12" s="98"/>
      <c r="E12" s="98"/>
      <c r="F12" s="5"/>
      <c r="G12" s="5"/>
      <c r="H12" s="20"/>
      <c r="I12" s="5"/>
      <c r="J12" s="516"/>
      <c r="K12" s="516"/>
      <c r="L12" s="5"/>
      <c r="M12" s="5"/>
      <c r="N12" s="5"/>
    </row>
    <row r="13" spans="1:31" ht="13.5" thickBot="1" x14ac:dyDescent="0.25">
      <c r="A13" s="19" t="s">
        <v>162</v>
      </c>
      <c r="B13" s="5" t="s">
        <v>526</v>
      </c>
      <c r="C13" s="5"/>
      <c r="D13" s="98"/>
      <c r="E13" s="98"/>
      <c r="F13" s="5"/>
      <c r="G13" s="5"/>
      <c r="H13" s="20"/>
      <c r="I13" s="5"/>
      <c r="J13" s="5"/>
      <c r="K13" s="5"/>
      <c r="L13" s="5"/>
      <c r="M13" s="5"/>
      <c r="N13" s="5"/>
    </row>
    <row r="14" spans="1:31" ht="41.25" thickBot="1" x14ac:dyDescent="0.25">
      <c r="A14" s="770" t="s">
        <v>149</v>
      </c>
      <c r="B14" s="477" t="s">
        <v>150</v>
      </c>
      <c r="C14" s="464"/>
      <c r="D14" s="743" t="s">
        <v>551</v>
      </c>
      <c r="E14" s="403" t="s">
        <v>151</v>
      </c>
      <c r="F14" s="389" t="s">
        <v>152</v>
      </c>
      <c r="G14" s="402" t="s">
        <v>483</v>
      </c>
      <c r="H14" s="403" t="s">
        <v>151</v>
      </c>
      <c r="I14" s="389" t="s">
        <v>152</v>
      </c>
      <c r="J14" s="402" t="s">
        <v>153</v>
      </c>
      <c r="K14" s="389" t="s">
        <v>154</v>
      </c>
      <c r="L14" s="5"/>
      <c r="M14" s="5"/>
      <c r="N14" s="5"/>
      <c r="O14" s="761" t="s">
        <v>155</v>
      </c>
      <c r="P14" s="762"/>
      <c r="Q14" s="763"/>
    </row>
    <row r="15" spans="1:31" x14ac:dyDescent="0.2">
      <c r="A15" s="771"/>
      <c r="B15" s="478" t="s">
        <v>114</v>
      </c>
      <c r="C15" s="140"/>
      <c r="D15" s="744">
        <f>Import_M!D4</f>
        <v>0</v>
      </c>
      <c r="E15" s="141" t="str">
        <f t="shared" ref="E15:E23" si="0">IFERROR(D15/$D$23%,"")</f>
        <v/>
      </c>
      <c r="F15" s="489" t="str">
        <f t="shared" ref="F15:F22" si="1">IF(D15=0,"NÉ",IF(E15&lt;=$P$17,$Q$17,IF(E15&lt;=$P$18,$Q$18,IF(E15&lt;=$P$19,$Q$19,$Q$20))))</f>
        <v>NÉ</v>
      </c>
      <c r="G15" s="488">
        <f>Import_M!F4</f>
        <v>0</v>
      </c>
      <c r="H15" s="141" t="str">
        <f t="shared" ref="H15:H23" si="2">IFERROR(G15/$G$23%,"")</f>
        <v/>
      </c>
      <c r="I15" s="489" t="str">
        <f t="shared" ref="I15:I22" si="3">IF(G15=0,"NÉ",IF(H15&lt;=$P$17,$Q$17,IF(H15&lt;=$P$18,$Q$18,IF(H15&lt;=$P$19,$Q$19,$Q$20))))</f>
        <v>NÉ</v>
      </c>
      <c r="J15" s="504">
        <f t="shared" ref="J15:J41" si="4">IF(D15=0,0,G15/D15%)</f>
        <v>0</v>
      </c>
      <c r="K15" s="505" t="str">
        <f t="shared" ref="K15:K22" si="5">IF(J15=0,"",IF(ABS(J15-100)&lt;=$P$17,$Q$17,IF(ABS(J15-100)&lt;=$P$18,$Q$18,IF(ABS(J15-100)&lt;=$P$19,$Q$19,$Q$20))))</f>
        <v/>
      </c>
      <c r="L15" s="5"/>
      <c r="M15" s="5"/>
      <c r="N15" s="5"/>
      <c r="O15" s="383"/>
      <c r="P15" s="465"/>
      <c r="Q15" s="466"/>
    </row>
    <row r="16" spans="1:31" x14ac:dyDescent="0.2">
      <c r="A16" s="771"/>
      <c r="B16" s="55" t="s">
        <v>115</v>
      </c>
      <c r="C16" s="54"/>
      <c r="D16" s="490">
        <f>Import_M!D12</f>
        <v>0</v>
      </c>
      <c r="E16" s="142" t="str">
        <f t="shared" si="0"/>
        <v/>
      </c>
      <c r="F16" s="491" t="str">
        <f t="shared" si="1"/>
        <v>NÉ</v>
      </c>
      <c r="G16" s="490">
        <f>Import_M!F12</f>
        <v>0</v>
      </c>
      <c r="H16" s="142" t="str">
        <f t="shared" si="2"/>
        <v/>
      </c>
      <c r="I16" s="491" t="str">
        <f t="shared" si="3"/>
        <v>NÉ</v>
      </c>
      <c r="J16" s="506">
        <f t="shared" si="4"/>
        <v>0</v>
      </c>
      <c r="K16" s="507" t="str">
        <f t="shared" si="5"/>
        <v/>
      </c>
      <c r="L16" s="5"/>
      <c r="M16" s="5"/>
      <c r="N16" s="5"/>
      <c r="O16" s="472" t="s">
        <v>124</v>
      </c>
      <c r="P16" s="381"/>
      <c r="Q16" s="473" t="s">
        <v>471</v>
      </c>
    </row>
    <row r="17" spans="1:17" x14ac:dyDescent="0.2">
      <c r="A17" s="771"/>
      <c r="B17" s="55" t="s">
        <v>116</v>
      </c>
      <c r="C17" s="54"/>
      <c r="D17" s="490">
        <f>Import_M!D20</f>
        <v>0</v>
      </c>
      <c r="E17" s="142" t="str">
        <f t="shared" si="0"/>
        <v/>
      </c>
      <c r="F17" s="491" t="str">
        <f t="shared" si="1"/>
        <v>NÉ</v>
      </c>
      <c r="G17" s="490">
        <f>Import_M!F20</f>
        <v>0</v>
      </c>
      <c r="H17" s="142" t="str">
        <f t="shared" si="2"/>
        <v/>
      </c>
      <c r="I17" s="491" t="str">
        <f t="shared" si="3"/>
        <v>NÉ</v>
      </c>
      <c r="J17" s="506">
        <f t="shared" si="4"/>
        <v>0</v>
      </c>
      <c r="K17" s="507" t="str">
        <f t="shared" si="5"/>
        <v/>
      </c>
      <c r="L17" s="5"/>
      <c r="M17" s="5"/>
      <c r="N17" s="5"/>
      <c r="O17" s="474">
        <v>0</v>
      </c>
      <c r="P17" s="129">
        <v>0</v>
      </c>
      <c r="Q17" s="750" t="s">
        <v>553</v>
      </c>
    </row>
    <row r="18" spans="1:17" x14ac:dyDescent="0.2">
      <c r="A18" s="771"/>
      <c r="B18" s="55" t="s">
        <v>117</v>
      </c>
      <c r="C18" s="54"/>
      <c r="D18" s="490">
        <f>Import_M!D32</f>
        <v>0</v>
      </c>
      <c r="E18" s="142" t="str">
        <f t="shared" si="0"/>
        <v/>
      </c>
      <c r="F18" s="491" t="str">
        <f>IF(D18=0,"NÉ",IF(E18&lt;=$P$17,$Q$17,IF(E18&lt;=$P$18,$Q$18,IF(E18&lt;=$P$19,$Q$19,$Q$20))))</f>
        <v>NÉ</v>
      </c>
      <c r="G18" s="490">
        <f>Import_M!F32</f>
        <v>0</v>
      </c>
      <c r="H18" s="142" t="str">
        <f t="shared" si="2"/>
        <v/>
      </c>
      <c r="I18" s="491" t="str">
        <f t="shared" si="3"/>
        <v>NÉ</v>
      </c>
      <c r="J18" s="506">
        <f t="shared" si="4"/>
        <v>0</v>
      </c>
      <c r="K18" s="507" t="str">
        <f t="shared" si="5"/>
        <v/>
      </c>
      <c r="L18" s="5"/>
      <c r="M18" s="5"/>
      <c r="N18" s="5"/>
      <c r="O18" s="474">
        <f>P17+0.01</f>
        <v>0.01</v>
      </c>
      <c r="P18" s="129">
        <v>10</v>
      </c>
      <c r="Q18" s="750" t="s">
        <v>554</v>
      </c>
    </row>
    <row r="19" spans="1:17" x14ac:dyDescent="0.2">
      <c r="A19" s="771"/>
      <c r="B19" s="55" t="s">
        <v>118</v>
      </c>
      <c r="C19" s="54"/>
      <c r="D19" s="490">
        <f>Import_M!D39</f>
        <v>0</v>
      </c>
      <c r="E19" s="142" t="str">
        <f t="shared" si="0"/>
        <v/>
      </c>
      <c r="F19" s="491" t="str">
        <f t="shared" si="1"/>
        <v>NÉ</v>
      </c>
      <c r="G19" s="490">
        <f>Import_M!F39</f>
        <v>0</v>
      </c>
      <c r="H19" s="142" t="str">
        <f>IFERROR(G19/$G$23%,"")</f>
        <v/>
      </c>
      <c r="I19" s="491" t="str">
        <f t="shared" si="3"/>
        <v>NÉ</v>
      </c>
      <c r="J19" s="506">
        <f t="shared" si="4"/>
        <v>0</v>
      </c>
      <c r="K19" s="507" t="str">
        <f t="shared" si="5"/>
        <v/>
      </c>
      <c r="L19" s="5"/>
      <c r="M19" s="5"/>
      <c r="N19" s="5"/>
      <c r="O19" s="474">
        <f>P18+0.01</f>
        <v>10.01</v>
      </c>
      <c r="P19" s="129">
        <v>30</v>
      </c>
      <c r="Q19" s="750" t="s">
        <v>555</v>
      </c>
    </row>
    <row r="20" spans="1:17" ht="13.5" thickBot="1" x14ac:dyDescent="0.25">
      <c r="A20" s="771"/>
      <c r="B20" s="55" t="s">
        <v>119</v>
      </c>
      <c r="C20" s="54"/>
      <c r="D20" s="490">
        <f>Import_M!D48</f>
        <v>0</v>
      </c>
      <c r="E20" s="142" t="str">
        <f t="shared" si="0"/>
        <v/>
      </c>
      <c r="F20" s="491" t="str">
        <f t="shared" si="1"/>
        <v>NÉ</v>
      </c>
      <c r="G20" s="490">
        <f>Import_M!F48</f>
        <v>0</v>
      </c>
      <c r="H20" s="142" t="str">
        <f t="shared" si="2"/>
        <v/>
      </c>
      <c r="I20" s="491" t="str">
        <f t="shared" si="3"/>
        <v>NÉ</v>
      </c>
      <c r="J20" s="506">
        <f t="shared" si="4"/>
        <v>0</v>
      </c>
      <c r="K20" s="507" t="str">
        <f t="shared" si="5"/>
        <v/>
      </c>
      <c r="L20" s="5"/>
      <c r="M20" s="5"/>
      <c r="N20" s="5"/>
      <c r="O20" s="475">
        <f>P19+0.01</f>
        <v>30.01</v>
      </c>
      <c r="P20" s="476">
        <v>100</v>
      </c>
      <c r="Q20" s="751" t="s">
        <v>556</v>
      </c>
    </row>
    <row r="21" spans="1:17" x14ac:dyDescent="0.2">
      <c r="A21" s="771"/>
      <c r="B21" s="55" t="s">
        <v>120</v>
      </c>
      <c r="C21" s="54"/>
      <c r="D21" s="490">
        <f>Import_M!D55</f>
        <v>0</v>
      </c>
      <c r="E21" s="142" t="str">
        <f t="shared" si="0"/>
        <v/>
      </c>
      <c r="F21" s="491" t="str">
        <f t="shared" si="1"/>
        <v>NÉ</v>
      </c>
      <c r="G21" s="490">
        <f>Import_M!F55</f>
        <v>0</v>
      </c>
      <c r="H21" s="142" t="str">
        <f t="shared" si="2"/>
        <v/>
      </c>
      <c r="I21" s="491" t="str">
        <f t="shared" si="3"/>
        <v>NÉ</v>
      </c>
      <c r="J21" s="506">
        <f t="shared" si="4"/>
        <v>0</v>
      </c>
      <c r="K21" s="507" t="str">
        <f t="shared" si="5"/>
        <v/>
      </c>
      <c r="L21" s="5"/>
      <c r="M21" s="5"/>
      <c r="N21" s="5"/>
    </row>
    <row r="22" spans="1:17" ht="13.5" thickBot="1" x14ac:dyDescent="0.25">
      <c r="A22" s="771"/>
      <c r="B22" s="479" t="s">
        <v>121</v>
      </c>
      <c r="C22" s="467"/>
      <c r="D22" s="492">
        <f>Import_M!D58</f>
        <v>0</v>
      </c>
      <c r="E22" s="144" t="str">
        <f t="shared" si="0"/>
        <v/>
      </c>
      <c r="F22" s="493" t="str">
        <f t="shared" si="1"/>
        <v>NÉ</v>
      </c>
      <c r="G22" s="492">
        <f>Import_M!F58</f>
        <v>0</v>
      </c>
      <c r="H22" s="144" t="str">
        <f t="shared" si="2"/>
        <v/>
      </c>
      <c r="I22" s="493" t="str">
        <f t="shared" si="3"/>
        <v>NÉ</v>
      </c>
      <c r="J22" s="508">
        <f t="shared" si="4"/>
        <v>0</v>
      </c>
      <c r="K22" s="509" t="str">
        <f t="shared" si="5"/>
        <v/>
      </c>
      <c r="L22" s="5"/>
      <c r="M22" s="5"/>
      <c r="N22" s="5"/>
    </row>
    <row r="23" spans="1:17" ht="13.5" thickBot="1" x14ac:dyDescent="0.25">
      <c r="A23" s="771"/>
      <c r="B23" s="480" t="s">
        <v>156</v>
      </c>
      <c r="C23" s="145"/>
      <c r="D23" s="494">
        <f>SUM(D15:D22)</f>
        <v>0</v>
      </c>
      <c r="E23" s="146" t="str">
        <f t="shared" si="0"/>
        <v/>
      </c>
      <c r="F23" s="495"/>
      <c r="G23" s="494">
        <f>SUM(G15:G22)</f>
        <v>0</v>
      </c>
      <c r="H23" s="146" t="str">
        <f t="shared" si="2"/>
        <v/>
      </c>
      <c r="I23" s="495"/>
      <c r="J23" s="510">
        <f t="shared" si="4"/>
        <v>0</v>
      </c>
      <c r="K23" s="511"/>
      <c r="L23" s="5"/>
      <c r="M23" s="5"/>
      <c r="N23" s="5"/>
    </row>
    <row r="24" spans="1:17" x14ac:dyDescent="0.2">
      <c r="A24" s="771"/>
      <c r="B24" s="478" t="s">
        <v>122</v>
      </c>
      <c r="C24" s="140"/>
      <c r="D24" s="488">
        <f>Import_M!D63</f>
        <v>0</v>
      </c>
      <c r="E24" s="141" t="str">
        <f t="shared" ref="E24:E30" si="6">IFERROR(D24/$D$30%,"")</f>
        <v/>
      </c>
      <c r="F24" s="496" t="str">
        <f t="shared" ref="F24:F29" si="7">IF(D24=0,"NÉ",IF(E24&lt;=$P$17,$Q$17,IF(E24&lt;=$P$18,$Q$18,IF(E24&lt;=$P$19,$Q$19,$Q$20))))</f>
        <v>NÉ</v>
      </c>
      <c r="G24" s="488">
        <f>Import_M!F63</f>
        <v>0</v>
      </c>
      <c r="H24" s="141" t="str">
        <f t="shared" ref="H24:H30" si="8">IFERROR(G24/$G$30%,"")</f>
        <v/>
      </c>
      <c r="I24" s="496" t="str">
        <f t="shared" ref="I24:I29" si="9">IF(G24=0,"NÉ",IF(H24&lt;=$P$17,$Q$17,IF(H24&lt;=$P$18,$Q$18,IF(H24&lt;=$P$19,$Q$19,$Q$20))))</f>
        <v>NÉ</v>
      </c>
      <c r="J24" s="504">
        <f t="shared" si="4"/>
        <v>0</v>
      </c>
      <c r="K24" s="505" t="str">
        <f t="shared" ref="K24:K29" si="10">IF(J24=0,"",IF(ABS(J24-100)&lt;=$P$17,$Q$17,IF(ABS(J24-100)&lt;=$P$18,$Q$18,IF(ABS(J24-100)&lt;=$P$19,$Q$19,$Q$20))))</f>
        <v/>
      </c>
      <c r="L24" s="5"/>
      <c r="M24" s="5"/>
      <c r="N24" s="5"/>
    </row>
    <row r="25" spans="1:17" x14ac:dyDescent="0.2">
      <c r="A25" s="771"/>
      <c r="B25" s="55" t="s">
        <v>123</v>
      </c>
      <c r="C25" s="54"/>
      <c r="D25" s="490">
        <f>Import_M!D74</f>
        <v>0</v>
      </c>
      <c r="E25" s="142" t="str">
        <f t="shared" si="6"/>
        <v/>
      </c>
      <c r="F25" s="491" t="str">
        <f t="shared" si="7"/>
        <v>NÉ</v>
      </c>
      <c r="G25" s="490">
        <f>Import_M!F74</f>
        <v>0</v>
      </c>
      <c r="H25" s="142" t="str">
        <f t="shared" si="8"/>
        <v/>
      </c>
      <c r="I25" s="491" t="str">
        <f t="shared" si="9"/>
        <v>NÉ</v>
      </c>
      <c r="J25" s="506">
        <f t="shared" si="4"/>
        <v>0</v>
      </c>
      <c r="K25" s="507" t="str">
        <f t="shared" si="10"/>
        <v/>
      </c>
      <c r="L25" s="5"/>
      <c r="M25" s="5"/>
      <c r="N25" s="5"/>
    </row>
    <row r="26" spans="1:17" x14ac:dyDescent="0.2">
      <c r="A26" s="771"/>
      <c r="B26" s="55" t="s">
        <v>380</v>
      </c>
      <c r="C26" s="54"/>
      <c r="D26" s="490">
        <f>Import_M!D79</f>
        <v>0</v>
      </c>
      <c r="E26" s="142" t="str">
        <f t="shared" si="6"/>
        <v/>
      </c>
      <c r="F26" s="491" t="str">
        <f t="shared" si="7"/>
        <v>NÉ</v>
      </c>
      <c r="G26" s="490">
        <f>Import_M!F79</f>
        <v>0</v>
      </c>
      <c r="H26" s="142" t="str">
        <f t="shared" si="8"/>
        <v/>
      </c>
      <c r="I26" s="491" t="str">
        <f t="shared" si="9"/>
        <v>NÉ</v>
      </c>
      <c r="J26" s="506">
        <f t="shared" si="4"/>
        <v>0</v>
      </c>
      <c r="K26" s="507" t="str">
        <f t="shared" si="10"/>
        <v/>
      </c>
      <c r="L26" s="5"/>
      <c r="M26" s="5"/>
      <c r="N26" s="5"/>
    </row>
    <row r="27" spans="1:17" x14ac:dyDescent="0.2">
      <c r="A27" s="771"/>
      <c r="B27" s="55" t="s">
        <v>468</v>
      </c>
      <c r="C27" s="54"/>
      <c r="D27" s="490">
        <f>Import_M!D84</f>
        <v>0</v>
      </c>
      <c r="E27" s="142" t="str">
        <f t="shared" si="6"/>
        <v/>
      </c>
      <c r="F27" s="491" t="str">
        <f t="shared" si="7"/>
        <v>NÉ</v>
      </c>
      <c r="G27" s="490">
        <f>Import_M!F84</f>
        <v>0</v>
      </c>
      <c r="H27" s="142" t="str">
        <f t="shared" si="8"/>
        <v/>
      </c>
      <c r="I27" s="491" t="str">
        <f t="shared" si="9"/>
        <v>NÉ</v>
      </c>
      <c r="J27" s="506">
        <f t="shared" si="4"/>
        <v>0</v>
      </c>
      <c r="K27" s="507" t="str">
        <f t="shared" si="10"/>
        <v/>
      </c>
      <c r="L27" s="5"/>
      <c r="M27" s="5"/>
      <c r="N27" s="5"/>
    </row>
    <row r="28" spans="1:17" x14ac:dyDescent="0.2">
      <c r="A28" s="771"/>
      <c r="B28" s="55" t="s">
        <v>125</v>
      </c>
      <c r="C28" s="54"/>
      <c r="D28" s="490">
        <f>Import_M!D94</f>
        <v>0</v>
      </c>
      <c r="E28" s="142" t="str">
        <f t="shared" si="6"/>
        <v/>
      </c>
      <c r="F28" s="491" t="str">
        <f t="shared" si="7"/>
        <v>NÉ</v>
      </c>
      <c r="G28" s="490">
        <f>Import_M!F94</f>
        <v>0</v>
      </c>
      <c r="H28" s="142" t="str">
        <f t="shared" si="8"/>
        <v/>
      </c>
      <c r="I28" s="491" t="str">
        <f t="shared" si="9"/>
        <v>NÉ</v>
      </c>
      <c r="J28" s="506">
        <f t="shared" si="4"/>
        <v>0</v>
      </c>
      <c r="K28" s="507" t="str">
        <f t="shared" si="10"/>
        <v/>
      </c>
      <c r="L28" s="5"/>
      <c r="M28" s="5"/>
      <c r="N28" s="5"/>
    </row>
    <row r="29" spans="1:17" ht="13.5" thickBot="1" x14ac:dyDescent="0.25">
      <c r="A29" s="771"/>
      <c r="B29" s="479" t="s">
        <v>126</v>
      </c>
      <c r="C29" s="467"/>
      <c r="D29" s="492">
        <f>Import_M!D107</f>
        <v>0</v>
      </c>
      <c r="E29" s="144" t="str">
        <f t="shared" si="6"/>
        <v/>
      </c>
      <c r="F29" s="493" t="str">
        <f t="shared" si="7"/>
        <v>NÉ</v>
      </c>
      <c r="G29" s="492">
        <f>Import_M!F107</f>
        <v>0</v>
      </c>
      <c r="H29" s="144" t="str">
        <f t="shared" si="8"/>
        <v/>
      </c>
      <c r="I29" s="493" t="str">
        <f t="shared" si="9"/>
        <v>NÉ</v>
      </c>
      <c r="J29" s="508">
        <f t="shared" si="4"/>
        <v>0</v>
      </c>
      <c r="K29" s="509" t="str">
        <f t="shared" si="10"/>
        <v/>
      </c>
      <c r="L29" s="5"/>
      <c r="M29" s="5"/>
      <c r="N29" s="5"/>
    </row>
    <row r="30" spans="1:17" ht="13.5" thickBot="1" x14ac:dyDescent="0.25">
      <c r="A30" s="771"/>
      <c r="B30" s="480" t="s">
        <v>157</v>
      </c>
      <c r="C30" s="145"/>
      <c r="D30" s="494">
        <f>SUM(D24:D29)</f>
        <v>0</v>
      </c>
      <c r="E30" s="146" t="str">
        <f t="shared" si="6"/>
        <v/>
      </c>
      <c r="F30" s="495"/>
      <c r="G30" s="494">
        <f>SUM(G24:G29)</f>
        <v>0</v>
      </c>
      <c r="H30" s="146" t="str">
        <f t="shared" si="8"/>
        <v/>
      </c>
      <c r="I30" s="495"/>
      <c r="J30" s="510">
        <f t="shared" si="4"/>
        <v>0</v>
      </c>
      <c r="K30" s="511"/>
      <c r="L30" s="5"/>
      <c r="M30" s="5"/>
      <c r="N30" s="5"/>
    </row>
    <row r="31" spans="1:17" x14ac:dyDescent="0.2">
      <c r="A31" s="771"/>
      <c r="B31" s="478" t="s">
        <v>91</v>
      </c>
      <c r="C31" s="140"/>
      <c r="D31" s="488">
        <f>Import_O!D5</f>
        <v>0</v>
      </c>
      <c r="E31" s="141" t="str">
        <f>IFERROR(D31/$D$35%,"")</f>
        <v/>
      </c>
      <c r="F31" s="496" t="str">
        <f>IF(D31=0,"NÉ",IF(E31&lt;=$P$17,$Q$17,IF(E31&lt;=$P$18,$Q$18,IF(E31&lt;=$P$19,$Q$19,$Q$20))))</f>
        <v>NÉ</v>
      </c>
      <c r="G31" s="488">
        <f>Import_O!F5</f>
        <v>0</v>
      </c>
      <c r="H31" s="141" t="str">
        <f>IFERROR(G31/$G$35%,"")</f>
        <v/>
      </c>
      <c r="I31" s="496" t="str">
        <f>IF(G31=0,"NÉ",IF(H31&lt;=$P$17,$Q$17,IF(H31&lt;=$P$18,$Q$18,IF(H31&lt;=$P$19,$Q$19,$Q$20))))</f>
        <v>NÉ</v>
      </c>
      <c r="J31" s="504">
        <f t="shared" si="4"/>
        <v>0</v>
      </c>
      <c r="K31" s="505" t="str">
        <f>IF(J31=0,"",IF(ABS(J31-100)&lt;=$P$17,$Q$17,IF(ABS(J31-100)&lt;=$P$18,$Q$18,IF(ABS(J31-100)&lt;=$P$19,$Q$19,$Q$20))))</f>
        <v/>
      </c>
      <c r="L31" s="5"/>
      <c r="M31" s="5"/>
      <c r="N31" s="5"/>
    </row>
    <row r="32" spans="1:17" x14ac:dyDescent="0.2">
      <c r="A32" s="771"/>
      <c r="B32" s="55" t="s">
        <v>127</v>
      </c>
      <c r="C32" s="54"/>
      <c r="D32" s="490">
        <f>Import_O!D8</f>
        <v>0</v>
      </c>
      <c r="E32" s="142" t="str">
        <f>IFERROR(D32/$D$35%,"")</f>
        <v/>
      </c>
      <c r="F32" s="491" t="str">
        <f>IF(D32=0,"NÉ",IF(E32&lt;=$P$17,$Q$17,IF(E32&lt;=$P$18,$Q$18,IF(E32&lt;=$P$19,$Q$19,$Q$20))))</f>
        <v>NÉ</v>
      </c>
      <c r="G32" s="490">
        <f>Import_O!F8</f>
        <v>0</v>
      </c>
      <c r="H32" s="142" t="str">
        <f>IFERROR(G32/$G$35%,"")</f>
        <v/>
      </c>
      <c r="I32" s="491" t="str">
        <f>IF(G32=0,"NÉ",IF(H32&lt;=$P$17,$Q$17,IF(H32&lt;=$P$18,$Q$18,IF(H32&lt;=$P$19,$Q$19,$Q$20))))</f>
        <v>NÉ</v>
      </c>
      <c r="J32" s="506">
        <f t="shared" si="4"/>
        <v>0</v>
      </c>
      <c r="K32" s="507" t="str">
        <f>IF(J32=0,"",IF(ABS(J32-100)&lt;=$P$17,$Q$17,IF(ABS(J32-100)&lt;=$P$18,$Q$18,IF(ABS(J32-100)&lt;=$P$19,$Q$19,$Q$20))))</f>
        <v/>
      </c>
      <c r="L32" s="5"/>
      <c r="M32" s="5"/>
      <c r="N32" s="5"/>
    </row>
    <row r="33" spans="1:14" x14ac:dyDescent="0.2">
      <c r="A33" s="771"/>
      <c r="B33" s="55" t="s">
        <v>128</v>
      </c>
      <c r="C33" s="54"/>
      <c r="D33" s="490">
        <f>Import_O!D9</f>
        <v>0</v>
      </c>
      <c r="E33" s="142" t="str">
        <f>IFERROR(D33/$D$35%,"")</f>
        <v/>
      </c>
      <c r="F33" s="491" t="str">
        <f>IF(D33=0,"NÉ",IF(E33&lt;=$P$17,$Q$17,IF(E33&lt;=$P$18,$Q$18,IF(E33&lt;=$P$19,$Q$19,$Q$20))))</f>
        <v>NÉ</v>
      </c>
      <c r="G33" s="490">
        <f>Import_O!F9</f>
        <v>0</v>
      </c>
      <c r="H33" s="142" t="str">
        <f>IFERROR(G33/$G$35%,"")</f>
        <v/>
      </c>
      <c r="I33" s="491" t="str">
        <f>IF(G33=0,"NÉ",IF(H33&lt;=$P$17,$Q$17,IF(H33&lt;=$P$18,$Q$18,IF(H33&lt;=$P$19,$Q$19,$Q$20))))</f>
        <v>NÉ</v>
      </c>
      <c r="J33" s="506">
        <f t="shared" si="4"/>
        <v>0</v>
      </c>
      <c r="K33" s="507" t="str">
        <f>IF(J33=0,"",IF(ABS(J33-100)&lt;=$P$17,$Q$17,IF(ABS(J33-100)&lt;=$P$18,$Q$18,IF(ABS(J33-100)&lt;=$P$19,$Q$19,$Q$20))))</f>
        <v/>
      </c>
      <c r="L33" s="5"/>
      <c r="M33" s="5"/>
      <c r="N33" s="5"/>
    </row>
    <row r="34" spans="1:14" ht="13.5" thickBot="1" x14ac:dyDescent="0.25">
      <c r="A34" s="771"/>
      <c r="B34" s="479" t="s">
        <v>129</v>
      </c>
      <c r="C34" s="467"/>
      <c r="D34" s="492">
        <f>Import_O!D35</f>
        <v>0</v>
      </c>
      <c r="E34" s="144" t="str">
        <f>IFERROR(D34/$D$35%,"")</f>
        <v/>
      </c>
      <c r="F34" s="493" t="str">
        <f>IF(D34=0,"NÉ",IF(E34&lt;=$P$17,$Q$17,IF(E34&lt;=$P$18,$Q$18,IF(E34&lt;=$P$19,$Q$19,$Q$20))))</f>
        <v>NÉ</v>
      </c>
      <c r="G34" s="492">
        <f>Import_O!F35</f>
        <v>0</v>
      </c>
      <c r="H34" s="144" t="str">
        <f>IFERROR(G34/$G$35%,"")</f>
        <v/>
      </c>
      <c r="I34" s="493" t="str">
        <f>IF(G34=0,"NÉ",IF(H34&lt;=$P$17,$Q$17,IF(H34&lt;=$P$18,$Q$18,IF(H34&lt;=$P$19,$Q$19,$Q$20))))</f>
        <v>NÉ</v>
      </c>
      <c r="J34" s="508">
        <f t="shared" si="4"/>
        <v>0</v>
      </c>
      <c r="K34" s="509" t="str">
        <f>IF(J34=0,"",IF(ABS(J34-100)&lt;=$P$17,$Q$17,IF(ABS(J34-100)&lt;=$P$18,$Q$18,IF(ABS(J34-100)&lt;=$P$19,$Q$19,$Q$20))))</f>
        <v/>
      </c>
      <c r="L34" s="5"/>
      <c r="M34" s="5"/>
      <c r="N34" s="5"/>
    </row>
    <row r="35" spans="1:14" ht="13.5" thickBot="1" x14ac:dyDescent="0.25">
      <c r="A35" s="771"/>
      <c r="B35" s="480" t="s">
        <v>158</v>
      </c>
      <c r="C35" s="145"/>
      <c r="D35" s="494">
        <f>SUM(D31:D34)</f>
        <v>0</v>
      </c>
      <c r="E35" s="146" t="str">
        <f>IFERROR(D35/$D$35%,"")</f>
        <v/>
      </c>
      <c r="F35" s="495"/>
      <c r="G35" s="494">
        <f>SUM(G31:G34)</f>
        <v>0</v>
      </c>
      <c r="H35" s="146" t="str">
        <f>IFERROR(G35/$G$35%,"")</f>
        <v/>
      </c>
      <c r="I35" s="495"/>
      <c r="J35" s="510">
        <f t="shared" si="4"/>
        <v>0</v>
      </c>
      <c r="K35" s="511"/>
      <c r="L35" s="5"/>
      <c r="M35" s="5"/>
      <c r="N35" s="5"/>
    </row>
    <row r="36" spans="1:14" x14ac:dyDescent="0.2">
      <c r="A36" s="771"/>
      <c r="B36" s="478" t="s">
        <v>130</v>
      </c>
      <c r="C36" s="140"/>
      <c r="D36" s="488">
        <f>Import_O!D16</f>
        <v>0</v>
      </c>
      <c r="E36" s="141" t="str">
        <f t="shared" ref="E36:E41" si="11">IFERROR(D36/$D$41%,"")</f>
        <v/>
      </c>
      <c r="F36" s="496" t="str">
        <f>IF(D36=0,"NÉ",IF(E36&lt;=$P$17,$Q$17,IF(E36&lt;=$P$18,$Q$18,IF(E36&lt;=$P$19,$Q$19,$Q$20))))</f>
        <v>NÉ</v>
      </c>
      <c r="G36" s="488">
        <f>Import_O!F16</f>
        <v>0</v>
      </c>
      <c r="H36" s="141" t="str">
        <f t="shared" ref="H36:H41" si="12">IFERROR(G36/$G$41%,"")</f>
        <v/>
      </c>
      <c r="I36" s="496" t="str">
        <f>IF(G36=0,"NÉ",IF(H36&lt;=$P$17,$Q$17,IF(H36&lt;=$P$18,$Q$18,IF(H36&lt;=$P$19,$Q$19,$Q$20))))</f>
        <v>NÉ</v>
      </c>
      <c r="J36" s="504">
        <f t="shared" si="4"/>
        <v>0</v>
      </c>
      <c r="K36" s="505" t="str">
        <f>IF(J36=0,"",IF(ABS(J36-100)&lt;=$P$17,$Q$17,IF(ABS(J36-100)&lt;=$P$18,$Q$18,IF(ABS(J36-100)&lt;=$P$19,$Q$19,$Q$20))))</f>
        <v/>
      </c>
      <c r="L36" s="5"/>
      <c r="M36" s="5"/>
      <c r="N36" s="5"/>
    </row>
    <row r="37" spans="1:14" x14ac:dyDescent="0.2">
      <c r="A37" s="771"/>
      <c r="B37" s="55" t="s">
        <v>131</v>
      </c>
      <c r="C37" s="54"/>
      <c r="D37" s="490">
        <f>Import_O!D20</f>
        <v>0</v>
      </c>
      <c r="E37" s="142" t="str">
        <f t="shared" si="11"/>
        <v/>
      </c>
      <c r="F37" s="491" t="str">
        <f>IF(D37=0,"NÉ",IF(E37&lt;=$P$17,$Q$17,IF(E37&lt;=$P$18,$Q$18,IF(E37&lt;=$P$19,$Q$19,$Q$20))))</f>
        <v>NÉ</v>
      </c>
      <c r="G37" s="490">
        <f>Import_O!F20</f>
        <v>0</v>
      </c>
      <c r="H37" s="142" t="str">
        <f t="shared" si="12"/>
        <v/>
      </c>
      <c r="I37" s="491" t="str">
        <f>IF(G37=0,"NÉ",IF(H37&lt;=$P$17,$Q$17,IF(H37&lt;=$P$18,$Q$18,IF(H37&lt;=$P$19,$Q$19,$Q$20))))</f>
        <v>NÉ</v>
      </c>
      <c r="J37" s="506">
        <f t="shared" si="4"/>
        <v>0</v>
      </c>
      <c r="K37" s="507" t="str">
        <f>IF(J37=0,"",IF(ABS(J37-100)&lt;=$P$17,$Q$17,IF(ABS(J37-100)&lt;=$P$18,$Q$18,IF(ABS(J37-100)&lt;=$P$19,$Q$19,$Q$20))))</f>
        <v/>
      </c>
      <c r="L37" s="5"/>
      <c r="M37" s="5"/>
      <c r="N37" s="5"/>
    </row>
    <row r="38" spans="1:14" x14ac:dyDescent="0.2">
      <c r="A38" s="771"/>
      <c r="B38" s="55" t="s">
        <v>132</v>
      </c>
      <c r="C38" s="54"/>
      <c r="D38" s="490">
        <f>Import_O!D21</f>
        <v>0</v>
      </c>
      <c r="E38" s="142" t="str">
        <f t="shared" si="11"/>
        <v/>
      </c>
      <c r="F38" s="491" t="str">
        <f>IF(D38=0,"NÉ",IF(E38&lt;=$P$17,$Q$17,IF(E38&lt;=$P$18,$Q$18,IF(E38&lt;=$P$19,$Q$19,$Q$20))))</f>
        <v>NÉ</v>
      </c>
      <c r="G38" s="490">
        <f>Import_O!F21</f>
        <v>0</v>
      </c>
      <c r="H38" s="142" t="str">
        <f t="shared" si="12"/>
        <v/>
      </c>
      <c r="I38" s="491" t="str">
        <f>IF(G38=0,"NÉ",IF(H38&lt;=$P$17,$Q$17,IF(H38&lt;=$P$18,$Q$18,IF(H38&lt;=$P$19,$Q$19,$Q$20))))</f>
        <v>NÉ</v>
      </c>
      <c r="J38" s="506">
        <f t="shared" si="4"/>
        <v>0</v>
      </c>
      <c r="K38" s="507" t="str">
        <f>IF(J38=0,"",IF(ABS(J38-100)&lt;=$P$17,$Q$17,IF(ABS(J38-100)&lt;=$P$18,$Q$18,IF(ABS(J38-100)&lt;=$P$19,$Q$19,$Q$20))))</f>
        <v/>
      </c>
      <c r="L38" s="5"/>
      <c r="M38" s="5"/>
      <c r="N38" s="5"/>
    </row>
    <row r="39" spans="1:14" x14ac:dyDescent="0.2">
      <c r="A39" s="771"/>
      <c r="B39" s="55" t="s">
        <v>133</v>
      </c>
      <c r="C39" s="54"/>
      <c r="D39" s="490">
        <f>Import_O!D22</f>
        <v>0</v>
      </c>
      <c r="E39" s="142" t="str">
        <f t="shared" si="11"/>
        <v/>
      </c>
      <c r="F39" s="491" t="str">
        <f>IF(D39=0,"NÉ",IF(E39&lt;=$P$17,$Q$17,IF(E39&lt;=$P$18,$Q$18,IF(E39&lt;=$P$19,$Q$19,$Q$20))))</f>
        <v>NÉ</v>
      </c>
      <c r="G39" s="490">
        <f>Import_O!F22</f>
        <v>0</v>
      </c>
      <c r="H39" s="142" t="str">
        <f t="shared" si="12"/>
        <v/>
      </c>
      <c r="I39" s="491" t="str">
        <f>IF(G39=0,"NÉ",IF(H39&lt;=$P$17,$Q$17,IF(H39&lt;=$P$18,$Q$18,IF(H39&lt;=$P$19,$Q$19,$Q$20))))</f>
        <v>NÉ</v>
      </c>
      <c r="J39" s="506">
        <f t="shared" si="4"/>
        <v>0</v>
      </c>
      <c r="K39" s="507" t="str">
        <f>IF(J39=0,"",IF(ABS(J39-100)&lt;=$P$17,$Q$17,IF(ABS(J39-100)&lt;=$P$18,$Q$18,IF(ABS(J39-100)&lt;=$P$19,$Q$19,$Q$20))))</f>
        <v/>
      </c>
      <c r="L39" s="5"/>
      <c r="M39" s="5"/>
      <c r="N39" s="5"/>
    </row>
    <row r="40" spans="1:14" ht="13.5" thickBot="1" x14ac:dyDescent="0.25">
      <c r="A40" s="771"/>
      <c r="B40" s="479" t="s">
        <v>134</v>
      </c>
      <c r="C40" s="467"/>
      <c r="D40" s="492">
        <f>Import_O!D45</f>
        <v>0</v>
      </c>
      <c r="E40" s="144" t="str">
        <f t="shared" si="11"/>
        <v/>
      </c>
      <c r="F40" s="493" t="str">
        <f>IF(D40=0,"NÉ",IF(E40&lt;=$P$17,$Q$17,IF(E40&lt;=$P$18,$Q$18,IF(E40&lt;=$P$19,$Q$19,$Q$20))))</f>
        <v>NÉ</v>
      </c>
      <c r="G40" s="492">
        <f>Import_O!F45</f>
        <v>0</v>
      </c>
      <c r="H40" s="144" t="str">
        <f t="shared" si="12"/>
        <v/>
      </c>
      <c r="I40" s="493" t="str">
        <f>IF(G40=0,"NÉ",IF(H40&lt;=$P$17,$Q$17,IF(H40&lt;=$P$18,$Q$18,IF(H40&lt;=$P$19,$Q$19,$Q$20))))</f>
        <v>NÉ</v>
      </c>
      <c r="J40" s="508">
        <f t="shared" si="4"/>
        <v>0</v>
      </c>
      <c r="K40" s="509" t="str">
        <f>IF(J40=0,"",IF(ABS(J40-100)&lt;=$P$17,$Q$17,IF(ABS(J40-100)&lt;=$P$18,$Q$18,IF(ABS(J40-100)&lt;=$P$19,$Q$19,$Q$20))))</f>
        <v/>
      </c>
      <c r="L40" s="5"/>
      <c r="M40" s="5"/>
      <c r="N40" s="5"/>
    </row>
    <row r="41" spans="1:14" ht="13.5" thickBot="1" x14ac:dyDescent="0.25">
      <c r="A41" s="771"/>
      <c r="B41" s="429" t="s">
        <v>159</v>
      </c>
      <c r="C41" s="482"/>
      <c r="D41" s="494">
        <f>SUM(D36:D40)</f>
        <v>0</v>
      </c>
      <c r="E41" s="146" t="str">
        <f t="shared" si="11"/>
        <v/>
      </c>
      <c r="F41" s="495"/>
      <c r="G41" s="494">
        <f>SUM(G36:G40)</f>
        <v>0</v>
      </c>
      <c r="H41" s="146" t="str">
        <f t="shared" si="12"/>
        <v/>
      </c>
      <c r="I41" s="495"/>
      <c r="J41" s="510">
        <f t="shared" si="4"/>
        <v>0</v>
      </c>
      <c r="K41" s="511"/>
      <c r="L41" s="5"/>
      <c r="M41" s="5"/>
      <c r="N41" s="5"/>
    </row>
    <row r="42" spans="1:14" x14ac:dyDescent="0.2">
      <c r="A42" s="771"/>
      <c r="B42" s="483" t="s">
        <v>517</v>
      </c>
      <c r="C42" s="485"/>
      <c r="D42" s="497"/>
      <c r="E42" s="141" t="str">
        <f>IF(C42="Mérleg",D42/$D$23%,IF(C42="Bevétel",D42/$D$35%,IF(C42="Ráfordítás",D42/$D$41%,"")))</f>
        <v/>
      </c>
      <c r="F42" s="496" t="str">
        <f>IF(D42=0,"NÉ",IF(E42&lt;=$P$17,$Q$17,IF(E42&lt;=$P$18,$Q$18,IF(E42&lt;=$P$19,$Q$19,$Q$20))))</f>
        <v>NÉ</v>
      </c>
      <c r="G42" s="497"/>
      <c r="H42" s="141" t="str">
        <f>IF(C42="Mérleg",G42/$G$23%,IF(C42="Bevétel",G42/$G$35%,IF(C42="Ráfordítás",G42/$G$41%,"")))</f>
        <v/>
      </c>
      <c r="I42" s="496" t="str">
        <f>IF(G42=0,"NÉ",IF(H42&lt;=$P$17,$Q$17,IF(H42&lt;=$P$18,$Q$18,IF(H42&lt;=$P$19,$Q$19,$Q$20))))</f>
        <v>NÉ</v>
      </c>
      <c r="J42" s="504" t="str">
        <f>IF(D42=0,"",G42/D42%)</f>
        <v/>
      </c>
      <c r="K42" s="505" t="str">
        <f>IF(J42="","",IF(ABS(J42-100)&lt;=$P$17,$Q$17,IF(ABS(J42-100)&lt;=$P$18,$Q$18,IF(ABS(J42-100)&lt;=$P$19,$Q$19,$Q$20))))</f>
        <v/>
      </c>
      <c r="L42" s="421"/>
      <c r="M42" s="5"/>
      <c r="N42" s="5"/>
    </row>
    <row r="43" spans="1:14" x14ac:dyDescent="0.2">
      <c r="A43" s="771"/>
      <c r="B43" s="484" t="s">
        <v>518</v>
      </c>
      <c r="C43" s="486"/>
      <c r="D43" s="498"/>
      <c r="E43" s="468" t="str">
        <f>IF(C43="Mérleg",D43/$D$23%,IF(C43="Bevétel",D43/$D$35%,IF(C43="Ráfordítás",D43/$D$41%,"")))</f>
        <v/>
      </c>
      <c r="F43" s="499" t="str">
        <f>IF(D43=0,"NÉ",IF(E43&lt;=$P$17,$Q$17,IF(E43&lt;=$P$18,$Q$18,IF(E43&lt;=$P$19,$Q$19,$Q$20))))</f>
        <v>NÉ</v>
      </c>
      <c r="G43" s="498"/>
      <c r="H43" s="469" t="str">
        <f>IF(C43="Mérleg",G43/$G$23%,IF(C43="Bevétel",G43/$G$35%,IF(C43="Ráfordítás",G43/$G$41%,"")))</f>
        <v/>
      </c>
      <c r="I43" s="503" t="str">
        <f>IF(G43=0,"NÉ",IF(H43&lt;=$P$17,$Q$17,IF(H43&lt;=$P$18,$Q$18,IF(H43&lt;=$P$19,$Q$19,$Q$20))))</f>
        <v>NÉ</v>
      </c>
      <c r="J43" s="512" t="str">
        <f>IF(D43=0,"",G43/D43%)</f>
        <v/>
      </c>
      <c r="K43" s="513" t="str">
        <f>IF(J43="","",IF(ABS(J43-100)&lt;=$P$17,$Q$17,IF(ABS(J43-100)&lt;=$P$18,$Q$18,IF(ABS(J43-100)&lt;=$P$19,$Q$19,$Q$20))))</f>
        <v/>
      </c>
      <c r="L43" s="421"/>
      <c r="M43" s="5"/>
      <c r="N43" s="5"/>
    </row>
    <row r="44" spans="1:14" ht="13.5" thickBot="1" x14ac:dyDescent="0.25">
      <c r="A44" s="772"/>
      <c r="B44" s="374" t="s">
        <v>519</v>
      </c>
      <c r="C44" s="487"/>
      <c r="D44" s="500"/>
      <c r="E44" s="501" t="str">
        <f>IF(C44="Mérleg",D44/$D$23%,IF(C44="Bevétel",D44/$D$35%,IF(C44="Ráfordítás",D44/$D$41%,"")))</f>
        <v/>
      </c>
      <c r="F44" s="502" t="str">
        <f>IF(D44=0,"NÉ",IF(E44&lt;=$P$17,$Q$17,IF(E44&lt;=$P$18,$Q$18,IF(E44&lt;=$P$19,$Q$19,$Q$20))))</f>
        <v>NÉ</v>
      </c>
      <c r="G44" s="500"/>
      <c r="H44" s="501" t="str">
        <f>IF(C44="Mérleg",G44/$G$23%,IF(C44="Bevétel",G44/$G$35%,IF(C44="Ráfordítás",G44/$G$41%,"")))</f>
        <v/>
      </c>
      <c r="I44" s="502" t="str">
        <f>IF(G44=0,"NÉ",IF(H44&lt;=$P$17,$Q$17,IF(H44&lt;=$P$18,$Q$18,IF(H44&lt;=$P$19,$Q$19,$Q$20))))</f>
        <v>NÉ</v>
      </c>
      <c r="J44" s="514" t="str">
        <f>IF(D44=0,"",G44/D44%)</f>
        <v/>
      </c>
      <c r="K44" s="515" t="str">
        <f>IF(J44="","",IF(ABS(J44-100)&lt;=$P$17,$Q$17,IF(ABS(J44-100)&lt;=$P$18,$Q$18,IF(ABS(J44-100)&lt;=$P$19,$Q$19,$Q$20))))</f>
        <v/>
      </c>
      <c r="L44" s="421"/>
      <c r="M44" s="5"/>
      <c r="N44" s="5"/>
    </row>
    <row r="45" spans="1:14" x14ac:dyDescent="0.2">
      <c r="A45" s="20"/>
      <c r="B45" s="20"/>
      <c r="C45" s="20"/>
      <c r="D45" s="98"/>
      <c r="E45" s="98"/>
      <c r="F45" s="5"/>
      <c r="G45" s="5"/>
      <c r="H45" s="20"/>
      <c r="I45" s="5"/>
      <c r="J45" s="5"/>
      <c r="K45" s="5"/>
      <c r="L45" s="5"/>
      <c r="M45" s="5"/>
      <c r="N45" s="5"/>
    </row>
    <row r="46" spans="1:14" ht="18" x14ac:dyDescent="0.25">
      <c r="A46" s="574" t="s">
        <v>465</v>
      </c>
      <c r="B46" s="20"/>
      <c r="C46" s="20"/>
      <c r="D46" s="98"/>
      <c r="E46" s="98"/>
      <c r="F46" s="5"/>
      <c r="G46" s="5"/>
      <c r="H46" s="20"/>
      <c r="I46" s="5"/>
      <c r="J46" s="5"/>
      <c r="K46" s="5"/>
      <c r="L46" s="5"/>
      <c r="M46" s="5"/>
      <c r="N46" s="5"/>
    </row>
    <row r="47" spans="1:14" x14ac:dyDescent="0.2">
      <c r="A47" s="20" t="s">
        <v>148</v>
      </c>
      <c r="B47" s="5" t="s">
        <v>499</v>
      </c>
      <c r="C47" s="20"/>
      <c r="D47" s="98"/>
      <c r="E47" s="98"/>
      <c r="F47" s="5"/>
      <c r="G47" s="5"/>
      <c r="H47" s="20"/>
      <c r="I47" s="5"/>
      <c r="J47" s="5"/>
      <c r="K47" s="5"/>
      <c r="L47" s="5"/>
      <c r="M47" s="5"/>
      <c r="N47" s="5"/>
    </row>
    <row r="48" spans="1:14" ht="13.5" thickBot="1" x14ac:dyDescent="0.25">
      <c r="A48" s="20" t="s">
        <v>160</v>
      </c>
      <c r="B48" s="5" t="s">
        <v>485</v>
      </c>
      <c r="C48" s="20"/>
      <c r="D48" s="98"/>
      <c r="E48" s="98"/>
      <c r="F48" s="5"/>
      <c r="G48" s="5"/>
      <c r="H48" s="20"/>
      <c r="I48" s="5"/>
      <c r="J48" s="5"/>
      <c r="K48" s="5"/>
      <c r="L48" s="5"/>
      <c r="M48" s="5"/>
      <c r="N48" s="5"/>
    </row>
    <row r="49" spans="1:16" ht="64.5" thickBot="1" x14ac:dyDescent="0.25">
      <c r="A49" s="20"/>
      <c r="B49" s="587" t="s">
        <v>466</v>
      </c>
      <c r="C49" s="517" t="s">
        <v>487</v>
      </c>
      <c r="D49" s="571" t="s">
        <v>139</v>
      </c>
      <c r="E49" s="572" t="s">
        <v>140</v>
      </c>
      <c r="F49" s="572" t="s">
        <v>141</v>
      </c>
      <c r="G49" s="572" t="s">
        <v>142</v>
      </c>
      <c r="H49" s="572" t="s">
        <v>143</v>
      </c>
      <c r="I49" s="573" t="s">
        <v>144</v>
      </c>
      <c r="J49" s="517" t="s">
        <v>494</v>
      </c>
      <c r="K49" s="5"/>
      <c r="L49" s="5"/>
      <c r="M49" s="5"/>
      <c r="N49" s="5"/>
      <c r="O49" s="134"/>
      <c r="P49" s="35"/>
    </row>
    <row r="50" spans="1:16" ht="13.5" thickBot="1" x14ac:dyDescent="0.25">
      <c r="A50" s="20"/>
      <c r="B50" s="588" t="s">
        <v>145</v>
      </c>
      <c r="C50" s="627"/>
      <c r="D50" s="628"/>
      <c r="E50" s="629"/>
      <c r="F50" s="629"/>
      <c r="G50" s="629"/>
      <c r="H50" s="629"/>
      <c r="I50" s="630"/>
      <c r="J50" s="631"/>
      <c r="K50" s="5"/>
      <c r="L50" s="5"/>
      <c r="M50" s="5"/>
      <c r="N50" s="5"/>
      <c r="O50" s="134"/>
      <c r="P50" s="35"/>
    </row>
    <row r="51" spans="1:16" ht="39" thickBot="1" x14ac:dyDescent="0.25">
      <c r="A51" s="20"/>
      <c r="B51" s="589" t="s">
        <v>146</v>
      </c>
      <c r="C51" s="518"/>
      <c r="D51" s="98"/>
      <c r="E51" s="98"/>
      <c r="F51" s="5"/>
      <c r="G51" s="5"/>
      <c r="H51" s="20"/>
      <c r="I51" s="5"/>
      <c r="J51" s="533"/>
      <c r="K51" s="135"/>
      <c r="L51" s="5"/>
      <c r="M51" s="5"/>
      <c r="N51" s="5"/>
      <c r="O51" s="136" t="s">
        <v>147</v>
      </c>
      <c r="P51" s="35"/>
    </row>
    <row r="52" spans="1:16" x14ac:dyDescent="0.2">
      <c r="A52" s="20"/>
      <c r="B52" s="20"/>
      <c r="C52" s="20"/>
      <c r="D52" s="98"/>
      <c r="E52" s="98"/>
      <c r="F52" s="5"/>
      <c r="G52" s="5"/>
      <c r="H52" s="20"/>
      <c r="I52" s="5"/>
      <c r="J52" s="5"/>
      <c r="K52" s="5"/>
      <c r="L52" s="5"/>
      <c r="M52" s="5"/>
      <c r="N52" s="5"/>
      <c r="O52" s="134"/>
      <c r="P52" s="35"/>
    </row>
    <row r="53" spans="1:16" x14ac:dyDescent="0.2">
      <c r="A53" s="19" t="s">
        <v>148</v>
      </c>
      <c r="B53" s="5" t="s">
        <v>493</v>
      </c>
      <c r="C53" s="5"/>
      <c r="D53" s="147"/>
      <c r="E53" s="147"/>
      <c r="F53" s="148"/>
      <c r="G53" s="36"/>
      <c r="H53" s="36"/>
      <c r="I53" s="36"/>
      <c r="J53" s="36"/>
      <c r="K53" s="36"/>
      <c r="L53" s="36"/>
      <c r="M53" s="5"/>
      <c r="N53" s="5"/>
    </row>
    <row r="54" spans="1:16" ht="15" customHeight="1" thickBot="1" x14ac:dyDescent="0.25">
      <c r="A54" s="19" t="s">
        <v>160</v>
      </c>
      <c r="B54" s="5" t="s">
        <v>461</v>
      </c>
      <c r="C54" s="5"/>
      <c r="D54" s="147"/>
      <c r="E54" s="147"/>
      <c r="F54" s="148"/>
      <c r="G54" s="36"/>
      <c r="H54" s="36"/>
      <c r="I54" s="36"/>
      <c r="J54" s="36"/>
      <c r="K54" s="36"/>
      <c r="L54" s="36"/>
      <c r="M54" s="5"/>
      <c r="N54" s="5"/>
    </row>
    <row r="55" spans="1:16" ht="54.75" thickBot="1" x14ac:dyDescent="0.25">
      <c r="A55" s="766" t="s">
        <v>163</v>
      </c>
      <c r="B55" s="415" t="s">
        <v>150</v>
      </c>
      <c r="C55" s="139" t="str">
        <f>CONCATENATE("Jelentős súly ",D14)</f>
        <v>Jelentős súly ELŐZŐ ÉVI</v>
      </c>
      <c r="D55" s="521" t="s">
        <v>444</v>
      </c>
      <c r="E55" s="519" t="s">
        <v>164</v>
      </c>
      <c r="F55" s="416" t="s">
        <v>165</v>
      </c>
      <c r="G55" s="416" t="s">
        <v>166</v>
      </c>
      <c r="H55" s="416" t="s">
        <v>167</v>
      </c>
      <c r="I55" s="392" t="s">
        <v>453</v>
      </c>
      <c r="J55" s="392" t="s">
        <v>454</v>
      </c>
      <c r="K55" s="139" t="s">
        <v>512</v>
      </c>
      <c r="L55" s="532" t="s">
        <v>451</v>
      </c>
      <c r="M55" s="5"/>
      <c r="N55" s="5"/>
    </row>
    <row r="56" spans="1:16" ht="14.25" customHeight="1" thickBot="1" x14ac:dyDescent="0.25">
      <c r="A56" s="767"/>
      <c r="B56" s="417" t="s">
        <v>466</v>
      </c>
      <c r="C56" s="419" t="s">
        <v>452</v>
      </c>
      <c r="D56" s="522" t="str">
        <f>IF(C50="","",C50)</f>
        <v/>
      </c>
      <c r="E56" s="520"/>
      <c r="F56" s="418"/>
      <c r="G56" s="418"/>
      <c r="H56" s="418"/>
      <c r="I56" s="418"/>
      <c r="J56" s="418"/>
      <c r="K56" s="419" t="str">
        <f>IF(J50="","",J50)</f>
        <v/>
      </c>
      <c r="L56" s="660" t="str">
        <f>IF(J51="","",J51)</f>
        <v/>
      </c>
      <c r="M56" s="5"/>
      <c r="N56" s="5"/>
    </row>
    <row r="57" spans="1:16" ht="13.5" customHeight="1" x14ac:dyDescent="0.2">
      <c r="A57" s="768"/>
      <c r="B57" s="155" t="s">
        <v>114</v>
      </c>
      <c r="C57" s="632" t="str">
        <f t="shared" ref="C57:C64" si="13">F15</f>
        <v>NÉ</v>
      </c>
      <c r="D57" s="633"/>
      <c r="E57" s="634"/>
      <c r="F57" s="635"/>
      <c r="G57" s="635"/>
      <c r="H57" s="635"/>
      <c r="I57" s="635"/>
      <c r="J57" s="635"/>
      <c r="K57" s="636"/>
      <c r="L57" s="534"/>
      <c r="M57" s="5"/>
      <c r="N57" s="5"/>
    </row>
    <row r="58" spans="1:16" ht="13.5" x14ac:dyDescent="0.2">
      <c r="A58" s="768"/>
      <c r="B58" s="103" t="s">
        <v>115</v>
      </c>
      <c r="C58" s="637" t="str">
        <f t="shared" si="13"/>
        <v>NÉ</v>
      </c>
      <c r="D58" s="638"/>
      <c r="E58" s="639"/>
      <c r="F58" s="640"/>
      <c r="G58" s="640"/>
      <c r="H58" s="640"/>
      <c r="I58" s="640"/>
      <c r="J58" s="640"/>
      <c r="K58" s="636"/>
      <c r="L58" s="535"/>
      <c r="M58" s="5"/>
      <c r="N58" s="5"/>
    </row>
    <row r="59" spans="1:16" ht="13.5" x14ac:dyDescent="0.2">
      <c r="A59" s="768"/>
      <c r="B59" s="103" t="s">
        <v>116</v>
      </c>
      <c r="C59" s="637" t="str">
        <f t="shared" si="13"/>
        <v>NÉ</v>
      </c>
      <c r="D59" s="638"/>
      <c r="E59" s="639"/>
      <c r="F59" s="640"/>
      <c r="G59" s="640"/>
      <c r="H59" s="640"/>
      <c r="I59" s="640"/>
      <c r="J59" s="640"/>
      <c r="K59" s="636"/>
      <c r="L59" s="535"/>
      <c r="M59" s="5"/>
      <c r="N59" s="5"/>
    </row>
    <row r="60" spans="1:16" ht="13.5" x14ac:dyDescent="0.2">
      <c r="A60" s="768"/>
      <c r="B60" s="103" t="s">
        <v>117</v>
      </c>
      <c r="C60" s="637" t="str">
        <f t="shared" si="13"/>
        <v>NÉ</v>
      </c>
      <c r="D60" s="638"/>
      <c r="E60" s="639"/>
      <c r="F60" s="640"/>
      <c r="G60" s="640"/>
      <c r="H60" s="640"/>
      <c r="I60" s="640"/>
      <c r="J60" s="640"/>
      <c r="K60" s="636"/>
      <c r="L60" s="535"/>
      <c r="M60" s="5"/>
      <c r="N60" s="5"/>
    </row>
    <row r="61" spans="1:16" ht="13.5" x14ac:dyDescent="0.2">
      <c r="A61" s="768"/>
      <c r="B61" s="103" t="s">
        <v>118</v>
      </c>
      <c r="C61" s="637" t="str">
        <f t="shared" si="13"/>
        <v>NÉ</v>
      </c>
      <c r="D61" s="638"/>
      <c r="E61" s="639"/>
      <c r="F61" s="640"/>
      <c r="G61" s="640"/>
      <c r="H61" s="640"/>
      <c r="I61" s="640"/>
      <c r="J61" s="640"/>
      <c r="K61" s="636"/>
      <c r="L61" s="535"/>
      <c r="M61" s="5"/>
      <c r="N61" s="5"/>
    </row>
    <row r="62" spans="1:16" ht="13.5" x14ac:dyDescent="0.2">
      <c r="A62" s="768"/>
      <c r="B62" s="103" t="s">
        <v>119</v>
      </c>
      <c r="C62" s="637" t="str">
        <f t="shared" si="13"/>
        <v>NÉ</v>
      </c>
      <c r="D62" s="638"/>
      <c r="E62" s="639"/>
      <c r="F62" s="640"/>
      <c r="G62" s="640"/>
      <c r="H62" s="640"/>
      <c r="I62" s="640"/>
      <c r="J62" s="640"/>
      <c r="K62" s="641"/>
      <c r="L62" s="535"/>
      <c r="M62" s="5"/>
      <c r="N62" s="5"/>
    </row>
    <row r="63" spans="1:16" ht="13.5" x14ac:dyDescent="0.2">
      <c r="A63" s="768"/>
      <c r="B63" s="103" t="s">
        <v>120</v>
      </c>
      <c r="C63" s="637" t="str">
        <f t="shared" si="13"/>
        <v>NÉ</v>
      </c>
      <c r="D63" s="638"/>
      <c r="E63" s="639"/>
      <c r="F63" s="640"/>
      <c r="G63" s="640"/>
      <c r="H63" s="640"/>
      <c r="I63" s="640"/>
      <c r="J63" s="640"/>
      <c r="K63" s="641"/>
      <c r="L63" s="535"/>
      <c r="M63" s="5"/>
      <c r="N63" s="5"/>
    </row>
    <row r="64" spans="1:16" ht="13.5" x14ac:dyDescent="0.2">
      <c r="A64" s="768"/>
      <c r="B64" s="103" t="s">
        <v>121</v>
      </c>
      <c r="C64" s="637" t="str">
        <f t="shared" si="13"/>
        <v>NÉ</v>
      </c>
      <c r="D64" s="638"/>
      <c r="E64" s="639"/>
      <c r="F64" s="640"/>
      <c r="G64" s="640"/>
      <c r="H64" s="640"/>
      <c r="I64" s="640"/>
      <c r="J64" s="640"/>
      <c r="K64" s="641"/>
      <c r="L64" s="535"/>
      <c r="M64" s="5"/>
      <c r="N64" s="5"/>
    </row>
    <row r="65" spans="1:14" ht="13.5" x14ac:dyDescent="0.2">
      <c r="A65" s="768"/>
      <c r="B65" s="103" t="s">
        <v>122</v>
      </c>
      <c r="C65" s="637" t="str">
        <f t="shared" ref="C65:C70" si="14">F24</f>
        <v>NÉ</v>
      </c>
      <c r="D65" s="638"/>
      <c r="E65" s="639"/>
      <c r="F65" s="640"/>
      <c r="G65" s="640"/>
      <c r="H65" s="640"/>
      <c r="I65" s="640"/>
      <c r="J65" s="640"/>
      <c r="K65" s="641"/>
      <c r="L65" s="535"/>
      <c r="M65" s="5"/>
      <c r="N65" s="5"/>
    </row>
    <row r="66" spans="1:14" ht="13.5" x14ac:dyDescent="0.2">
      <c r="A66" s="768"/>
      <c r="B66" s="103" t="s">
        <v>123</v>
      </c>
      <c r="C66" s="637" t="str">
        <f t="shared" si="14"/>
        <v>NÉ</v>
      </c>
      <c r="D66" s="638"/>
      <c r="E66" s="639"/>
      <c r="F66" s="640"/>
      <c r="G66" s="640"/>
      <c r="H66" s="640"/>
      <c r="I66" s="640"/>
      <c r="J66" s="640"/>
      <c r="K66" s="641"/>
      <c r="L66" s="535"/>
      <c r="M66" s="5"/>
      <c r="N66" s="5"/>
    </row>
    <row r="67" spans="1:14" ht="15.75" customHeight="1" x14ac:dyDescent="0.2">
      <c r="A67" s="768"/>
      <c r="B67" s="103" t="s">
        <v>380</v>
      </c>
      <c r="C67" s="637" t="str">
        <f t="shared" si="14"/>
        <v>NÉ</v>
      </c>
      <c r="D67" s="638"/>
      <c r="E67" s="639"/>
      <c r="F67" s="640"/>
      <c r="G67" s="640"/>
      <c r="H67" s="640"/>
      <c r="I67" s="640"/>
      <c r="J67" s="640"/>
      <c r="K67" s="641"/>
      <c r="L67" s="535"/>
      <c r="M67" s="5"/>
      <c r="N67" s="5"/>
    </row>
    <row r="68" spans="1:14" ht="15" customHeight="1" x14ac:dyDescent="0.2">
      <c r="A68" s="768"/>
      <c r="B68" s="103" t="s">
        <v>468</v>
      </c>
      <c r="C68" s="637" t="str">
        <f t="shared" si="14"/>
        <v>NÉ</v>
      </c>
      <c r="D68" s="638"/>
      <c r="E68" s="639"/>
      <c r="F68" s="640"/>
      <c r="G68" s="640"/>
      <c r="H68" s="640"/>
      <c r="I68" s="640"/>
      <c r="J68" s="640"/>
      <c r="K68" s="641"/>
      <c r="L68" s="535"/>
      <c r="M68" s="5"/>
      <c r="N68" s="5"/>
    </row>
    <row r="69" spans="1:14" ht="13.5" x14ac:dyDescent="0.2">
      <c r="A69" s="768"/>
      <c r="B69" s="103" t="s">
        <v>125</v>
      </c>
      <c r="C69" s="637" t="str">
        <f t="shared" si="14"/>
        <v>NÉ</v>
      </c>
      <c r="D69" s="638"/>
      <c r="E69" s="639"/>
      <c r="F69" s="640"/>
      <c r="G69" s="640"/>
      <c r="H69" s="640"/>
      <c r="I69" s="640"/>
      <c r="J69" s="640"/>
      <c r="K69" s="641"/>
      <c r="L69" s="535"/>
      <c r="M69" s="5"/>
      <c r="N69" s="5"/>
    </row>
    <row r="70" spans="1:14" ht="14.25" thickBot="1" x14ac:dyDescent="0.25">
      <c r="A70" s="768"/>
      <c r="B70" s="150" t="s">
        <v>126</v>
      </c>
      <c r="C70" s="642" t="str">
        <f t="shared" si="14"/>
        <v>NÉ</v>
      </c>
      <c r="D70" s="643"/>
      <c r="E70" s="644"/>
      <c r="F70" s="645"/>
      <c r="G70" s="645"/>
      <c r="H70" s="645"/>
      <c r="I70" s="645"/>
      <c r="J70" s="645"/>
      <c r="K70" s="646"/>
      <c r="L70" s="536"/>
      <c r="M70" s="5"/>
      <c r="N70" s="5"/>
    </row>
    <row r="71" spans="1:14" ht="13.5" x14ac:dyDescent="0.2">
      <c r="A71" s="768"/>
      <c r="B71" s="149" t="s">
        <v>91</v>
      </c>
      <c r="C71" s="647" t="str">
        <f>F31</f>
        <v>NÉ</v>
      </c>
      <c r="D71" s="648"/>
      <c r="E71" s="649"/>
      <c r="F71" s="650"/>
      <c r="G71" s="650"/>
      <c r="H71" s="650"/>
      <c r="I71" s="650"/>
      <c r="J71" s="650"/>
      <c r="K71" s="651"/>
      <c r="L71" s="537"/>
      <c r="M71" s="5"/>
      <c r="N71" s="5"/>
    </row>
    <row r="72" spans="1:14" ht="13.5" x14ac:dyDescent="0.2">
      <c r="A72" s="768"/>
      <c r="B72" s="103" t="s">
        <v>127</v>
      </c>
      <c r="C72" s="637" t="str">
        <f>F32</f>
        <v>NÉ</v>
      </c>
      <c r="D72" s="638"/>
      <c r="E72" s="639"/>
      <c r="F72" s="640"/>
      <c r="G72" s="640"/>
      <c r="H72" s="640"/>
      <c r="I72" s="640"/>
      <c r="J72" s="640"/>
      <c r="K72" s="641"/>
      <c r="L72" s="535"/>
      <c r="M72" s="5"/>
      <c r="N72" s="5"/>
    </row>
    <row r="73" spans="1:14" ht="13.5" x14ac:dyDescent="0.2">
      <c r="A73" s="768"/>
      <c r="B73" s="103" t="s">
        <v>128</v>
      </c>
      <c r="C73" s="637" t="str">
        <f>F33</f>
        <v>NÉ</v>
      </c>
      <c r="D73" s="638"/>
      <c r="E73" s="639"/>
      <c r="F73" s="640"/>
      <c r="G73" s="640"/>
      <c r="H73" s="640"/>
      <c r="I73" s="640"/>
      <c r="J73" s="640"/>
      <c r="K73" s="641"/>
      <c r="L73" s="535"/>
      <c r="M73" s="5"/>
      <c r="N73" s="5"/>
    </row>
    <row r="74" spans="1:14" ht="13.5" x14ac:dyDescent="0.2">
      <c r="A74" s="768"/>
      <c r="B74" s="103" t="s">
        <v>129</v>
      </c>
      <c r="C74" s="637" t="str">
        <f>F34</f>
        <v>NÉ</v>
      </c>
      <c r="D74" s="638"/>
      <c r="E74" s="639"/>
      <c r="F74" s="640"/>
      <c r="G74" s="640"/>
      <c r="H74" s="640"/>
      <c r="I74" s="640"/>
      <c r="J74" s="640"/>
      <c r="K74" s="641"/>
      <c r="L74" s="535"/>
      <c r="M74" s="5"/>
      <c r="N74" s="5"/>
    </row>
    <row r="75" spans="1:14" ht="13.5" x14ac:dyDescent="0.2">
      <c r="A75" s="768"/>
      <c r="B75" s="103" t="s">
        <v>130</v>
      </c>
      <c r="C75" s="637" t="str">
        <f>F36</f>
        <v>NÉ</v>
      </c>
      <c r="D75" s="638"/>
      <c r="E75" s="639"/>
      <c r="F75" s="640"/>
      <c r="G75" s="640"/>
      <c r="H75" s="640"/>
      <c r="I75" s="640"/>
      <c r="J75" s="640"/>
      <c r="K75" s="641"/>
      <c r="L75" s="535"/>
      <c r="M75" s="5"/>
      <c r="N75" s="5"/>
    </row>
    <row r="76" spans="1:14" ht="15.75" customHeight="1" x14ac:dyDescent="0.2">
      <c r="A76" s="768"/>
      <c r="B76" s="103" t="s">
        <v>131</v>
      </c>
      <c r="C76" s="637" t="str">
        <f>F37</f>
        <v>NÉ</v>
      </c>
      <c r="D76" s="638"/>
      <c r="E76" s="639"/>
      <c r="F76" s="640"/>
      <c r="G76" s="640"/>
      <c r="H76" s="640"/>
      <c r="I76" s="640"/>
      <c r="J76" s="640"/>
      <c r="K76" s="641"/>
      <c r="L76" s="535"/>
      <c r="M76" s="5"/>
      <c r="N76" s="5"/>
    </row>
    <row r="77" spans="1:14" ht="13.5" x14ac:dyDescent="0.2">
      <c r="A77" s="768"/>
      <c r="B77" s="103" t="s">
        <v>132</v>
      </c>
      <c r="C77" s="637" t="str">
        <f>F38</f>
        <v>NÉ</v>
      </c>
      <c r="D77" s="638"/>
      <c r="E77" s="639"/>
      <c r="F77" s="640"/>
      <c r="G77" s="640"/>
      <c r="H77" s="640"/>
      <c r="I77" s="640"/>
      <c r="J77" s="640"/>
      <c r="K77" s="641"/>
      <c r="L77" s="535"/>
      <c r="M77" s="5"/>
      <c r="N77" s="5"/>
    </row>
    <row r="78" spans="1:14" ht="15.75" customHeight="1" x14ac:dyDescent="0.2">
      <c r="A78" s="768"/>
      <c r="B78" s="103" t="s">
        <v>133</v>
      </c>
      <c r="C78" s="637" t="str">
        <f>F39</f>
        <v>NÉ</v>
      </c>
      <c r="D78" s="638"/>
      <c r="E78" s="639"/>
      <c r="F78" s="640"/>
      <c r="G78" s="640"/>
      <c r="H78" s="640"/>
      <c r="I78" s="640"/>
      <c r="J78" s="640"/>
      <c r="K78" s="641"/>
      <c r="L78" s="535"/>
      <c r="M78" s="5"/>
      <c r="N78" s="5"/>
    </row>
    <row r="79" spans="1:14" ht="14.25" thickBot="1" x14ac:dyDescent="0.25">
      <c r="A79" s="768"/>
      <c r="B79" s="150" t="s">
        <v>134</v>
      </c>
      <c r="C79" s="642" t="str">
        <f>F40</f>
        <v>NÉ</v>
      </c>
      <c r="D79" s="643"/>
      <c r="E79" s="644"/>
      <c r="F79" s="645"/>
      <c r="G79" s="645"/>
      <c r="H79" s="645"/>
      <c r="I79" s="645"/>
      <c r="J79" s="645"/>
      <c r="K79" s="646"/>
      <c r="L79" s="536"/>
      <c r="M79" s="5"/>
      <c r="N79" s="5"/>
    </row>
    <row r="80" spans="1:14" ht="13.5" x14ac:dyDescent="0.2">
      <c r="A80" s="768"/>
      <c r="B80" s="151" t="str">
        <f>IF(B42="1. Sajátos ügyelt csop., számla egyenleg.","Nincs sajátos ügyletcsoport, szla.egyenleg",B42)</f>
        <v>1. Sajátos ügyletek, egyenlegek</v>
      </c>
      <c r="C80" s="652" t="str">
        <f>F42</f>
        <v>NÉ</v>
      </c>
      <c r="D80" s="633"/>
      <c r="E80" s="634"/>
      <c r="F80" s="635"/>
      <c r="G80" s="635"/>
      <c r="H80" s="635"/>
      <c r="I80" s="635"/>
      <c r="J80" s="635"/>
      <c r="K80" s="636"/>
      <c r="L80" s="537"/>
      <c r="M80" s="5"/>
      <c r="N80" s="5"/>
    </row>
    <row r="81" spans="1:19" ht="13.5" x14ac:dyDescent="0.2">
      <c r="A81" s="768"/>
      <c r="B81" s="470" t="str">
        <f>IF(B43="1. Sajátos ügyelt csop., számla egyenleg.","Nincs sajátos ügyletcsoport, szla.egyenleg",B43)</f>
        <v>2. Sajátos ügyletek, egyenlegek</v>
      </c>
      <c r="C81" s="653" t="str">
        <f>F43</f>
        <v>NÉ</v>
      </c>
      <c r="D81" s="654"/>
      <c r="E81" s="655"/>
      <c r="F81" s="656"/>
      <c r="G81" s="656"/>
      <c r="H81" s="656"/>
      <c r="I81" s="656"/>
      <c r="J81" s="656"/>
      <c r="K81" s="657"/>
      <c r="L81" s="535"/>
      <c r="M81" s="5"/>
      <c r="N81" s="5"/>
    </row>
    <row r="82" spans="1:19" ht="12.75" customHeight="1" thickBot="1" x14ac:dyDescent="0.25">
      <c r="A82" s="769"/>
      <c r="B82" s="152" t="str">
        <f>IF(B44="2. Sajátos ügyelt csop., számla egyenleg.","Nincs sajátos ügyletcsoport, szla.egyenleg",B44)</f>
        <v>3. Sajátos ügyletek, egyenlegek</v>
      </c>
      <c r="C82" s="658" t="str">
        <f>F44</f>
        <v>NÉ</v>
      </c>
      <c r="D82" s="659"/>
      <c r="E82" s="644"/>
      <c r="F82" s="645"/>
      <c r="G82" s="645"/>
      <c r="H82" s="645"/>
      <c r="I82" s="645"/>
      <c r="J82" s="645"/>
      <c r="K82" s="646"/>
      <c r="L82" s="538"/>
      <c r="M82" s="5"/>
      <c r="N82" s="5"/>
    </row>
    <row r="83" spans="1:19" ht="12.75" customHeight="1" x14ac:dyDescent="0.2">
      <c r="A83" s="3"/>
      <c r="B83" s="153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80"/>
    </row>
    <row r="84" spans="1:19" x14ac:dyDescent="0.2">
      <c r="A84" s="3"/>
      <c r="B84" s="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80"/>
    </row>
    <row r="85" spans="1:19" ht="18" x14ac:dyDescent="0.25">
      <c r="A85" s="574" t="s">
        <v>169</v>
      </c>
      <c r="B85" s="20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80"/>
    </row>
    <row r="86" spans="1:19" x14ac:dyDescent="0.2">
      <c r="A86" s="19" t="s">
        <v>148</v>
      </c>
      <c r="B86" s="5" t="s">
        <v>462</v>
      </c>
      <c r="C86" s="5"/>
      <c r="D86" s="98"/>
      <c r="E86" s="98"/>
      <c r="F86" s="5"/>
      <c r="G86" s="5"/>
      <c r="H86" s="5"/>
      <c r="I86" s="5"/>
      <c r="J86" s="5"/>
      <c r="K86" s="5"/>
      <c r="L86" s="5"/>
      <c r="M86" s="5"/>
      <c r="N86" s="5"/>
    </row>
    <row r="87" spans="1:19" x14ac:dyDescent="0.2">
      <c r="A87" s="19" t="s">
        <v>160</v>
      </c>
      <c r="B87" s="5" t="s">
        <v>549</v>
      </c>
      <c r="C87" s="5"/>
      <c r="D87" s="98"/>
      <c r="E87" s="98"/>
      <c r="F87" s="5"/>
      <c r="G87" s="5"/>
      <c r="H87" s="5"/>
      <c r="I87" s="92" t="s">
        <v>544</v>
      </c>
      <c r="J87" s="5"/>
      <c r="K87" s="5"/>
      <c r="L87" s="5"/>
      <c r="M87" s="5"/>
      <c r="N87" s="5"/>
    </row>
    <row r="88" spans="1:19" ht="13.5" thickBot="1" x14ac:dyDescent="0.25">
      <c r="A88" s="19" t="s">
        <v>161</v>
      </c>
      <c r="B88" s="5" t="s">
        <v>464</v>
      </c>
      <c r="C88" s="20"/>
      <c r="D88" s="98"/>
      <c r="E88" s="98"/>
      <c r="F88" s="5"/>
      <c r="G88" s="3"/>
      <c r="H88" s="5"/>
      <c r="I88" s="5"/>
      <c r="J88" s="5"/>
      <c r="K88" s="5"/>
      <c r="L88" s="5"/>
      <c r="M88" s="5"/>
      <c r="N88" s="5"/>
    </row>
    <row r="89" spans="1:19" ht="54.75" thickBot="1" x14ac:dyDescent="0.25">
      <c r="A89" s="773" t="s">
        <v>170</v>
      </c>
      <c r="B89" s="137" t="s">
        <v>150</v>
      </c>
      <c r="C89" s="138" t="s">
        <v>512</v>
      </c>
      <c r="D89" s="139" t="s">
        <v>552</v>
      </c>
      <c r="E89" s="402" t="s">
        <v>455</v>
      </c>
      <c r="F89" s="741" t="s">
        <v>547</v>
      </c>
      <c r="G89" s="741" t="s">
        <v>548</v>
      </c>
      <c r="H89" s="403" t="s">
        <v>463</v>
      </c>
      <c r="I89" s="389" t="s">
        <v>458</v>
      </c>
      <c r="J89" s="776" t="s">
        <v>459</v>
      </c>
      <c r="K89" s="777"/>
      <c r="L89" s="777"/>
      <c r="M89" s="777"/>
      <c r="N89" s="778"/>
      <c r="P89" s="393" t="s">
        <v>456</v>
      </c>
      <c r="Q89" s="393" t="s">
        <v>168</v>
      </c>
      <c r="R89" s="393" t="s">
        <v>457</v>
      </c>
      <c r="S89" s="393" t="s">
        <v>445</v>
      </c>
    </row>
    <row r="90" spans="1:19" ht="27.75" thickBot="1" x14ac:dyDescent="0.25">
      <c r="A90" s="774"/>
      <c r="B90" s="405" t="s">
        <v>171</v>
      </c>
      <c r="C90" s="387" t="s">
        <v>172</v>
      </c>
      <c r="D90" s="419" t="s">
        <v>85</v>
      </c>
      <c r="E90" s="386" t="s">
        <v>56</v>
      </c>
      <c r="F90" s="387" t="s">
        <v>56</v>
      </c>
      <c r="G90" s="387" t="s">
        <v>56</v>
      </c>
      <c r="H90" s="387" t="s">
        <v>56</v>
      </c>
      <c r="I90" s="388" t="s">
        <v>173</v>
      </c>
      <c r="J90" s="420" t="s">
        <v>446</v>
      </c>
      <c r="K90" s="406" t="s">
        <v>447</v>
      </c>
      <c r="L90" s="406" t="s">
        <v>448</v>
      </c>
      <c r="M90" s="406" t="s">
        <v>449</v>
      </c>
      <c r="N90" s="407" t="s">
        <v>450</v>
      </c>
      <c r="O90" s="154"/>
      <c r="P90" s="579" t="str">
        <f>Q90&amp;R90</f>
        <v>MagasMagas</v>
      </c>
      <c r="Q90" s="394" t="s">
        <v>182</v>
      </c>
      <c r="R90" s="394" t="s">
        <v>182</v>
      </c>
      <c r="S90" s="394" t="s">
        <v>182</v>
      </c>
    </row>
    <row r="91" spans="1:19" ht="14.25" thickBot="1" x14ac:dyDescent="0.25">
      <c r="A91" s="774"/>
      <c r="B91" s="417" t="s">
        <v>466</v>
      </c>
      <c r="C91" s="661" t="str">
        <f>IF(K56="","",K56)</f>
        <v/>
      </c>
      <c r="D91" s="662" t="s">
        <v>452</v>
      </c>
      <c r="E91" s="663"/>
      <c r="F91" s="664"/>
      <c r="G91" s="664"/>
      <c r="H91" s="664"/>
      <c r="I91" s="732">
        <f>IFERROR(VLOOKUP(F91&amp;H91,$P$89:$S$98,4,0),F91)</f>
        <v>0</v>
      </c>
      <c r="J91" s="663"/>
      <c r="K91" s="664"/>
      <c r="L91" s="664"/>
      <c r="M91" s="664"/>
      <c r="N91" s="665"/>
      <c r="O91" s="154"/>
      <c r="P91" s="579" t="str">
        <f t="shared" ref="P91:P98" si="15">Q91&amp;R91</f>
        <v>MagasKözepes</v>
      </c>
      <c r="Q91" s="394" t="s">
        <v>182</v>
      </c>
      <c r="R91" s="394" t="s">
        <v>175</v>
      </c>
      <c r="S91" s="394" t="s">
        <v>175</v>
      </c>
    </row>
    <row r="92" spans="1:19" x14ac:dyDescent="0.2">
      <c r="A92" s="774"/>
      <c r="B92" s="404" t="s">
        <v>114</v>
      </c>
      <c r="C92" s="666" t="str">
        <f t="shared" ref="C92:C117" si="16">IF(K57="","",K57)</f>
        <v/>
      </c>
      <c r="D92" s="745" t="str">
        <f>IF('KK-08-02'!$F$25=0,IF('KK-08-03'!C31&gt;'KK-08-01'!$F$25,"IGEN","NEM"),IF('KK-08-03'!C31&gt;'KK-08-02'!$F$25,"IGEN","NEM"))</f>
        <v>NEM</v>
      </c>
      <c r="E92" s="667"/>
      <c r="F92" s="668"/>
      <c r="G92" s="668"/>
      <c r="H92" s="668"/>
      <c r="I92" s="733">
        <f t="shared" ref="I92:I117" si="17">IFERROR(VLOOKUP(F92&amp;H92,$P$89:$S$98,4,0),F92)</f>
        <v>0</v>
      </c>
      <c r="J92" s="667"/>
      <c r="K92" s="668"/>
      <c r="L92" s="668"/>
      <c r="M92" s="668"/>
      <c r="N92" s="669"/>
      <c r="O92" s="154"/>
      <c r="P92" s="579" t="str">
        <f t="shared" si="15"/>
        <v>MagasAlacsony</v>
      </c>
      <c r="Q92" s="394" t="s">
        <v>182</v>
      </c>
      <c r="R92" s="394" t="s">
        <v>174</v>
      </c>
      <c r="S92" s="394" t="s">
        <v>542</v>
      </c>
    </row>
    <row r="93" spans="1:19" x14ac:dyDescent="0.2">
      <c r="A93" s="774"/>
      <c r="B93" s="372" t="s">
        <v>115</v>
      </c>
      <c r="C93" s="670" t="str">
        <f t="shared" si="16"/>
        <v/>
      </c>
      <c r="D93" s="746" t="str">
        <f>IF('KK-08-02'!$F$25=0,IF('KK-08-03'!C32&gt;'KK-08-01'!$F$25,"IGEN","NEM"),IF('KK-08-03'!C32&gt;'KK-08-02'!$F$25,"IGEN","NEM"))</f>
        <v>NEM</v>
      </c>
      <c r="E93" s="671"/>
      <c r="F93" s="672"/>
      <c r="G93" s="672"/>
      <c r="H93" s="672"/>
      <c r="I93" s="734">
        <f t="shared" si="17"/>
        <v>0</v>
      </c>
      <c r="J93" s="671"/>
      <c r="K93" s="672"/>
      <c r="L93" s="672"/>
      <c r="M93" s="672"/>
      <c r="N93" s="673"/>
      <c r="O93" s="154"/>
      <c r="P93" s="579" t="str">
        <f t="shared" si="15"/>
        <v>KözepesMagas</v>
      </c>
      <c r="Q93" s="394" t="s">
        <v>175</v>
      </c>
      <c r="R93" s="394" t="s">
        <v>182</v>
      </c>
      <c r="S93" s="394" t="s">
        <v>175</v>
      </c>
    </row>
    <row r="94" spans="1:19" x14ac:dyDescent="0.2">
      <c r="A94" s="774"/>
      <c r="B94" s="372" t="s">
        <v>116</v>
      </c>
      <c r="C94" s="670" t="str">
        <f t="shared" si="16"/>
        <v/>
      </c>
      <c r="D94" s="746" t="str">
        <f>IF('KK-08-02'!$F$25=0,IF('KK-08-03'!C33&gt;'KK-08-01'!$F$25,"IGEN","NEM"),IF('KK-08-03'!C33&gt;'KK-08-02'!$F$25,"IGEN","NEM"))</f>
        <v>NEM</v>
      </c>
      <c r="E94" s="671"/>
      <c r="F94" s="672"/>
      <c r="G94" s="672"/>
      <c r="H94" s="672"/>
      <c r="I94" s="734">
        <f t="shared" si="17"/>
        <v>0</v>
      </c>
      <c r="J94" s="671"/>
      <c r="K94" s="672"/>
      <c r="L94" s="672"/>
      <c r="M94" s="672"/>
      <c r="N94" s="673"/>
      <c r="O94" s="154"/>
      <c r="P94" s="579" t="str">
        <f t="shared" si="15"/>
        <v>KözepesKözepes</v>
      </c>
      <c r="Q94" s="394" t="s">
        <v>175</v>
      </c>
      <c r="R94" s="394" t="s">
        <v>175</v>
      </c>
      <c r="S94" s="394" t="s">
        <v>175</v>
      </c>
    </row>
    <row r="95" spans="1:19" x14ac:dyDescent="0.2">
      <c r="A95" s="774"/>
      <c r="B95" s="372" t="s">
        <v>117</v>
      </c>
      <c r="C95" s="670" t="str">
        <f t="shared" si="16"/>
        <v/>
      </c>
      <c r="D95" s="746" t="str">
        <f>IF('KK-08-02'!$F$25=0,IF('KK-08-03'!C34&gt;'KK-08-01'!$F$25,"IGEN","NEM"),IF('KK-08-03'!C34&gt;'KK-08-02'!$F$25,"IGEN","NEM"))</f>
        <v>NEM</v>
      </c>
      <c r="E95" s="671"/>
      <c r="F95" s="672"/>
      <c r="G95" s="672"/>
      <c r="H95" s="672"/>
      <c r="I95" s="734">
        <f t="shared" si="17"/>
        <v>0</v>
      </c>
      <c r="J95" s="671"/>
      <c r="K95" s="672"/>
      <c r="L95" s="672"/>
      <c r="M95" s="672"/>
      <c r="N95" s="673"/>
      <c r="O95" s="154"/>
      <c r="P95" s="579" t="str">
        <f t="shared" si="15"/>
        <v>KözepesAlacsony</v>
      </c>
      <c r="Q95" s="394" t="s">
        <v>175</v>
      </c>
      <c r="R95" s="394" t="s">
        <v>174</v>
      </c>
      <c r="S95" s="394" t="s">
        <v>174</v>
      </c>
    </row>
    <row r="96" spans="1:19" x14ac:dyDescent="0.2">
      <c r="A96" s="774"/>
      <c r="B96" s="372" t="s">
        <v>118</v>
      </c>
      <c r="C96" s="670" t="str">
        <f t="shared" si="16"/>
        <v/>
      </c>
      <c r="D96" s="746" t="str">
        <f>IF('KK-08-02'!$F$25=0,IF('KK-08-03'!C35&gt;'KK-08-01'!$F$25,"IGEN","NEM"),IF('KK-08-03'!C35&gt;'KK-08-02'!$F$25,"IGEN","NEM"))</f>
        <v>NEM</v>
      </c>
      <c r="E96" s="671"/>
      <c r="F96" s="672"/>
      <c r="G96" s="672"/>
      <c r="H96" s="672"/>
      <c r="I96" s="734">
        <f t="shared" si="17"/>
        <v>0</v>
      </c>
      <c r="J96" s="671"/>
      <c r="K96" s="672"/>
      <c r="L96" s="672"/>
      <c r="M96" s="672"/>
      <c r="N96" s="673"/>
      <c r="O96" s="154"/>
      <c r="P96" s="579" t="str">
        <f t="shared" si="15"/>
        <v>AlacsonyMagas</v>
      </c>
      <c r="Q96" s="394" t="s">
        <v>174</v>
      </c>
      <c r="R96" s="394" t="s">
        <v>182</v>
      </c>
      <c r="S96" s="394" t="s">
        <v>174</v>
      </c>
    </row>
    <row r="97" spans="1:19" x14ac:dyDescent="0.2">
      <c r="A97" s="774"/>
      <c r="B97" s="372" t="s">
        <v>119</v>
      </c>
      <c r="C97" s="670" t="str">
        <f t="shared" si="16"/>
        <v/>
      </c>
      <c r="D97" s="746" t="str">
        <f>IF('KK-08-02'!$F$25=0,IF('KK-08-03'!C36&gt;'KK-08-01'!$F$25,"IGEN","NEM"),IF('KK-08-03'!C36&gt;'KK-08-02'!$F$25,"IGEN","NEM"))</f>
        <v>NEM</v>
      </c>
      <c r="E97" s="671"/>
      <c r="F97" s="672"/>
      <c r="G97" s="672"/>
      <c r="H97" s="672"/>
      <c r="I97" s="734">
        <f t="shared" si="17"/>
        <v>0</v>
      </c>
      <c r="J97" s="671"/>
      <c r="K97" s="672"/>
      <c r="L97" s="672"/>
      <c r="M97" s="672"/>
      <c r="N97" s="673"/>
      <c r="P97" s="579" t="str">
        <f t="shared" si="15"/>
        <v>AlacsonyKözepes</v>
      </c>
      <c r="Q97" s="394" t="s">
        <v>174</v>
      </c>
      <c r="R97" s="394" t="s">
        <v>175</v>
      </c>
      <c r="S97" s="394" t="s">
        <v>174</v>
      </c>
    </row>
    <row r="98" spans="1:19" x14ac:dyDescent="0.2">
      <c r="A98" s="774"/>
      <c r="B98" s="372" t="s">
        <v>120</v>
      </c>
      <c r="C98" s="670" t="str">
        <f t="shared" si="16"/>
        <v/>
      </c>
      <c r="D98" s="746" t="str">
        <f>IF('KK-08-02'!$F$25=0,IF('KK-08-03'!C37&gt;'KK-08-01'!$F$25,"IGEN","NEM"),IF('KK-08-03'!C37&gt;'KK-08-02'!$F$25,"IGEN","NEM"))</f>
        <v>NEM</v>
      </c>
      <c r="E98" s="671"/>
      <c r="F98" s="672"/>
      <c r="G98" s="672"/>
      <c r="H98" s="672"/>
      <c r="I98" s="734">
        <f t="shared" si="17"/>
        <v>0</v>
      </c>
      <c r="J98" s="671"/>
      <c r="K98" s="672"/>
      <c r="L98" s="672"/>
      <c r="M98" s="672"/>
      <c r="N98" s="673"/>
      <c r="P98" s="579" t="str">
        <f t="shared" si="15"/>
        <v>AlacsonyAlacsony</v>
      </c>
      <c r="Q98" s="394" t="s">
        <v>174</v>
      </c>
      <c r="R98" s="394" t="s">
        <v>174</v>
      </c>
      <c r="S98" s="394" t="s">
        <v>174</v>
      </c>
    </row>
    <row r="99" spans="1:19" x14ac:dyDescent="0.2">
      <c r="A99" s="774"/>
      <c r="B99" s="372" t="s">
        <v>121</v>
      </c>
      <c r="C99" s="670" t="str">
        <f t="shared" si="16"/>
        <v/>
      </c>
      <c r="D99" s="746" t="str">
        <f>IF('KK-08-02'!$F$25=0,IF('KK-08-03'!C38&gt;'KK-08-01'!$F$25,"IGEN","NEM"),IF('KK-08-03'!C38&gt;'KK-08-02'!$F$25,"IGEN","NEM"))</f>
        <v>NEM</v>
      </c>
      <c r="E99" s="671"/>
      <c r="F99" s="672"/>
      <c r="G99" s="672"/>
      <c r="H99" s="672"/>
      <c r="I99" s="734">
        <f t="shared" si="17"/>
        <v>0</v>
      </c>
      <c r="J99" s="671"/>
      <c r="K99" s="672"/>
      <c r="L99" s="672"/>
      <c r="M99" s="672"/>
      <c r="N99" s="673"/>
    </row>
    <row r="100" spans="1:19" x14ac:dyDescent="0.2">
      <c r="A100" s="774"/>
      <c r="B100" s="372" t="s">
        <v>122</v>
      </c>
      <c r="C100" s="670" t="str">
        <f t="shared" si="16"/>
        <v/>
      </c>
      <c r="D100" s="746" t="str">
        <f>IF('KK-08-02'!$F$25=0,IF('KK-08-03'!C39&gt;'KK-08-01'!$F$25,"IGEN","NEM"),IF('KK-08-03'!C39&gt;'KK-08-02'!$F$25,"IGEN","NEM"))</f>
        <v>NEM</v>
      </c>
      <c r="E100" s="671"/>
      <c r="F100" s="672"/>
      <c r="G100" s="672"/>
      <c r="H100" s="672"/>
      <c r="I100" s="734">
        <f t="shared" si="17"/>
        <v>0</v>
      </c>
      <c r="J100" s="671"/>
      <c r="K100" s="672"/>
      <c r="L100" s="672"/>
      <c r="M100" s="672"/>
      <c r="N100" s="673"/>
    </row>
    <row r="101" spans="1:19" x14ac:dyDescent="0.2">
      <c r="A101" s="774"/>
      <c r="B101" s="372" t="s">
        <v>123</v>
      </c>
      <c r="C101" s="670" t="str">
        <f t="shared" si="16"/>
        <v/>
      </c>
      <c r="D101" s="746" t="str">
        <f>IF('KK-08-02'!$F$25=0,IF('KK-08-03'!C40&gt;'KK-08-01'!$F$25,"IGEN","NEM"),IF('KK-08-03'!C40&gt;'KK-08-02'!$F$25,"IGEN","NEM"))</f>
        <v>NEM</v>
      </c>
      <c r="E101" s="671"/>
      <c r="F101" s="672"/>
      <c r="G101" s="672"/>
      <c r="H101" s="672"/>
      <c r="I101" s="734">
        <f t="shared" si="17"/>
        <v>0</v>
      </c>
      <c r="J101" s="671"/>
      <c r="K101" s="672"/>
      <c r="L101" s="672"/>
      <c r="M101" s="672"/>
      <c r="N101" s="673"/>
    </row>
    <row r="102" spans="1:19" x14ac:dyDescent="0.2">
      <c r="A102" s="774"/>
      <c r="B102" s="372" t="s">
        <v>380</v>
      </c>
      <c r="C102" s="670" t="str">
        <f t="shared" si="16"/>
        <v/>
      </c>
      <c r="D102" s="746" t="str">
        <f>IF('KK-08-02'!$F$25=0,IF('KK-08-03'!C41&gt;'KK-08-01'!$F$25,"IGEN","NEM"),IF('KK-08-03'!C41&gt;'KK-08-02'!$F$25,"IGEN","NEM"))</f>
        <v>NEM</v>
      </c>
      <c r="E102" s="671"/>
      <c r="F102" s="672"/>
      <c r="G102" s="672"/>
      <c r="H102" s="672"/>
      <c r="I102" s="734">
        <f t="shared" si="17"/>
        <v>0</v>
      </c>
      <c r="J102" s="671"/>
      <c r="K102" s="672"/>
      <c r="L102" s="672"/>
      <c r="M102" s="672"/>
      <c r="N102" s="673"/>
    </row>
    <row r="103" spans="1:19" x14ac:dyDescent="0.2">
      <c r="A103" s="774"/>
      <c r="B103" s="372" t="s">
        <v>468</v>
      </c>
      <c r="C103" s="670" t="str">
        <f t="shared" si="16"/>
        <v/>
      </c>
      <c r="D103" s="746" t="str">
        <f>IF('KK-08-02'!$F$25=0,IF('KK-08-03'!C42&gt;'KK-08-01'!$F$25,"IGEN","NEM"),IF('KK-08-03'!C42&gt;'KK-08-02'!$F$25,"IGEN","NEM"))</f>
        <v>NEM</v>
      </c>
      <c r="E103" s="671"/>
      <c r="F103" s="672"/>
      <c r="G103" s="672"/>
      <c r="H103" s="672"/>
      <c r="I103" s="734">
        <f t="shared" si="17"/>
        <v>0</v>
      </c>
      <c r="J103" s="671"/>
      <c r="K103" s="672"/>
      <c r="L103" s="672"/>
      <c r="M103" s="672"/>
      <c r="N103" s="673"/>
    </row>
    <row r="104" spans="1:19" x14ac:dyDescent="0.2">
      <c r="A104" s="774"/>
      <c r="B104" s="372" t="s">
        <v>125</v>
      </c>
      <c r="C104" s="670" t="str">
        <f t="shared" si="16"/>
        <v/>
      </c>
      <c r="D104" s="746" t="str">
        <f>IF('KK-08-02'!$F$25=0,IF('KK-08-03'!C43&gt;'KK-08-01'!$F$25,"IGEN","NEM"),IF('KK-08-03'!C43&gt;'KK-08-02'!$F$25,"IGEN","NEM"))</f>
        <v>NEM</v>
      </c>
      <c r="E104" s="671"/>
      <c r="F104" s="672"/>
      <c r="G104" s="672"/>
      <c r="H104" s="672"/>
      <c r="I104" s="734">
        <f t="shared" si="17"/>
        <v>0</v>
      </c>
      <c r="J104" s="671"/>
      <c r="K104" s="672"/>
      <c r="L104" s="672"/>
      <c r="M104" s="672"/>
      <c r="N104" s="673"/>
    </row>
    <row r="105" spans="1:19" ht="13.5" thickBot="1" x14ac:dyDescent="0.25">
      <c r="A105" s="774"/>
      <c r="B105" s="408" t="s">
        <v>126</v>
      </c>
      <c r="C105" s="674" t="str">
        <f t="shared" si="16"/>
        <v/>
      </c>
      <c r="D105" s="747" t="str">
        <f>IF('KK-08-02'!$F$25=0,IF('KK-08-03'!C44&gt;'KK-08-01'!$F$25,"IGEN","NEM"),IF('KK-08-03'!C44&gt;'KK-08-02'!$F$25,"IGEN","NEM"))</f>
        <v>NEM</v>
      </c>
      <c r="E105" s="675"/>
      <c r="F105" s="676"/>
      <c r="G105" s="676"/>
      <c r="H105" s="676"/>
      <c r="I105" s="735">
        <f t="shared" si="17"/>
        <v>0</v>
      </c>
      <c r="J105" s="677"/>
      <c r="K105" s="678"/>
      <c r="L105" s="678"/>
      <c r="M105" s="678"/>
      <c r="N105" s="679"/>
    </row>
    <row r="106" spans="1:19" x14ac:dyDescent="0.2">
      <c r="A106" s="774"/>
      <c r="B106" s="409" t="s">
        <v>91</v>
      </c>
      <c r="C106" s="680" t="str">
        <f t="shared" si="16"/>
        <v/>
      </c>
      <c r="D106" s="748" t="str">
        <f>IF('KK-08-02'!$F$25=0,IF('KK-08-03'!C45&gt;'KK-08-01'!$F$25,"IGEN","NEM"),IF('KK-08-03'!C45&gt;'KK-08-02'!$F$25,"IGEN","NEM"))</f>
        <v>NEM</v>
      </c>
      <c r="E106" s="681"/>
      <c r="F106" s="682"/>
      <c r="G106" s="682"/>
      <c r="H106" s="682"/>
      <c r="I106" s="736">
        <f t="shared" si="17"/>
        <v>0</v>
      </c>
      <c r="J106" s="683"/>
      <c r="K106" s="684"/>
      <c r="L106" s="684"/>
      <c r="M106" s="684"/>
      <c r="N106" s="685"/>
    </row>
    <row r="107" spans="1:19" x14ac:dyDescent="0.2">
      <c r="A107" s="774"/>
      <c r="B107" s="372" t="s">
        <v>127</v>
      </c>
      <c r="C107" s="670" t="str">
        <f t="shared" si="16"/>
        <v/>
      </c>
      <c r="D107" s="746" t="str">
        <f>IF('KK-08-02'!$F$25=0,IF('KK-08-03'!C46&gt;'KK-08-01'!$F$25,"IGEN","NEM"),IF('KK-08-03'!C46&gt;'KK-08-02'!$F$25,"IGEN","NEM"))</f>
        <v>NEM</v>
      </c>
      <c r="E107" s="671"/>
      <c r="F107" s="672"/>
      <c r="G107" s="672"/>
      <c r="H107" s="672"/>
      <c r="I107" s="734">
        <f t="shared" si="17"/>
        <v>0</v>
      </c>
      <c r="J107" s="671"/>
      <c r="K107" s="672"/>
      <c r="L107" s="672"/>
      <c r="M107" s="672"/>
      <c r="N107" s="673"/>
    </row>
    <row r="108" spans="1:19" x14ac:dyDescent="0.2">
      <c r="A108" s="774"/>
      <c r="B108" s="372" t="s">
        <v>128</v>
      </c>
      <c r="C108" s="670" t="str">
        <f t="shared" si="16"/>
        <v/>
      </c>
      <c r="D108" s="746" t="str">
        <f>IF('KK-08-02'!$F$25=0,IF('KK-08-03'!C47&gt;'KK-08-01'!$F$25,"IGEN","NEM"),IF('KK-08-03'!C47&gt;'KK-08-02'!$F$25,"IGEN","NEM"))</f>
        <v>NEM</v>
      </c>
      <c r="E108" s="671"/>
      <c r="F108" s="672"/>
      <c r="G108" s="672"/>
      <c r="H108" s="672"/>
      <c r="I108" s="734">
        <f t="shared" si="17"/>
        <v>0</v>
      </c>
      <c r="J108" s="671"/>
      <c r="K108" s="672"/>
      <c r="L108" s="672"/>
      <c r="M108" s="672"/>
      <c r="N108" s="673"/>
    </row>
    <row r="109" spans="1:19" x14ac:dyDescent="0.2">
      <c r="A109" s="774"/>
      <c r="B109" s="372" t="s">
        <v>129</v>
      </c>
      <c r="C109" s="670" t="str">
        <f t="shared" si="16"/>
        <v/>
      </c>
      <c r="D109" s="746" t="str">
        <f>IF('KK-08-02'!$F$25=0,IF('KK-08-03'!C48&gt;'KK-08-01'!$F$25,"IGEN","NEM"),IF('KK-08-03'!C48&gt;'KK-08-02'!$F$25,"IGEN","NEM"))</f>
        <v>NEM</v>
      </c>
      <c r="E109" s="671"/>
      <c r="F109" s="672"/>
      <c r="G109" s="672"/>
      <c r="H109" s="672"/>
      <c r="I109" s="734">
        <f t="shared" si="17"/>
        <v>0</v>
      </c>
      <c r="J109" s="671"/>
      <c r="K109" s="672"/>
      <c r="L109" s="672"/>
      <c r="M109" s="672"/>
      <c r="N109" s="673"/>
    </row>
    <row r="110" spans="1:19" x14ac:dyDescent="0.2">
      <c r="A110" s="774"/>
      <c r="B110" s="372" t="s">
        <v>130</v>
      </c>
      <c r="C110" s="670" t="str">
        <f t="shared" si="16"/>
        <v/>
      </c>
      <c r="D110" s="746" t="str">
        <f>IF('KK-08-02'!$F$25=0,IF('KK-08-03'!C49&gt;'KK-08-01'!$F$25,"IGEN","NEM"),IF('KK-08-03'!C49&gt;'KK-08-02'!$F$25,"IGEN","NEM"))</f>
        <v>NEM</v>
      </c>
      <c r="E110" s="671"/>
      <c r="F110" s="672"/>
      <c r="G110" s="672"/>
      <c r="H110" s="672"/>
      <c r="I110" s="734">
        <f t="shared" si="17"/>
        <v>0</v>
      </c>
      <c r="J110" s="671"/>
      <c r="K110" s="672"/>
      <c r="L110" s="672"/>
      <c r="M110" s="672"/>
      <c r="N110" s="673"/>
    </row>
    <row r="111" spans="1:19" x14ac:dyDescent="0.2">
      <c r="A111" s="774"/>
      <c r="B111" s="372" t="s">
        <v>131</v>
      </c>
      <c r="C111" s="670" t="str">
        <f t="shared" si="16"/>
        <v/>
      </c>
      <c r="D111" s="746" t="str">
        <f>IF('KK-08-02'!$F$25=0,IF('KK-08-03'!C50&gt;'KK-08-01'!$F$25,"IGEN","NEM"),IF('KK-08-03'!C50&gt;'KK-08-02'!$F$25,"IGEN","NEM"))</f>
        <v>NEM</v>
      </c>
      <c r="E111" s="671"/>
      <c r="F111" s="672"/>
      <c r="G111" s="672"/>
      <c r="H111" s="672"/>
      <c r="I111" s="734">
        <f t="shared" si="17"/>
        <v>0</v>
      </c>
      <c r="J111" s="671"/>
      <c r="K111" s="672"/>
      <c r="L111" s="672"/>
      <c r="M111" s="672"/>
      <c r="N111" s="673"/>
    </row>
    <row r="112" spans="1:19" x14ac:dyDescent="0.2">
      <c r="A112" s="774"/>
      <c r="B112" s="372" t="s">
        <v>132</v>
      </c>
      <c r="C112" s="670" t="str">
        <f t="shared" si="16"/>
        <v/>
      </c>
      <c r="D112" s="746" t="str">
        <f>IF('KK-08-02'!$F$25=0,IF('KK-08-03'!C51&gt;'KK-08-01'!$F$25,"IGEN","NEM"),IF('KK-08-03'!C51&gt;'KK-08-02'!$F$25,"IGEN","NEM"))</f>
        <v>NEM</v>
      </c>
      <c r="E112" s="671"/>
      <c r="F112" s="672"/>
      <c r="G112" s="672"/>
      <c r="H112" s="672"/>
      <c r="I112" s="734">
        <f t="shared" si="17"/>
        <v>0</v>
      </c>
      <c r="J112" s="671"/>
      <c r="K112" s="672"/>
      <c r="L112" s="672"/>
      <c r="M112" s="672"/>
      <c r="N112" s="673"/>
    </row>
    <row r="113" spans="1:14" x14ac:dyDescent="0.2">
      <c r="A113" s="774"/>
      <c r="B113" s="372" t="s">
        <v>133</v>
      </c>
      <c r="C113" s="670" t="str">
        <f t="shared" si="16"/>
        <v/>
      </c>
      <c r="D113" s="746" t="str">
        <f>IF('KK-08-02'!$F$25=0,IF('KK-08-03'!C52&gt;'KK-08-01'!$F$25,"IGEN","NEM"),IF('KK-08-03'!C52&gt;'KK-08-02'!$F$25,"IGEN","NEM"))</f>
        <v>NEM</v>
      </c>
      <c r="E113" s="671"/>
      <c r="F113" s="672"/>
      <c r="G113" s="672"/>
      <c r="H113" s="672"/>
      <c r="I113" s="734">
        <f t="shared" si="17"/>
        <v>0</v>
      </c>
      <c r="J113" s="671"/>
      <c r="K113" s="672"/>
      <c r="L113" s="672"/>
      <c r="M113" s="672"/>
      <c r="N113" s="673"/>
    </row>
    <row r="114" spans="1:14" ht="13.5" thickBot="1" x14ac:dyDescent="0.25">
      <c r="A114" s="774"/>
      <c r="B114" s="408" t="s">
        <v>134</v>
      </c>
      <c r="C114" s="674" t="str">
        <f t="shared" si="16"/>
        <v/>
      </c>
      <c r="D114" s="747" t="str">
        <f>IF('KK-08-02'!$F$25=0,IF('KK-08-03'!C53&gt;'KK-08-01'!$F$25,"IGEN","NEM"),IF('KK-08-03'!C53&gt;'KK-08-02'!$F$25,"IGEN","NEM"))</f>
        <v>NEM</v>
      </c>
      <c r="E114" s="675"/>
      <c r="F114" s="676"/>
      <c r="G114" s="676"/>
      <c r="H114" s="676"/>
      <c r="I114" s="735">
        <f t="shared" si="17"/>
        <v>0</v>
      </c>
      <c r="J114" s="677"/>
      <c r="K114" s="678"/>
      <c r="L114" s="678"/>
      <c r="M114" s="678"/>
      <c r="N114" s="679"/>
    </row>
    <row r="115" spans="1:14" x14ac:dyDescent="0.2">
      <c r="A115" s="774"/>
      <c r="B115" s="410" t="str">
        <f>B80</f>
        <v>1. Sajátos ügyletek, egyenlegek</v>
      </c>
      <c r="C115" s="680" t="str">
        <f t="shared" si="16"/>
        <v/>
      </c>
      <c r="D115" s="748" t="str">
        <f>IF('KK-08-02'!$F$25=0,IF('KK-08-03'!C54&gt;'KK-08-01'!$F$25,"IGEN","NEM"),IF('KK-08-03'!C54&gt;'KK-08-02'!$F$25,"IGEN","NEM"))</f>
        <v>NEM</v>
      </c>
      <c r="E115" s="681"/>
      <c r="F115" s="682"/>
      <c r="G115" s="682"/>
      <c r="H115" s="682"/>
      <c r="I115" s="736">
        <f t="shared" si="17"/>
        <v>0</v>
      </c>
      <c r="J115" s="683"/>
      <c r="K115" s="684"/>
      <c r="L115" s="684"/>
      <c r="M115" s="684"/>
      <c r="N115" s="685"/>
    </row>
    <row r="116" spans="1:14" ht="12.75" customHeight="1" x14ac:dyDescent="0.2">
      <c r="A116" s="774"/>
      <c r="B116" s="471" t="str">
        <f>B81</f>
        <v>2. Sajátos ügyletek, egyenlegek</v>
      </c>
      <c r="C116" s="686" t="str">
        <f t="shared" si="16"/>
        <v/>
      </c>
      <c r="D116" s="749" t="str">
        <f>IF('KK-08-02'!$F$25=0,IF('KK-08-03'!C55&gt;'KK-08-01'!$F$25,"IGEN","NEM"),IF('KK-08-03'!C55&gt;'KK-08-02'!$F$25,"IGEN","NEM"))</f>
        <v>NEM</v>
      </c>
      <c r="E116" s="687"/>
      <c r="F116" s="688"/>
      <c r="G116" s="688"/>
      <c r="H116" s="688"/>
      <c r="I116" s="737">
        <f t="shared" si="17"/>
        <v>0</v>
      </c>
      <c r="J116" s="687"/>
      <c r="K116" s="688"/>
      <c r="L116" s="688"/>
      <c r="M116" s="688"/>
      <c r="N116" s="689"/>
    </row>
    <row r="117" spans="1:14" ht="13.5" thickBot="1" x14ac:dyDescent="0.25">
      <c r="A117" s="775"/>
      <c r="B117" s="398" t="str">
        <f>B82</f>
        <v>3. Sajátos ügyletek, egyenlegek</v>
      </c>
      <c r="C117" s="690" t="str">
        <f t="shared" si="16"/>
        <v/>
      </c>
      <c r="D117" s="742" t="str">
        <f>IF('KK-08-02'!$F$25=0,IF('KK-08-03'!C56&gt;'KK-08-01'!$F$25,"IGEN","NEM"),IF('KK-08-03'!C56&gt;'KK-08-02'!$F$25,"IGEN","NEM"))</f>
        <v>NEM</v>
      </c>
      <c r="E117" s="677"/>
      <c r="F117" s="678"/>
      <c r="G117" s="678"/>
      <c r="H117" s="678"/>
      <c r="I117" s="738">
        <f t="shared" si="17"/>
        <v>0</v>
      </c>
      <c r="J117" s="677"/>
      <c r="K117" s="678"/>
      <c r="L117" s="678"/>
      <c r="M117" s="678"/>
      <c r="N117" s="679"/>
    </row>
    <row r="118" spans="1:14" x14ac:dyDescent="0.2">
      <c r="A118" s="3"/>
      <c r="B118" s="9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ht="18" x14ac:dyDescent="0.25">
      <c r="A119" s="574" t="s">
        <v>442</v>
      </c>
      <c r="B119" s="5"/>
      <c r="C119" s="5"/>
      <c r="D119" s="98"/>
      <c r="E119" s="98"/>
      <c r="F119" s="5"/>
      <c r="G119" s="5"/>
      <c r="H119" s="5"/>
      <c r="I119" s="5"/>
      <c r="J119" s="5"/>
      <c r="K119" s="5"/>
      <c r="L119" s="5"/>
      <c r="M119" s="5"/>
      <c r="N119" s="5"/>
    </row>
    <row r="120" spans="1:14" ht="12.75" customHeight="1" x14ac:dyDescent="0.2">
      <c r="A120" s="19" t="s">
        <v>148</v>
      </c>
      <c r="B120" s="5" t="s">
        <v>492</v>
      </c>
      <c r="C120" s="5"/>
      <c r="D120" s="98"/>
      <c r="E120" s="98"/>
      <c r="F120" s="5"/>
      <c r="G120" s="5"/>
      <c r="H120" s="5"/>
      <c r="I120" s="5"/>
      <c r="J120" s="5"/>
      <c r="K120" s="5"/>
      <c r="L120" s="5"/>
      <c r="M120" s="5"/>
      <c r="N120" s="5"/>
    </row>
    <row r="121" spans="1:14" ht="12.75" customHeight="1" thickBot="1" x14ac:dyDescent="0.25">
      <c r="A121" s="19" t="s">
        <v>160</v>
      </c>
      <c r="B121" s="3" t="s">
        <v>488</v>
      </c>
      <c r="C121" s="5"/>
      <c r="D121" s="98"/>
      <c r="E121" s="98"/>
      <c r="F121" s="5"/>
      <c r="G121" s="5"/>
      <c r="H121" s="5"/>
      <c r="I121" s="5"/>
      <c r="J121" s="5"/>
      <c r="K121" s="5"/>
      <c r="L121" s="5"/>
      <c r="M121" s="5"/>
      <c r="N121" s="5"/>
    </row>
    <row r="122" spans="1:14" ht="12.75" customHeight="1" x14ac:dyDescent="0.2">
      <c r="A122" s="779" t="s">
        <v>443</v>
      </c>
      <c r="B122" s="782" t="s">
        <v>150</v>
      </c>
      <c r="C122" s="784" t="s">
        <v>460</v>
      </c>
      <c r="D122" s="786" t="s">
        <v>168</v>
      </c>
      <c r="E122" s="788" t="s">
        <v>458</v>
      </c>
      <c r="F122" s="790" t="s">
        <v>459</v>
      </c>
      <c r="G122" s="791"/>
      <c r="H122" s="791"/>
      <c r="I122" s="791"/>
      <c r="J122" s="792"/>
      <c r="K122" s="788" t="s">
        <v>451</v>
      </c>
      <c r="L122" s="764" t="s">
        <v>438</v>
      </c>
      <c r="M122" s="764"/>
      <c r="N122" s="765"/>
    </row>
    <row r="123" spans="1:14" ht="27.75" thickBot="1" x14ac:dyDescent="0.25">
      <c r="A123" s="780"/>
      <c r="B123" s="783"/>
      <c r="C123" s="785"/>
      <c r="D123" s="787"/>
      <c r="E123" s="789"/>
      <c r="F123" s="414" t="s">
        <v>446</v>
      </c>
      <c r="G123" s="399" t="s">
        <v>447</v>
      </c>
      <c r="H123" s="399" t="s">
        <v>448</v>
      </c>
      <c r="I123" s="399" t="s">
        <v>449</v>
      </c>
      <c r="J123" s="400" t="s">
        <v>450</v>
      </c>
      <c r="K123" s="789"/>
      <c r="L123" s="413" t="s">
        <v>439</v>
      </c>
      <c r="M123" s="411" t="s">
        <v>440</v>
      </c>
      <c r="N123" s="412" t="s">
        <v>441</v>
      </c>
    </row>
    <row r="124" spans="1:14" ht="12.75" customHeight="1" thickBot="1" x14ac:dyDescent="0.25">
      <c r="A124" s="780"/>
      <c r="B124" s="590" t="s">
        <v>466</v>
      </c>
      <c r="C124" s="691">
        <f>C50</f>
        <v>0</v>
      </c>
      <c r="D124" s="692">
        <f>F91</f>
        <v>0</v>
      </c>
      <c r="E124" s="732">
        <f>I91</f>
        <v>0</v>
      </c>
      <c r="F124" s="693">
        <f t="shared" ref="F124:F150" si="18">J91</f>
        <v>0</v>
      </c>
      <c r="G124" s="694">
        <f t="shared" ref="G124:G150" si="19">K91</f>
        <v>0</v>
      </c>
      <c r="H124" s="694">
        <f t="shared" ref="H124:H150" si="20">L91</f>
        <v>0</v>
      </c>
      <c r="I124" s="694">
        <f t="shared" ref="I124:I150" si="21">M91</f>
        <v>0</v>
      </c>
      <c r="J124" s="695">
        <f t="shared" ref="J124:J150" si="22">N91</f>
        <v>0</v>
      </c>
      <c r="K124" s="708" t="str">
        <f>L56</f>
        <v/>
      </c>
      <c r="L124" s="709"/>
      <c r="M124" s="710"/>
      <c r="N124" s="711"/>
    </row>
    <row r="125" spans="1:14" ht="12.75" customHeight="1" x14ac:dyDescent="0.2">
      <c r="A125" s="780"/>
      <c r="B125" s="591" t="s">
        <v>114</v>
      </c>
      <c r="C125" s="597">
        <f t="shared" ref="C125:C150" si="23">D57</f>
        <v>0</v>
      </c>
      <c r="D125" s="396">
        <f t="shared" ref="D125:D150" si="24">F92</f>
        <v>0</v>
      </c>
      <c r="E125" s="733">
        <f t="shared" ref="E125:E150" si="25">I92</f>
        <v>0</v>
      </c>
      <c r="F125" s="696">
        <f t="shared" si="18"/>
        <v>0</v>
      </c>
      <c r="G125" s="697">
        <f t="shared" si="19"/>
        <v>0</v>
      </c>
      <c r="H125" s="697">
        <f t="shared" si="20"/>
        <v>0</v>
      </c>
      <c r="I125" s="697">
        <f t="shared" si="21"/>
        <v>0</v>
      </c>
      <c r="J125" s="698">
        <f t="shared" si="22"/>
        <v>0</v>
      </c>
      <c r="K125" s="712">
        <f t="shared" ref="K125:K150" si="26">L57</f>
        <v>0</v>
      </c>
      <c r="L125" s="709"/>
      <c r="M125" s="710"/>
      <c r="N125" s="711"/>
    </row>
    <row r="126" spans="1:14" ht="14.25" customHeight="1" x14ac:dyDescent="0.2">
      <c r="A126" s="780"/>
      <c r="B126" s="592" t="s">
        <v>115</v>
      </c>
      <c r="C126" s="598">
        <f t="shared" si="23"/>
        <v>0</v>
      </c>
      <c r="D126" s="390">
        <f t="shared" si="24"/>
        <v>0</v>
      </c>
      <c r="E126" s="734">
        <f t="shared" si="25"/>
        <v>0</v>
      </c>
      <c r="F126" s="699">
        <f t="shared" si="18"/>
        <v>0</v>
      </c>
      <c r="G126" s="700">
        <f t="shared" si="19"/>
        <v>0</v>
      </c>
      <c r="H126" s="700">
        <f t="shared" si="20"/>
        <v>0</v>
      </c>
      <c r="I126" s="700">
        <f t="shared" si="21"/>
        <v>0</v>
      </c>
      <c r="J126" s="701">
        <f t="shared" si="22"/>
        <v>0</v>
      </c>
      <c r="K126" s="713">
        <f t="shared" si="26"/>
        <v>0</v>
      </c>
      <c r="L126" s="714"/>
      <c r="M126" s="715"/>
      <c r="N126" s="716"/>
    </row>
    <row r="127" spans="1:14" ht="12.75" customHeight="1" x14ac:dyDescent="0.2">
      <c r="A127" s="780"/>
      <c r="B127" s="592" t="s">
        <v>116</v>
      </c>
      <c r="C127" s="598">
        <f t="shared" si="23"/>
        <v>0</v>
      </c>
      <c r="D127" s="390">
        <f t="shared" si="24"/>
        <v>0</v>
      </c>
      <c r="E127" s="734">
        <f t="shared" si="25"/>
        <v>0</v>
      </c>
      <c r="F127" s="699">
        <f t="shared" si="18"/>
        <v>0</v>
      </c>
      <c r="G127" s="700">
        <f t="shared" si="19"/>
        <v>0</v>
      </c>
      <c r="H127" s="700">
        <f t="shared" si="20"/>
        <v>0</v>
      </c>
      <c r="I127" s="700">
        <f t="shared" si="21"/>
        <v>0</v>
      </c>
      <c r="J127" s="701">
        <f t="shared" si="22"/>
        <v>0</v>
      </c>
      <c r="K127" s="713">
        <f t="shared" si="26"/>
        <v>0</v>
      </c>
      <c r="L127" s="714"/>
      <c r="M127" s="715"/>
      <c r="N127" s="716"/>
    </row>
    <row r="128" spans="1:14" ht="12.75" customHeight="1" x14ac:dyDescent="0.2">
      <c r="A128" s="780"/>
      <c r="B128" s="592" t="s">
        <v>117</v>
      </c>
      <c r="C128" s="598">
        <f t="shared" si="23"/>
        <v>0</v>
      </c>
      <c r="D128" s="390">
        <f t="shared" si="24"/>
        <v>0</v>
      </c>
      <c r="E128" s="734">
        <f t="shared" si="25"/>
        <v>0</v>
      </c>
      <c r="F128" s="699">
        <f t="shared" si="18"/>
        <v>0</v>
      </c>
      <c r="G128" s="700">
        <f t="shared" si="19"/>
        <v>0</v>
      </c>
      <c r="H128" s="700">
        <f t="shared" si="20"/>
        <v>0</v>
      </c>
      <c r="I128" s="700">
        <f t="shared" si="21"/>
        <v>0</v>
      </c>
      <c r="J128" s="701">
        <f t="shared" si="22"/>
        <v>0</v>
      </c>
      <c r="K128" s="713">
        <f t="shared" si="26"/>
        <v>0</v>
      </c>
      <c r="L128" s="714"/>
      <c r="M128" s="715"/>
      <c r="N128" s="716"/>
    </row>
    <row r="129" spans="1:14" ht="12.75" customHeight="1" x14ac:dyDescent="0.2">
      <c r="A129" s="780"/>
      <c r="B129" s="592" t="s">
        <v>118</v>
      </c>
      <c r="C129" s="598">
        <f t="shared" si="23"/>
        <v>0</v>
      </c>
      <c r="D129" s="390">
        <f t="shared" si="24"/>
        <v>0</v>
      </c>
      <c r="E129" s="734">
        <f t="shared" si="25"/>
        <v>0</v>
      </c>
      <c r="F129" s="699">
        <f t="shared" si="18"/>
        <v>0</v>
      </c>
      <c r="G129" s="700">
        <f t="shared" si="19"/>
        <v>0</v>
      </c>
      <c r="H129" s="700">
        <f t="shared" si="20"/>
        <v>0</v>
      </c>
      <c r="I129" s="700">
        <f t="shared" si="21"/>
        <v>0</v>
      </c>
      <c r="J129" s="701">
        <f t="shared" si="22"/>
        <v>0</v>
      </c>
      <c r="K129" s="713">
        <f t="shared" si="26"/>
        <v>0</v>
      </c>
      <c r="L129" s="714"/>
      <c r="M129" s="715"/>
      <c r="N129" s="716"/>
    </row>
    <row r="130" spans="1:14" ht="12.75" customHeight="1" x14ac:dyDescent="0.2">
      <c r="A130" s="780"/>
      <c r="B130" s="592" t="s">
        <v>119</v>
      </c>
      <c r="C130" s="598">
        <f t="shared" si="23"/>
        <v>0</v>
      </c>
      <c r="D130" s="390">
        <f t="shared" si="24"/>
        <v>0</v>
      </c>
      <c r="E130" s="734">
        <f t="shared" si="25"/>
        <v>0</v>
      </c>
      <c r="F130" s="699">
        <f t="shared" si="18"/>
        <v>0</v>
      </c>
      <c r="G130" s="700">
        <f t="shared" si="19"/>
        <v>0</v>
      </c>
      <c r="H130" s="700">
        <f t="shared" si="20"/>
        <v>0</v>
      </c>
      <c r="I130" s="700">
        <f t="shared" si="21"/>
        <v>0</v>
      </c>
      <c r="J130" s="701">
        <f t="shared" si="22"/>
        <v>0</v>
      </c>
      <c r="K130" s="713">
        <f t="shared" si="26"/>
        <v>0</v>
      </c>
      <c r="L130" s="714"/>
      <c r="M130" s="715"/>
      <c r="N130" s="716"/>
    </row>
    <row r="131" spans="1:14" ht="12.75" customHeight="1" x14ac:dyDescent="0.2">
      <c r="A131" s="780"/>
      <c r="B131" s="592" t="s">
        <v>120</v>
      </c>
      <c r="C131" s="598">
        <f t="shared" si="23"/>
        <v>0</v>
      </c>
      <c r="D131" s="390">
        <f t="shared" si="24"/>
        <v>0</v>
      </c>
      <c r="E131" s="734">
        <f t="shared" si="25"/>
        <v>0</v>
      </c>
      <c r="F131" s="699">
        <f t="shared" si="18"/>
        <v>0</v>
      </c>
      <c r="G131" s="700">
        <f t="shared" si="19"/>
        <v>0</v>
      </c>
      <c r="H131" s="700">
        <f t="shared" si="20"/>
        <v>0</v>
      </c>
      <c r="I131" s="700">
        <f t="shared" si="21"/>
        <v>0</v>
      </c>
      <c r="J131" s="701">
        <f t="shared" si="22"/>
        <v>0</v>
      </c>
      <c r="K131" s="713">
        <f t="shared" si="26"/>
        <v>0</v>
      </c>
      <c r="L131" s="714"/>
      <c r="M131" s="715"/>
      <c r="N131" s="716"/>
    </row>
    <row r="132" spans="1:14" ht="12.75" customHeight="1" x14ac:dyDescent="0.2">
      <c r="A132" s="780"/>
      <c r="B132" s="592" t="s">
        <v>121</v>
      </c>
      <c r="C132" s="598">
        <f t="shared" si="23"/>
        <v>0</v>
      </c>
      <c r="D132" s="390">
        <f t="shared" si="24"/>
        <v>0</v>
      </c>
      <c r="E132" s="734">
        <f t="shared" si="25"/>
        <v>0</v>
      </c>
      <c r="F132" s="699">
        <f t="shared" si="18"/>
        <v>0</v>
      </c>
      <c r="G132" s="700">
        <f t="shared" si="19"/>
        <v>0</v>
      </c>
      <c r="H132" s="700">
        <f t="shared" si="20"/>
        <v>0</v>
      </c>
      <c r="I132" s="700">
        <f t="shared" si="21"/>
        <v>0</v>
      </c>
      <c r="J132" s="701">
        <f t="shared" si="22"/>
        <v>0</v>
      </c>
      <c r="K132" s="713">
        <f t="shared" si="26"/>
        <v>0</v>
      </c>
      <c r="L132" s="714"/>
      <c r="M132" s="715"/>
      <c r="N132" s="716"/>
    </row>
    <row r="133" spans="1:14" ht="12.75" customHeight="1" x14ac:dyDescent="0.2">
      <c r="A133" s="780"/>
      <c r="B133" s="592" t="s">
        <v>122</v>
      </c>
      <c r="C133" s="598">
        <f t="shared" si="23"/>
        <v>0</v>
      </c>
      <c r="D133" s="390">
        <f t="shared" si="24"/>
        <v>0</v>
      </c>
      <c r="E133" s="734">
        <f t="shared" si="25"/>
        <v>0</v>
      </c>
      <c r="F133" s="699">
        <f t="shared" si="18"/>
        <v>0</v>
      </c>
      <c r="G133" s="700">
        <f t="shared" si="19"/>
        <v>0</v>
      </c>
      <c r="H133" s="700">
        <f t="shared" si="20"/>
        <v>0</v>
      </c>
      <c r="I133" s="700">
        <f t="shared" si="21"/>
        <v>0</v>
      </c>
      <c r="J133" s="701">
        <f t="shared" si="22"/>
        <v>0</v>
      </c>
      <c r="K133" s="713">
        <f t="shared" si="26"/>
        <v>0</v>
      </c>
      <c r="L133" s="714"/>
      <c r="M133" s="715"/>
      <c r="N133" s="716"/>
    </row>
    <row r="134" spans="1:14" ht="12.75" customHeight="1" x14ac:dyDescent="0.2">
      <c r="A134" s="780"/>
      <c r="B134" s="592" t="s">
        <v>123</v>
      </c>
      <c r="C134" s="598">
        <f t="shared" si="23"/>
        <v>0</v>
      </c>
      <c r="D134" s="390">
        <f t="shared" si="24"/>
        <v>0</v>
      </c>
      <c r="E134" s="734">
        <f t="shared" si="25"/>
        <v>0</v>
      </c>
      <c r="F134" s="699">
        <f t="shared" si="18"/>
        <v>0</v>
      </c>
      <c r="G134" s="700">
        <f t="shared" si="19"/>
        <v>0</v>
      </c>
      <c r="H134" s="700">
        <f t="shared" si="20"/>
        <v>0</v>
      </c>
      <c r="I134" s="700">
        <f t="shared" si="21"/>
        <v>0</v>
      </c>
      <c r="J134" s="701">
        <f t="shared" si="22"/>
        <v>0</v>
      </c>
      <c r="K134" s="713">
        <f t="shared" si="26"/>
        <v>0</v>
      </c>
      <c r="L134" s="714"/>
      <c r="M134" s="715"/>
      <c r="N134" s="716"/>
    </row>
    <row r="135" spans="1:14" ht="12.75" customHeight="1" x14ac:dyDescent="0.2">
      <c r="A135" s="780"/>
      <c r="B135" s="592" t="s">
        <v>380</v>
      </c>
      <c r="C135" s="598">
        <f t="shared" si="23"/>
        <v>0</v>
      </c>
      <c r="D135" s="390">
        <f t="shared" si="24"/>
        <v>0</v>
      </c>
      <c r="E135" s="734">
        <f t="shared" si="25"/>
        <v>0</v>
      </c>
      <c r="F135" s="699">
        <f t="shared" si="18"/>
        <v>0</v>
      </c>
      <c r="G135" s="700">
        <f t="shared" si="19"/>
        <v>0</v>
      </c>
      <c r="H135" s="700">
        <f t="shared" si="20"/>
        <v>0</v>
      </c>
      <c r="I135" s="700">
        <f t="shared" si="21"/>
        <v>0</v>
      </c>
      <c r="J135" s="701">
        <f t="shared" si="22"/>
        <v>0</v>
      </c>
      <c r="K135" s="713">
        <f t="shared" si="26"/>
        <v>0</v>
      </c>
      <c r="L135" s="714"/>
      <c r="M135" s="715"/>
      <c r="N135" s="716"/>
    </row>
    <row r="136" spans="1:14" ht="12.75" customHeight="1" x14ac:dyDescent="0.2">
      <c r="A136" s="780"/>
      <c r="B136" s="592" t="s">
        <v>468</v>
      </c>
      <c r="C136" s="598">
        <f t="shared" si="23"/>
        <v>0</v>
      </c>
      <c r="D136" s="390">
        <f t="shared" si="24"/>
        <v>0</v>
      </c>
      <c r="E136" s="734">
        <f t="shared" si="25"/>
        <v>0</v>
      </c>
      <c r="F136" s="699">
        <f t="shared" si="18"/>
        <v>0</v>
      </c>
      <c r="G136" s="700">
        <f t="shared" si="19"/>
        <v>0</v>
      </c>
      <c r="H136" s="700">
        <f t="shared" si="20"/>
        <v>0</v>
      </c>
      <c r="I136" s="700">
        <f t="shared" si="21"/>
        <v>0</v>
      </c>
      <c r="J136" s="701">
        <f t="shared" si="22"/>
        <v>0</v>
      </c>
      <c r="K136" s="713">
        <f t="shared" si="26"/>
        <v>0</v>
      </c>
      <c r="L136" s="714"/>
      <c r="M136" s="715"/>
      <c r="N136" s="716"/>
    </row>
    <row r="137" spans="1:14" ht="12.75" customHeight="1" x14ac:dyDescent="0.2">
      <c r="A137" s="780"/>
      <c r="B137" s="592" t="s">
        <v>125</v>
      </c>
      <c r="C137" s="598">
        <f t="shared" si="23"/>
        <v>0</v>
      </c>
      <c r="D137" s="390">
        <f t="shared" si="24"/>
        <v>0</v>
      </c>
      <c r="E137" s="734">
        <f t="shared" si="25"/>
        <v>0</v>
      </c>
      <c r="F137" s="699">
        <f t="shared" si="18"/>
        <v>0</v>
      </c>
      <c r="G137" s="700">
        <f t="shared" si="19"/>
        <v>0</v>
      </c>
      <c r="H137" s="700">
        <f t="shared" si="20"/>
        <v>0</v>
      </c>
      <c r="I137" s="700">
        <f t="shared" si="21"/>
        <v>0</v>
      </c>
      <c r="J137" s="701">
        <f t="shared" si="22"/>
        <v>0</v>
      </c>
      <c r="K137" s="713">
        <f t="shared" si="26"/>
        <v>0</v>
      </c>
      <c r="L137" s="714"/>
      <c r="M137" s="715"/>
      <c r="N137" s="716"/>
    </row>
    <row r="138" spans="1:14" ht="12.75" customHeight="1" thickBot="1" x14ac:dyDescent="0.25">
      <c r="A138" s="780"/>
      <c r="B138" s="593" t="s">
        <v>126</v>
      </c>
      <c r="C138" s="599">
        <f t="shared" si="23"/>
        <v>0</v>
      </c>
      <c r="D138" s="397">
        <f t="shared" si="24"/>
        <v>0</v>
      </c>
      <c r="E138" s="735">
        <f t="shared" si="25"/>
        <v>0</v>
      </c>
      <c r="F138" s="702">
        <f t="shared" si="18"/>
        <v>0</v>
      </c>
      <c r="G138" s="703">
        <f t="shared" si="19"/>
        <v>0</v>
      </c>
      <c r="H138" s="703">
        <f t="shared" si="20"/>
        <v>0</v>
      </c>
      <c r="I138" s="703">
        <f t="shared" si="21"/>
        <v>0</v>
      </c>
      <c r="J138" s="704">
        <f t="shared" si="22"/>
        <v>0</v>
      </c>
      <c r="K138" s="717">
        <f t="shared" si="26"/>
        <v>0</v>
      </c>
      <c r="L138" s="718"/>
      <c r="M138" s="719"/>
      <c r="N138" s="720"/>
    </row>
    <row r="139" spans="1:14" ht="12.75" customHeight="1" x14ac:dyDescent="0.2">
      <c r="A139" s="780"/>
      <c r="B139" s="591" t="s">
        <v>91</v>
      </c>
      <c r="C139" s="597">
        <f t="shared" si="23"/>
        <v>0</v>
      </c>
      <c r="D139" s="396">
        <f t="shared" si="24"/>
        <v>0</v>
      </c>
      <c r="E139" s="736">
        <f t="shared" si="25"/>
        <v>0</v>
      </c>
      <c r="F139" s="696">
        <f t="shared" si="18"/>
        <v>0</v>
      </c>
      <c r="G139" s="697">
        <f t="shared" si="19"/>
        <v>0</v>
      </c>
      <c r="H139" s="697">
        <f t="shared" si="20"/>
        <v>0</v>
      </c>
      <c r="I139" s="697">
        <f t="shared" si="21"/>
        <v>0</v>
      </c>
      <c r="J139" s="698">
        <f t="shared" si="22"/>
        <v>0</v>
      </c>
      <c r="K139" s="712">
        <f t="shared" si="26"/>
        <v>0</v>
      </c>
      <c r="L139" s="709"/>
      <c r="M139" s="710"/>
      <c r="N139" s="711"/>
    </row>
    <row r="140" spans="1:14" ht="12.75" customHeight="1" x14ac:dyDescent="0.2">
      <c r="A140" s="780"/>
      <c r="B140" s="592" t="s">
        <v>127</v>
      </c>
      <c r="C140" s="598">
        <f t="shared" si="23"/>
        <v>0</v>
      </c>
      <c r="D140" s="390">
        <f t="shared" si="24"/>
        <v>0</v>
      </c>
      <c r="E140" s="734">
        <f t="shared" si="25"/>
        <v>0</v>
      </c>
      <c r="F140" s="699">
        <f t="shared" si="18"/>
        <v>0</v>
      </c>
      <c r="G140" s="700">
        <f t="shared" si="19"/>
        <v>0</v>
      </c>
      <c r="H140" s="700">
        <f t="shared" si="20"/>
        <v>0</v>
      </c>
      <c r="I140" s="700">
        <f t="shared" si="21"/>
        <v>0</v>
      </c>
      <c r="J140" s="701">
        <f t="shared" si="22"/>
        <v>0</v>
      </c>
      <c r="K140" s="713">
        <f t="shared" si="26"/>
        <v>0</v>
      </c>
      <c r="L140" s="714"/>
      <c r="M140" s="715"/>
      <c r="N140" s="716"/>
    </row>
    <row r="141" spans="1:14" ht="12.75" customHeight="1" x14ac:dyDescent="0.2">
      <c r="A141" s="780"/>
      <c r="B141" s="592" t="s">
        <v>128</v>
      </c>
      <c r="C141" s="598">
        <f t="shared" si="23"/>
        <v>0</v>
      </c>
      <c r="D141" s="390">
        <f t="shared" si="24"/>
        <v>0</v>
      </c>
      <c r="E141" s="734">
        <f t="shared" si="25"/>
        <v>0</v>
      </c>
      <c r="F141" s="699">
        <f t="shared" si="18"/>
        <v>0</v>
      </c>
      <c r="G141" s="700">
        <f t="shared" si="19"/>
        <v>0</v>
      </c>
      <c r="H141" s="700">
        <f t="shared" si="20"/>
        <v>0</v>
      </c>
      <c r="I141" s="700">
        <f t="shared" si="21"/>
        <v>0</v>
      </c>
      <c r="J141" s="701">
        <f t="shared" si="22"/>
        <v>0</v>
      </c>
      <c r="K141" s="713">
        <f t="shared" si="26"/>
        <v>0</v>
      </c>
      <c r="L141" s="714"/>
      <c r="M141" s="715"/>
      <c r="N141" s="716"/>
    </row>
    <row r="142" spans="1:14" ht="12.75" customHeight="1" x14ac:dyDescent="0.2">
      <c r="A142" s="780"/>
      <c r="B142" s="592" t="s">
        <v>129</v>
      </c>
      <c r="C142" s="598">
        <f t="shared" si="23"/>
        <v>0</v>
      </c>
      <c r="D142" s="390">
        <f t="shared" si="24"/>
        <v>0</v>
      </c>
      <c r="E142" s="734">
        <f t="shared" si="25"/>
        <v>0</v>
      </c>
      <c r="F142" s="699">
        <f t="shared" si="18"/>
        <v>0</v>
      </c>
      <c r="G142" s="700">
        <f t="shared" si="19"/>
        <v>0</v>
      </c>
      <c r="H142" s="700">
        <f t="shared" si="20"/>
        <v>0</v>
      </c>
      <c r="I142" s="700">
        <f t="shared" si="21"/>
        <v>0</v>
      </c>
      <c r="J142" s="701">
        <f t="shared" si="22"/>
        <v>0</v>
      </c>
      <c r="K142" s="713">
        <f t="shared" si="26"/>
        <v>0</v>
      </c>
      <c r="L142" s="714"/>
      <c r="M142" s="715"/>
      <c r="N142" s="716"/>
    </row>
    <row r="143" spans="1:14" ht="12.75" customHeight="1" x14ac:dyDescent="0.2">
      <c r="A143" s="780"/>
      <c r="B143" s="592" t="s">
        <v>130</v>
      </c>
      <c r="C143" s="598">
        <f t="shared" si="23"/>
        <v>0</v>
      </c>
      <c r="D143" s="390">
        <f t="shared" si="24"/>
        <v>0</v>
      </c>
      <c r="E143" s="734">
        <f t="shared" si="25"/>
        <v>0</v>
      </c>
      <c r="F143" s="699">
        <f t="shared" si="18"/>
        <v>0</v>
      </c>
      <c r="G143" s="700">
        <f t="shared" si="19"/>
        <v>0</v>
      </c>
      <c r="H143" s="700">
        <f t="shared" si="20"/>
        <v>0</v>
      </c>
      <c r="I143" s="700">
        <f t="shared" si="21"/>
        <v>0</v>
      </c>
      <c r="J143" s="701">
        <f t="shared" si="22"/>
        <v>0</v>
      </c>
      <c r="K143" s="713">
        <f t="shared" si="26"/>
        <v>0</v>
      </c>
      <c r="L143" s="714"/>
      <c r="M143" s="715"/>
      <c r="N143" s="716"/>
    </row>
    <row r="144" spans="1:14" ht="12.75" customHeight="1" x14ac:dyDescent="0.2">
      <c r="A144" s="780"/>
      <c r="B144" s="592" t="s">
        <v>131</v>
      </c>
      <c r="C144" s="598">
        <f t="shared" si="23"/>
        <v>0</v>
      </c>
      <c r="D144" s="390">
        <f t="shared" si="24"/>
        <v>0</v>
      </c>
      <c r="E144" s="734">
        <f t="shared" si="25"/>
        <v>0</v>
      </c>
      <c r="F144" s="699">
        <f t="shared" si="18"/>
        <v>0</v>
      </c>
      <c r="G144" s="700">
        <f t="shared" si="19"/>
        <v>0</v>
      </c>
      <c r="H144" s="700">
        <f t="shared" si="20"/>
        <v>0</v>
      </c>
      <c r="I144" s="700">
        <f t="shared" si="21"/>
        <v>0</v>
      </c>
      <c r="J144" s="701">
        <f t="shared" si="22"/>
        <v>0</v>
      </c>
      <c r="K144" s="713">
        <f t="shared" si="26"/>
        <v>0</v>
      </c>
      <c r="L144" s="714"/>
      <c r="M144" s="715"/>
      <c r="N144" s="716"/>
    </row>
    <row r="145" spans="1:14" ht="12.75" customHeight="1" x14ac:dyDescent="0.2">
      <c r="A145" s="780"/>
      <c r="B145" s="592" t="s">
        <v>132</v>
      </c>
      <c r="C145" s="598">
        <f t="shared" si="23"/>
        <v>0</v>
      </c>
      <c r="D145" s="390">
        <f t="shared" si="24"/>
        <v>0</v>
      </c>
      <c r="E145" s="734">
        <f t="shared" si="25"/>
        <v>0</v>
      </c>
      <c r="F145" s="699">
        <f t="shared" si="18"/>
        <v>0</v>
      </c>
      <c r="G145" s="700">
        <f t="shared" si="19"/>
        <v>0</v>
      </c>
      <c r="H145" s="700">
        <f t="shared" si="20"/>
        <v>0</v>
      </c>
      <c r="I145" s="700">
        <f t="shared" si="21"/>
        <v>0</v>
      </c>
      <c r="J145" s="701">
        <f t="shared" si="22"/>
        <v>0</v>
      </c>
      <c r="K145" s="713">
        <f t="shared" si="26"/>
        <v>0</v>
      </c>
      <c r="L145" s="714"/>
      <c r="M145" s="715"/>
      <c r="N145" s="716"/>
    </row>
    <row r="146" spans="1:14" ht="12.75" customHeight="1" x14ac:dyDescent="0.2">
      <c r="A146" s="780"/>
      <c r="B146" s="592" t="s">
        <v>133</v>
      </c>
      <c r="C146" s="598">
        <f t="shared" si="23"/>
        <v>0</v>
      </c>
      <c r="D146" s="390">
        <f t="shared" si="24"/>
        <v>0</v>
      </c>
      <c r="E146" s="734">
        <f t="shared" si="25"/>
        <v>0</v>
      </c>
      <c r="F146" s="699">
        <f t="shared" si="18"/>
        <v>0</v>
      </c>
      <c r="G146" s="700">
        <f t="shared" si="19"/>
        <v>0</v>
      </c>
      <c r="H146" s="700">
        <f t="shared" si="20"/>
        <v>0</v>
      </c>
      <c r="I146" s="700">
        <f t="shared" si="21"/>
        <v>0</v>
      </c>
      <c r="J146" s="701">
        <f t="shared" si="22"/>
        <v>0</v>
      </c>
      <c r="K146" s="713">
        <f t="shared" si="26"/>
        <v>0</v>
      </c>
      <c r="L146" s="714"/>
      <c r="M146" s="715"/>
      <c r="N146" s="716"/>
    </row>
    <row r="147" spans="1:14" ht="12.75" customHeight="1" thickBot="1" x14ac:dyDescent="0.25">
      <c r="A147" s="780"/>
      <c r="B147" s="593" t="s">
        <v>134</v>
      </c>
      <c r="C147" s="599">
        <f t="shared" si="23"/>
        <v>0</v>
      </c>
      <c r="D147" s="397">
        <f t="shared" si="24"/>
        <v>0</v>
      </c>
      <c r="E147" s="735">
        <f t="shared" si="25"/>
        <v>0</v>
      </c>
      <c r="F147" s="702">
        <f t="shared" si="18"/>
        <v>0</v>
      </c>
      <c r="G147" s="703">
        <f t="shared" si="19"/>
        <v>0</v>
      </c>
      <c r="H147" s="703">
        <f t="shared" si="20"/>
        <v>0</v>
      </c>
      <c r="I147" s="703">
        <f t="shared" si="21"/>
        <v>0</v>
      </c>
      <c r="J147" s="704">
        <f t="shared" si="22"/>
        <v>0</v>
      </c>
      <c r="K147" s="717">
        <f t="shared" si="26"/>
        <v>0</v>
      </c>
      <c r="L147" s="718"/>
      <c r="M147" s="719"/>
      <c r="N147" s="720"/>
    </row>
    <row r="148" spans="1:14" ht="12.75" customHeight="1" x14ac:dyDescent="0.2">
      <c r="A148" s="780"/>
      <c r="B148" s="594" t="str">
        <f>B42</f>
        <v>1. Sajátos ügyletek, egyenlegek</v>
      </c>
      <c r="C148" s="597">
        <f t="shared" si="23"/>
        <v>0</v>
      </c>
      <c r="D148" s="396">
        <f t="shared" si="24"/>
        <v>0</v>
      </c>
      <c r="E148" s="736">
        <f t="shared" si="25"/>
        <v>0</v>
      </c>
      <c r="F148" s="696">
        <f t="shared" si="18"/>
        <v>0</v>
      </c>
      <c r="G148" s="697">
        <f t="shared" si="19"/>
        <v>0</v>
      </c>
      <c r="H148" s="697">
        <f t="shared" si="20"/>
        <v>0</v>
      </c>
      <c r="I148" s="697">
        <f t="shared" si="21"/>
        <v>0</v>
      </c>
      <c r="J148" s="698">
        <f t="shared" si="22"/>
        <v>0</v>
      </c>
      <c r="K148" s="712">
        <f t="shared" si="26"/>
        <v>0</v>
      </c>
      <c r="L148" s="709"/>
      <c r="M148" s="710"/>
      <c r="N148" s="711"/>
    </row>
    <row r="149" spans="1:14" ht="12.75" customHeight="1" x14ac:dyDescent="0.2">
      <c r="A149" s="780"/>
      <c r="B149" s="595" t="str">
        <f>B43</f>
        <v>2. Sajátos ügyletek, egyenlegek</v>
      </c>
      <c r="C149" s="598">
        <f t="shared" si="23"/>
        <v>0</v>
      </c>
      <c r="D149" s="390">
        <f t="shared" si="24"/>
        <v>0</v>
      </c>
      <c r="E149" s="737">
        <f t="shared" si="25"/>
        <v>0</v>
      </c>
      <c r="F149" s="705">
        <f t="shared" si="18"/>
        <v>0</v>
      </c>
      <c r="G149" s="706">
        <f t="shared" si="19"/>
        <v>0</v>
      </c>
      <c r="H149" s="706">
        <f t="shared" si="20"/>
        <v>0</v>
      </c>
      <c r="I149" s="706">
        <f t="shared" si="21"/>
        <v>0</v>
      </c>
      <c r="J149" s="707">
        <f t="shared" si="22"/>
        <v>0</v>
      </c>
      <c r="K149" s="721">
        <f t="shared" si="26"/>
        <v>0</v>
      </c>
      <c r="L149" s="722"/>
      <c r="M149" s="723"/>
      <c r="N149" s="724"/>
    </row>
    <row r="150" spans="1:14" ht="12.75" customHeight="1" thickBot="1" x14ac:dyDescent="0.25">
      <c r="A150" s="781"/>
      <c r="B150" s="596" t="str">
        <f>B44</f>
        <v>3. Sajátos ügyletek, egyenlegek</v>
      </c>
      <c r="C150" s="599">
        <f t="shared" si="23"/>
        <v>0</v>
      </c>
      <c r="D150" s="397">
        <f t="shared" si="24"/>
        <v>0</v>
      </c>
      <c r="E150" s="738">
        <f t="shared" si="25"/>
        <v>0</v>
      </c>
      <c r="F150" s="702">
        <f t="shared" si="18"/>
        <v>0</v>
      </c>
      <c r="G150" s="703">
        <f t="shared" si="19"/>
        <v>0</v>
      </c>
      <c r="H150" s="703">
        <f t="shared" si="20"/>
        <v>0</v>
      </c>
      <c r="I150" s="703">
        <f t="shared" si="21"/>
        <v>0</v>
      </c>
      <c r="J150" s="704">
        <f t="shared" si="22"/>
        <v>0</v>
      </c>
      <c r="K150" s="717">
        <f t="shared" si="26"/>
        <v>0</v>
      </c>
      <c r="L150" s="718"/>
      <c r="M150" s="719"/>
      <c r="N150" s="720"/>
    </row>
  </sheetData>
  <mergeCells count="13">
    <mergeCell ref="O14:Q14"/>
    <mergeCell ref="L122:N122"/>
    <mergeCell ref="A55:A82"/>
    <mergeCell ref="A14:A44"/>
    <mergeCell ref="A89:A117"/>
    <mergeCell ref="J89:N89"/>
    <mergeCell ref="A122:A150"/>
    <mergeCell ref="B122:B123"/>
    <mergeCell ref="C122:C123"/>
    <mergeCell ref="D122:D123"/>
    <mergeCell ref="E122:E123"/>
    <mergeCell ref="F122:J122"/>
    <mergeCell ref="K122:K123"/>
  </mergeCells>
  <dataValidations count="3">
    <dataValidation type="list" allowBlank="1" showInputMessage="1" showErrorMessage="1" sqref="E91:E117 G91:G117" xr:uid="{00000000-0002-0000-0500-000000000000}">
      <formula1>$Z$2:$AA$2</formula1>
    </dataValidation>
    <dataValidation type="list" allowBlank="1" showInputMessage="1" showErrorMessage="1" sqref="C42:C44" xr:uid="{00000000-0002-0000-0500-000001000000}">
      <formula1>$W$2:$Y$2</formula1>
    </dataValidation>
    <dataValidation type="list" allowBlank="1" showInputMessage="1" showErrorMessage="1" sqref="C50:J50 J91:N117 H91:H117 F91:F117 D57:K82" xr:uid="{00000000-0002-0000-0500-000002000000}">
      <formula1>$AB$2:$AE$2</formula1>
    </dataValidation>
  </dataValidations>
  <hyperlinks>
    <hyperlink ref="O3" location="TARTALOM!A1" display=" &lt; Tartalom" xr:uid="{00000000-0004-0000-0500-000000000000}"/>
    <hyperlink ref="M11" location="'KK-08-02'!A1" display="KK-08-02" xr:uid="{00000000-0004-0000-0500-000001000000}"/>
    <hyperlink ref="L11" location="'KK-08-01'!A1" display="KK-08-01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72" fitToHeight="3" orientation="landscape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45" max="13" man="1"/>
    <brk id="82" max="13" man="1"/>
    <brk id="118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4"/>
  <sheetViews>
    <sheetView showGridLines="0" zoomScaleNormal="100" zoomScaleSheetLayoutView="100" workbookViewId="0"/>
  </sheetViews>
  <sheetFormatPr defaultColWidth="9" defaultRowHeight="16.5" customHeight="1" x14ac:dyDescent="0.3"/>
  <cols>
    <col min="1" max="1" width="5.25" style="2" customWidth="1"/>
    <col min="2" max="2" width="10.375" style="30" customWidth="1"/>
    <col min="3" max="3" width="25.5" style="30" customWidth="1"/>
    <col min="4" max="4" width="23" style="30" customWidth="1"/>
    <col min="5" max="5" width="21.875" style="30" customWidth="1"/>
    <col min="6" max="8" width="23.125" style="30" customWidth="1"/>
    <col min="9" max="9" width="9" style="156" customWidth="1"/>
    <col min="10" max="17" width="9" style="2" customWidth="1"/>
    <col min="18" max="16384" width="9" style="2"/>
  </cols>
  <sheetData>
    <row r="1" spans="1:17" x14ac:dyDescent="0.3">
      <c r="A1" s="39" t="s">
        <v>38</v>
      </c>
      <c r="B1" s="39"/>
      <c r="C1" s="39"/>
      <c r="D1" s="32"/>
      <c r="E1" s="32"/>
      <c r="F1" s="32"/>
      <c r="G1" s="32"/>
      <c r="H1" s="32"/>
      <c r="I1" s="34" t="s">
        <v>40</v>
      </c>
    </row>
    <row r="2" spans="1:17" x14ac:dyDescent="0.3">
      <c r="A2" s="39"/>
      <c r="B2" s="39"/>
      <c r="C2" s="39"/>
      <c r="D2" s="32"/>
      <c r="E2" s="44"/>
      <c r="F2" s="44"/>
      <c r="G2" s="44"/>
      <c r="H2" s="44"/>
      <c r="J2" s="22" t="s">
        <v>41</v>
      </c>
      <c r="N2" s="30" t="s">
        <v>54</v>
      </c>
      <c r="O2" s="30" t="s">
        <v>54</v>
      </c>
      <c r="P2" s="30" t="s">
        <v>174</v>
      </c>
      <c r="Q2" s="30" t="s">
        <v>176</v>
      </c>
    </row>
    <row r="3" spans="1:17" x14ac:dyDescent="0.3">
      <c r="A3" s="39" t="s">
        <v>177</v>
      </c>
      <c r="B3" s="39"/>
      <c r="C3" s="65"/>
      <c r="D3" s="32"/>
      <c r="E3" s="44"/>
      <c r="F3" s="44"/>
      <c r="G3" s="44"/>
      <c r="H3" s="44"/>
      <c r="N3" s="30" t="s">
        <v>49</v>
      </c>
      <c r="O3" s="30" t="s">
        <v>178</v>
      </c>
      <c r="P3" s="30" t="s">
        <v>175</v>
      </c>
      <c r="Q3" s="30" t="s">
        <v>179</v>
      </c>
    </row>
    <row r="4" spans="1:17" x14ac:dyDescent="0.3">
      <c r="A4" s="157" t="str">
        <f>CONCATENATE("Ügyfél:   ",Alapa!$C$17)</f>
        <v xml:space="preserve">Ügyfél:   </v>
      </c>
      <c r="B4" s="46"/>
      <c r="C4" s="582"/>
      <c r="D4" s="45" t="s">
        <v>53</v>
      </c>
      <c r="E4" s="158"/>
      <c r="F4" s="159"/>
      <c r="G4" s="159"/>
      <c r="H4" s="160"/>
      <c r="I4" s="2"/>
      <c r="N4" s="30" t="s">
        <v>180</v>
      </c>
      <c r="O4" s="30" t="s">
        <v>181</v>
      </c>
      <c r="P4" s="30" t="s">
        <v>182</v>
      </c>
      <c r="Q4" s="30" t="s">
        <v>183</v>
      </c>
    </row>
    <row r="5" spans="1:17" x14ac:dyDescent="0.3">
      <c r="A5" s="157" t="str">
        <f>CONCATENATE("Fordulónap: ",Alapa!$C$12)</f>
        <v xml:space="preserve">Fordulónap: </v>
      </c>
      <c r="B5" s="46"/>
      <c r="C5" s="582"/>
      <c r="D5" s="45" t="s">
        <v>42</v>
      </c>
      <c r="E5" s="48" t="e">
        <f>VLOOKUP(J5,Alapa!$G$2:$H$22,2)</f>
        <v>#N/A</v>
      </c>
      <c r="F5" s="49"/>
      <c r="G5" s="49"/>
      <c r="H5" s="50"/>
      <c r="I5" s="30" t="s">
        <v>43</v>
      </c>
      <c r="J5" s="31">
        <v>1</v>
      </c>
      <c r="N5" s="30" t="s">
        <v>184</v>
      </c>
      <c r="O5" s="30" t="s">
        <v>185</v>
      </c>
      <c r="Q5" s="30" t="s">
        <v>186</v>
      </c>
    </row>
    <row r="6" spans="1:17" ht="17.25" x14ac:dyDescent="0.3">
      <c r="A6" s="161"/>
      <c r="B6" s="162"/>
      <c r="C6" s="65"/>
      <c r="D6" s="45" t="s">
        <v>44</v>
      </c>
      <c r="E6" s="48" t="str">
        <f>IF(Alapa!$N$2=0," ",Alapa!$N$2)</f>
        <v xml:space="preserve"> </v>
      </c>
      <c r="F6" s="49"/>
      <c r="G6" s="49"/>
      <c r="H6" s="50"/>
      <c r="N6" s="30" t="s">
        <v>187</v>
      </c>
      <c r="Q6" s="30" t="s">
        <v>188</v>
      </c>
    </row>
    <row r="7" spans="1:17" ht="17.25" x14ac:dyDescent="0.3">
      <c r="A7" s="161"/>
      <c r="B7" s="162"/>
      <c r="C7" s="32"/>
      <c r="D7" s="41"/>
      <c r="E7" s="44"/>
      <c r="F7" s="44"/>
      <c r="G7" s="44"/>
      <c r="H7" s="44"/>
      <c r="Q7" s="30" t="s">
        <v>189</v>
      </c>
    </row>
    <row r="8" spans="1:17" ht="17.25" x14ac:dyDescent="0.3">
      <c r="A8" s="161"/>
      <c r="B8" s="163" t="s">
        <v>190</v>
      </c>
      <c r="C8" s="32"/>
      <c r="D8" s="32"/>
      <c r="E8" s="32"/>
      <c r="F8" s="32"/>
      <c r="G8" s="32"/>
      <c r="H8" s="32"/>
      <c r="Q8" s="30" t="s">
        <v>191</v>
      </c>
    </row>
    <row r="9" spans="1:17" ht="55.5" customHeight="1" x14ac:dyDescent="0.3">
      <c r="A9" s="161"/>
      <c r="B9" s="161"/>
      <c r="C9" s="793" t="s">
        <v>529</v>
      </c>
      <c r="D9" s="793"/>
      <c r="E9" s="793"/>
      <c r="F9" s="793"/>
      <c r="G9" s="164"/>
      <c r="H9" s="164"/>
      <c r="Q9" s="30" t="s">
        <v>192</v>
      </c>
    </row>
    <row r="10" spans="1:17" ht="17.25" x14ac:dyDescent="0.3">
      <c r="A10" s="165"/>
      <c r="B10" s="166" t="s">
        <v>193</v>
      </c>
      <c r="C10" s="32"/>
      <c r="D10" s="32"/>
      <c r="E10" s="32"/>
      <c r="F10" s="32"/>
      <c r="G10" s="32"/>
      <c r="H10" s="164"/>
      <c r="Q10" s="30"/>
    </row>
    <row r="11" spans="1:17" ht="17.25" x14ac:dyDescent="0.3">
      <c r="A11" s="161"/>
      <c r="B11" s="161"/>
      <c r="C11" s="67"/>
      <c r="D11" s="67"/>
      <c r="E11" s="67"/>
      <c r="F11" s="67"/>
      <c r="G11" s="164"/>
      <c r="H11" s="164"/>
      <c r="Q11" s="30"/>
    </row>
    <row r="12" spans="1:17" x14ac:dyDescent="0.3">
      <c r="A12" s="167" t="s">
        <v>52</v>
      </c>
      <c r="B12" s="168" t="s">
        <v>10</v>
      </c>
      <c r="C12" s="169"/>
      <c r="D12" s="169"/>
      <c r="E12" s="170" t="s">
        <v>194</v>
      </c>
      <c r="F12" s="170" t="s">
        <v>195</v>
      </c>
      <c r="G12" s="170" t="s">
        <v>196</v>
      </c>
      <c r="H12" s="164"/>
      <c r="Q12" s="30"/>
    </row>
    <row r="13" spans="1:17" x14ac:dyDescent="0.3">
      <c r="A13" s="171">
        <f>A31</f>
        <v>1</v>
      </c>
      <c r="B13" s="600" t="str">
        <f>B31</f>
        <v>A megbízás jellemzői</v>
      </c>
      <c r="C13" s="169"/>
      <c r="D13" s="169"/>
      <c r="E13" s="172" t="s">
        <v>180</v>
      </c>
      <c r="F13" s="173"/>
      <c r="G13" s="173"/>
      <c r="H13" s="164"/>
      <c r="Q13" s="30"/>
    </row>
    <row r="14" spans="1:17" x14ac:dyDescent="0.3">
      <c r="A14" s="174">
        <f>A104</f>
        <v>2</v>
      </c>
      <c r="B14" s="601" t="str">
        <f>B104</f>
        <v>Lényegességi küszübértékek</v>
      </c>
      <c r="C14" s="169"/>
      <c r="D14" s="169"/>
      <c r="E14" s="172" t="s">
        <v>180</v>
      </c>
      <c r="F14" s="173"/>
      <c r="G14" s="173"/>
      <c r="H14" s="164"/>
      <c r="Q14" s="30"/>
    </row>
    <row r="15" spans="1:17" x14ac:dyDescent="0.3">
      <c r="A15" s="174">
        <f>A118</f>
        <v>3</v>
      </c>
      <c r="B15" s="600" t="str">
        <f>B118</f>
        <v>A kockázatok felmérése és a vizsgálati módszerek meghatározására.</v>
      </c>
      <c r="C15" s="169"/>
      <c r="D15" s="169"/>
      <c r="E15" s="172" t="s">
        <v>180</v>
      </c>
      <c r="F15" s="173"/>
      <c r="G15" s="173"/>
      <c r="H15" s="164"/>
      <c r="Q15" s="30"/>
    </row>
    <row r="16" spans="1:17" x14ac:dyDescent="0.3">
      <c r="A16" s="174">
        <f t="shared" ref="A16:B18" si="0">A133</f>
        <v>4</v>
      </c>
      <c r="B16" s="600" t="str">
        <f t="shared" si="0"/>
        <v>Kapcsolt vállalkozások felmérése</v>
      </c>
      <c r="C16" s="169"/>
      <c r="D16" s="169"/>
      <c r="E16" s="172" t="s">
        <v>180</v>
      </c>
      <c r="F16" s="173"/>
      <c r="G16" s="173"/>
      <c r="H16" s="164"/>
      <c r="Q16" s="30"/>
    </row>
    <row r="17" spans="1:17" x14ac:dyDescent="0.3">
      <c r="A17" s="174">
        <f t="shared" si="0"/>
        <v>5</v>
      </c>
      <c r="B17" s="600" t="str">
        <f t="shared" si="0"/>
        <v>Szabályozottság ellenőrzési teszt</v>
      </c>
      <c r="C17" s="169"/>
      <c r="D17" s="169"/>
      <c r="E17" s="172" t="s">
        <v>180</v>
      </c>
      <c r="F17" s="173"/>
      <c r="G17" s="173"/>
      <c r="H17" s="164"/>
      <c r="Q17" s="30"/>
    </row>
    <row r="18" spans="1:17" x14ac:dyDescent="0.3">
      <c r="A18" s="174">
        <f t="shared" si="0"/>
        <v>6</v>
      </c>
      <c r="B18" s="600" t="str">
        <f t="shared" si="0"/>
        <v xml:space="preserve">Számviteli rendszer felmérése </v>
      </c>
      <c r="C18" s="169"/>
      <c r="D18" s="169"/>
      <c r="E18" s="172" t="s">
        <v>180</v>
      </c>
      <c r="F18" s="173"/>
      <c r="G18" s="173"/>
      <c r="H18" s="164"/>
      <c r="Q18" s="30"/>
    </row>
    <row r="19" spans="1:17" x14ac:dyDescent="0.3">
      <c r="A19" s="174">
        <f>A137</f>
        <v>7</v>
      </c>
      <c r="B19" s="600" t="str">
        <f>B137</f>
        <v>Csalás kockázatának felmérése</v>
      </c>
      <c r="C19" s="169"/>
      <c r="D19" s="169"/>
      <c r="E19" s="172" t="s">
        <v>180</v>
      </c>
      <c r="F19" s="173"/>
      <c r="G19" s="173"/>
      <c r="H19" s="164"/>
      <c r="Q19" s="30"/>
    </row>
    <row r="20" spans="1:17" x14ac:dyDescent="0.3">
      <c r="A20" s="174">
        <f>A146</f>
        <v>8</v>
      </c>
      <c r="B20" s="600" t="str">
        <f>B146</f>
        <v>Belső ellenőrzési rendszer felmérése, megismerése</v>
      </c>
      <c r="C20" s="169"/>
      <c r="D20" s="169"/>
      <c r="E20" s="172" t="s">
        <v>180</v>
      </c>
      <c r="F20" s="173"/>
      <c r="G20" s="173"/>
      <c r="H20" s="164"/>
      <c r="Q20" s="30"/>
    </row>
    <row r="21" spans="1:17" x14ac:dyDescent="0.3">
      <c r="A21" s="174">
        <f>A151</f>
        <v>9</v>
      </c>
      <c r="B21" s="600" t="str">
        <f>B151</f>
        <v>Kockázatbecslés és a könyvvizsgálati eljárások (válaszok) meghatározása.</v>
      </c>
      <c r="C21" s="169"/>
      <c r="D21" s="169"/>
      <c r="E21" s="172" t="s">
        <v>180</v>
      </c>
      <c r="F21" s="173"/>
      <c r="G21" s="173"/>
      <c r="H21" s="164"/>
      <c r="Q21" s="30"/>
    </row>
    <row r="22" spans="1:17" x14ac:dyDescent="0.3">
      <c r="A22" s="174">
        <f>A190</f>
        <v>10</v>
      </c>
      <c r="B22" s="600" t="str">
        <f>B190</f>
        <v>Ellenőrzési rendszer, kontrollok vizsgálata</v>
      </c>
      <c r="C22" s="169"/>
      <c r="D22" s="169"/>
      <c r="E22" s="172" t="s">
        <v>180</v>
      </c>
      <c r="F22" s="173"/>
      <c r="G22" s="173"/>
      <c r="H22" s="164"/>
      <c r="Q22" s="30"/>
    </row>
    <row r="23" spans="1:17" x14ac:dyDescent="0.3">
      <c r="A23" s="174">
        <f>A200</f>
        <v>11</v>
      </c>
      <c r="B23" s="600" t="str">
        <f>B200</f>
        <v>A tárgyévben kiemelt (kockázatos) adatfeldolgozási folyamat, szervezeti egység, ügyletcsoport.</v>
      </c>
      <c r="C23" s="169"/>
      <c r="D23" s="169"/>
      <c r="E23" s="172" t="s">
        <v>180</v>
      </c>
      <c r="F23" s="173"/>
      <c r="G23" s="173"/>
      <c r="H23" s="164"/>
      <c r="Q23" s="30"/>
    </row>
    <row r="24" spans="1:17" x14ac:dyDescent="0.3">
      <c r="A24" s="174">
        <f>A208</f>
        <v>12</v>
      </c>
      <c r="B24" s="600" t="str">
        <f>B208</f>
        <v>Információ technológiai folyamatok kockázatfelmérése</v>
      </c>
      <c r="C24" s="169"/>
      <c r="D24" s="169"/>
      <c r="E24" s="172" t="s">
        <v>180</v>
      </c>
      <c r="F24" s="173"/>
      <c r="G24" s="173"/>
      <c r="H24" s="164"/>
      <c r="Q24" s="30"/>
    </row>
    <row r="25" spans="1:17" x14ac:dyDescent="0.3">
      <c r="A25" s="174">
        <f>A218</f>
        <v>13</v>
      </c>
      <c r="B25" s="600" t="str">
        <f>B218</f>
        <v>Saját erőforrások tervezése</v>
      </c>
      <c r="C25" s="169"/>
      <c r="D25" s="169"/>
      <c r="E25" s="172" t="s">
        <v>180</v>
      </c>
      <c r="F25" s="173"/>
      <c r="G25" s="173"/>
      <c r="H25" s="164"/>
      <c r="Q25" s="30"/>
    </row>
    <row r="26" spans="1:17" x14ac:dyDescent="0.3">
      <c r="A26" s="174">
        <f>A226</f>
        <v>14</v>
      </c>
      <c r="B26" s="600" t="str">
        <f>B226</f>
        <v>A munkacsoport tagjaival folytatott megbeszélések*</v>
      </c>
      <c r="C26" s="169"/>
      <c r="D26" s="169"/>
      <c r="E26" s="172" t="s">
        <v>180</v>
      </c>
      <c r="F26" s="173"/>
      <c r="G26" s="173"/>
      <c r="H26" s="164"/>
      <c r="Q26" s="30"/>
    </row>
    <row r="27" spans="1:17" x14ac:dyDescent="0.3">
      <c r="A27" s="174">
        <f>A238</f>
        <v>15</v>
      </c>
      <c r="B27" s="600" t="str">
        <f>B238</f>
        <v>Külső szakértők munkája</v>
      </c>
      <c r="C27" s="169"/>
      <c r="D27" s="169"/>
      <c r="E27" s="172" t="s">
        <v>180</v>
      </c>
      <c r="F27" s="173"/>
      <c r="G27" s="173"/>
      <c r="H27" s="164"/>
      <c r="Q27" s="30"/>
    </row>
    <row r="28" spans="1:17" x14ac:dyDescent="0.3">
      <c r="A28" s="174">
        <f>A248</f>
        <v>16</v>
      </c>
      <c r="B28" s="600" t="str">
        <f>B248</f>
        <v>Könyvvizsgálati munkaprogram jellemzése</v>
      </c>
      <c r="C28" s="169"/>
      <c r="D28" s="169"/>
      <c r="E28" s="172" t="s">
        <v>180</v>
      </c>
      <c r="F28" s="173"/>
      <c r="G28" s="173"/>
      <c r="H28" s="164"/>
      <c r="Q28" s="30"/>
    </row>
    <row r="29" spans="1:17" ht="16.5" customHeight="1" x14ac:dyDescent="0.3">
      <c r="A29" s="161"/>
      <c r="B29" s="161"/>
      <c r="C29" s="67"/>
      <c r="D29" s="67"/>
      <c r="E29" s="67"/>
      <c r="F29" s="67"/>
      <c r="G29" s="164"/>
      <c r="H29" s="164"/>
      <c r="Q29" s="30" t="s">
        <v>197</v>
      </c>
    </row>
    <row r="30" spans="1:17" ht="17.25" x14ac:dyDescent="0.3">
      <c r="A30" s="161"/>
      <c r="B30" s="175"/>
      <c r="C30" s="32"/>
      <c r="D30" s="32"/>
      <c r="E30" s="32"/>
      <c r="F30" s="32"/>
      <c r="G30" s="32"/>
      <c r="H30" s="32"/>
      <c r="Q30" s="30" t="s">
        <v>198</v>
      </c>
    </row>
    <row r="31" spans="1:17" ht="17.25" x14ac:dyDescent="0.3">
      <c r="A31" s="165">
        <f>COUNT(A$30:$A30)+1</f>
        <v>1</v>
      </c>
      <c r="B31" s="166" t="s">
        <v>199</v>
      </c>
      <c r="C31" s="32"/>
      <c r="D31" s="32"/>
      <c r="E31" s="32"/>
      <c r="F31" s="32"/>
      <c r="G31" s="32"/>
      <c r="H31" s="32"/>
      <c r="Q31" s="30" t="s">
        <v>200</v>
      </c>
    </row>
    <row r="32" spans="1:17" ht="17.25" x14ac:dyDescent="0.3">
      <c r="A32" s="165"/>
      <c r="B32" s="176"/>
      <c r="C32" s="32"/>
      <c r="D32" s="32"/>
      <c r="E32" s="32"/>
      <c r="F32" s="32"/>
      <c r="G32" s="32"/>
      <c r="H32" s="32"/>
    </row>
    <row r="33" spans="1:8" ht="17.25" x14ac:dyDescent="0.3">
      <c r="A33" s="165"/>
      <c r="B33" s="177"/>
      <c r="C33" s="178" t="s">
        <v>201</v>
      </c>
      <c r="D33" s="32"/>
      <c r="E33" s="32"/>
      <c r="F33" s="30" t="s">
        <v>202</v>
      </c>
      <c r="G33" s="32"/>
      <c r="H33" s="32"/>
    </row>
    <row r="34" spans="1:8" ht="17.25" x14ac:dyDescent="0.3">
      <c r="A34" s="165"/>
      <c r="B34" s="176"/>
      <c r="C34" s="178"/>
      <c r="D34" s="32"/>
      <c r="E34" s="32"/>
      <c r="F34" s="32"/>
      <c r="G34" s="32"/>
      <c r="H34" s="32"/>
    </row>
    <row r="35" spans="1:8" ht="16.5" customHeight="1" x14ac:dyDescent="0.3">
      <c r="A35" s="165"/>
      <c r="B35" s="176"/>
      <c r="C35" s="178" t="s">
        <v>203</v>
      </c>
      <c r="D35" s="32"/>
      <c r="E35" s="32"/>
      <c r="F35" s="30" t="s">
        <v>204</v>
      </c>
      <c r="G35" s="32"/>
      <c r="H35" s="32"/>
    </row>
    <row r="36" spans="1:8" ht="17.25" x14ac:dyDescent="0.3">
      <c r="A36" s="165"/>
      <c r="B36" s="176"/>
      <c r="C36" s="178"/>
      <c r="D36" s="32"/>
      <c r="E36" s="32"/>
      <c r="F36" s="32"/>
      <c r="G36" s="32"/>
      <c r="H36" s="32"/>
    </row>
    <row r="37" spans="1:8" ht="17.25" x14ac:dyDescent="0.3">
      <c r="A37" s="165"/>
      <c r="B37" s="176"/>
      <c r="C37" s="178" t="s">
        <v>205</v>
      </c>
      <c r="D37" s="32"/>
      <c r="E37" s="32"/>
      <c r="F37" s="30" t="s">
        <v>206</v>
      </c>
      <c r="G37" s="32"/>
      <c r="H37" s="32"/>
    </row>
    <row r="38" spans="1:8" ht="17.25" x14ac:dyDescent="0.3">
      <c r="A38" s="165"/>
      <c r="B38" s="176"/>
      <c r="C38" s="178"/>
      <c r="D38" s="32"/>
      <c r="E38" s="32"/>
      <c r="F38" s="32"/>
      <c r="G38" s="32"/>
      <c r="H38" s="32"/>
    </row>
    <row r="39" spans="1:8" ht="17.25" x14ac:dyDescent="0.3">
      <c r="A39" s="165"/>
      <c r="B39" s="176"/>
      <c r="C39" s="178" t="s">
        <v>207</v>
      </c>
      <c r="D39" s="32"/>
      <c r="E39" s="32"/>
      <c r="F39" s="179" t="s">
        <v>187</v>
      </c>
      <c r="G39" s="32"/>
      <c r="H39" s="32"/>
    </row>
    <row r="40" spans="1:8" ht="17.25" x14ac:dyDescent="0.3">
      <c r="A40" s="165"/>
      <c r="B40" s="180"/>
      <c r="C40" s="181" t="s">
        <v>208</v>
      </c>
      <c r="D40" s="32"/>
      <c r="E40" s="32"/>
      <c r="G40" s="32"/>
      <c r="H40" s="32"/>
    </row>
    <row r="41" spans="1:8" ht="17.25" x14ac:dyDescent="0.3">
      <c r="A41" s="165"/>
      <c r="B41" s="180"/>
      <c r="C41" s="181" t="s">
        <v>209</v>
      </c>
      <c r="D41" s="32"/>
      <c r="E41" s="32"/>
      <c r="G41" s="32"/>
      <c r="H41" s="32"/>
    </row>
    <row r="42" spans="1:8" ht="17.25" x14ac:dyDescent="0.3">
      <c r="A42" s="165"/>
      <c r="B42" s="180"/>
      <c r="C42" s="40"/>
      <c r="D42" s="32"/>
      <c r="E42" s="32"/>
      <c r="F42" s="32"/>
      <c r="G42" s="32"/>
      <c r="H42" s="32"/>
    </row>
    <row r="43" spans="1:8" ht="17.25" x14ac:dyDescent="0.3">
      <c r="A43" s="165"/>
      <c r="B43" s="180"/>
      <c r="C43" s="178" t="s">
        <v>210</v>
      </c>
      <c r="D43" s="32"/>
      <c r="E43" s="32"/>
      <c r="F43" s="30" t="s">
        <v>211</v>
      </c>
      <c r="G43" s="32"/>
      <c r="H43" s="32"/>
    </row>
    <row r="44" spans="1:8" ht="17.25" x14ac:dyDescent="0.3">
      <c r="A44" s="165"/>
      <c r="B44" s="161"/>
      <c r="C44" s="40"/>
      <c r="D44" s="32"/>
      <c r="E44" s="32"/>
      <c r="F44" s="32"/>
      <c r="G44" s="32"/>
      <c r="H44" s="32"/>
    </row>
    <row r="45" spans="1:8" ht="17.25" x14ac:dyDescent="0.3">
      <c r="A45" s="165"/>
      <c r="B45" s="161"/>
      <c r="C45" s="178" t="s">
        <v>212</v>
      </c>
      <c r="D45" s="32"/>
      <c r="E45" s="32"/>
      <c r="F45" s="179" t="s">
        <v>54</v>
      </c>
      <c r="G45" s="32"/>
      <c r="H45" s="32"/>
    </row>
    <row r="46" spans="1:8" ht="17.25" x14ac:dyDescent="0.3">
      <c r="A46" s="165"/>
      <c r="B46" s="161"/>
      <c r="C46" s="40"/>
      <c r="D46" s="32"/>
      <c r="E46" s="32"/>
      <c r="F46" s="32"/>
      <c r="G46" s="32"/>
      <c r="H46" s="32"/>
    </row>
    <row r="47" spans="1:8" ht="17.25" x14ac:dyDescent="0.3">
      <c r="A47" s="165"/>
      <c r="B47" s="161"/>
      <c r="C47" s="178" t="s">
        <v>213</v>
      </c>
      <c r="D47" s="32"/>
      <c r="E47" s="32"/>
      <c r="F47" s="179" t="s">
        <v>54</v>
      </c>
      <c r="G47" s="32"/>
      <c r="H47" s="32"/>
    </row>
    <row r="48" spans="1:8" ht="17.25" x14ac:dyDescent="0.3">
      <c r="A48" s="165"/>
      <c r="B48" s="161"/>
      <c r="C48" s="178"/>
      <c r="D48" s="32"/>
      <c r="E48" s="32"/>
      <c r="F48" s="32"/>
      <c r="G48" s="32"/>
      <c r="H48" s="32"/>
    </row>
    <row r="49" spans="1:8" ht="17.25" x14ac:dyDescent="0.3">
      <c r="A49" s="165"/>
      <c r="B49" s="161"/>
      <c r="C49" s="181" t="s">
        <v>214</v>
      </c>
      <c r="G49" s="51" t="s">
        <v>421</v>
      </c>
      <c r="H49" s="32"/>
    </row>
    <row r="50" spans="1:8" ht="17.25" x14ac:dyDescent="0.3">
      <c r="A50" s="165"/>
      <c r="B50" s="161"/>
      <c r="C50" s="181" t="s">
        <v>215</v>
      </c>
      <c r="G50" s="32"/>
      <c r="H50" s="32"/>
    </row>
    <row r="51" spans="1:8" ht="17.25" x14ac:dyDescent="0.3">
      <c r="A51" s="165"/>
      <c r="B51" s="161"/>
      <c r="C51" s="181"/>
      <c r="D51" s="32"/>
      <c r="E51" s="32"/>
      <c r="F51" s="32"/>
      <c r="G51" s="32"/>
      <c r="H51" s="32"/>
    </row>
    <row r="52" spans="1:8" ht="18" thickBot="1" x14ac:dyDescent="0.35">
      <c r="A52" s="165"/>
      <c r="B52" s="161"/>
      <c r="C52" s="178" t="s">
        <v>216</v>
      </c>
      <c r="D52" s="32"/>
      <c r="E52" s="32"/>
      <c r="F52" s="32"/>
      <c r="G52" s="51" t="s">
        <v>420</v>
      </c>
      <c r="H52" s="32"/>
    </row>
    <row r="53" spans="1:8" ht="17.25" x14ac:dyDescent="0.3">
      <c r="A53" s="165"/>
      <c r="B53" s="161"/>
      <c r="C53" s="40"/>
      <c r="D53" s="182" t="s">
        <v>217</v>
      </c>
      <c r="E53" s="183" t="s">
        <v>218</v>
      </c>
      <c r="F53" s="184" t="s">
        <v>219</v>
      </c>
      <c r="G53" s="32"/>
      <c r="H53" s="32"/>
    </row>
    <row r="54" spans="1:8" ht="17.25" x14ac:dyDescent="0.3">
      <c r="A54" s="165"/>
      <c r="B54" s="161"/>
      <c r="C54" s="40"/>
      <c r="D54" s="185" t="s">
        <v>220</v>
      </c>
      <c r="E54" s="172"/>
      <c r="F54" s="186"/>
      <c r="G54" s="32"/>
      <c r="H54" s="32"/>
    </row>
    <row r="55" spans="1:8" ht="17.25" x14ac:dyDescent="0.3">
      <c r="A55" s="165"/>
      <c r="B55" s="161"/>
      <c r="C55" s="40"/>
      <c r="D55" s="185" t="s">
        <v>221</v>
      </c>
      <c r="E55" s="172"/>
      <c r="F55" s="186"/>
      <c r="G55" s="32"/>
      <c r="H55" s="32"/>
    </row>
    <row r="56" spans="1:8" ht="17.25" x14ac:dyDescent="0.3">
      <c r="A56" s="165"/>
      <c r="B56" s="161"/>
      <c r="C56" s="40"/>
      <c r="D56" s="185" t="s">
        <v>222</v>
      </c>
      <c r="E56" s="172"/>
      <c r="F56" s="186"/>
      <c r="G56" s="32"/>
      <c r="H56" s="32"/>
    </row>
    <row r="57" spans="1:8" ht="17.25" x14ac:dyDescent="0.3">
      <c r="A57" s="165"/>
      <c r="B57" s="161"/>
      <c r="C57" s="40"/>
      <c r="D57" s="187" t="s">
        <v>223</v>
      </c>
      <c r="E57" s="188"/>
      <c r="F57" s="189"/>
      <c r="G57" s="32"/>
      <c r="H57" s="32"/>
    </row>
    <row r="58" spans="1:8" ht="17.25" x14ac:dyDescent="0.3">
      <c r="A58" s="165"/>
      <c r="B58" s="161"/>
      <c r="C58" s="40"/>
      <c r="D58" s="32"/>
      <c r="E58" s="32"/>
      <c r="F58" s="32"/>
      <c r="G58" s="32"/>
      <c r="H58" s="32"/>
    </row>
    <row r="59" spans="1:8" ht="18" thickBot="1" x14ac:dyDescent="0.35">
      <c r="A59" s="165"/>
      <c r="B59" s="161"/>
      <c r="C59" s="178" t="s">
        <v>224</v>
      </c>
      <c r="D59" s="32"/>
      <c r="E59" s="32"/>
      <c r="F59" s="32"/>
      <c r="G59" s="51" t="s">
        <v>386</v>
      </c>
      <c r="H59" s="32"/>
    </row>
    <row r="60" spans="1:8" ht="17.25" x14ac:dyDescent="0.3">
      <c r="A60" s="165"/>
      <c r="B60" s="161"/>
      <c r="C60" s="40"/>
      <c r="D60" s="190" t="s">
        <v>225</v>
      </c>
      <c r="E60" s="191"/>
      <c r="F60" s="184" t="s">
        <v>226</v>
      </c>
      <c r="G60" s="32"/>
      <c r="H60" s="32"/>
    </row>
    <row r="61" spans="1:8" ht="17.25" x14ac:dyDescent="0.3">
      <c r="A61" s="165"/>
      <c r="B61" s="161"/>
      <c r="C61" s="40"/>
      <c r="D61" s="192" t="s">
        <v>227</v>
      </c>
      <c r="E61" s="28"/>
      <c r="F61" s="193"/>
      <c r="G61" s="32"/>
      <c r="H61" s="32"/>
    </row>
    <row r="62" spans="1:8" ht="17.25" x14ac:dyDescent="0.3">
      <c r="A62" s="165"/>
      <c r="B62" s="161"/>
      <c r="C62" s="40"/>
      <c r="D62" s="194" t="s">
        <v>228</v>
      </c>
      <c r="E62" s="28"/>
      <c r="F62" s="193"/>
      <c r="G62" s="32"/>
      <c r="H62" s="32"/>
    </row>
    <row r="63" spans="1:8" ht="17.25" x14ac:dyDescent="0.3">
      <c r="A63" s="165"/>
      <c r="B63" s="161"/>
      <c r="C63" s="40"/>
      <c r="D63" s="194" t="s">
        <v>229</v>
      </c>
      <c r="E63" s="28"/>
      <c r="F63" s="193"/>
      <c r="G63" s="32"/>
      <c r="H63" s="32"/>
    </row>
    <row r="64" spans="1:8" ht="17.25" x14ac:dyDescent="0.3">
      <c r="A64" s="165"/>
      <c r="B64" s="161"/>
      <c r="C64" s="40"/>
      <c r="D64" s="195" t="s">
        <v>230</v>
      </c>
      <c r="E64" s="196"/>
      <c r="F64" s="197"/>
      <c r="G64" s="32"/>
      <c r="H64" s="32"/>
    </row>
    <row r="65" spans="1:9" ht="17.25" x14ac:dyDescent="0.3">
      <c r="A65" s="165"/>
      <c r="B65" s="161"/>
      <c r="C65" s="40"/>
      <c r="D65" s="32"/>
      <c r="E65" s="32"/>
      <c r="F65" s="32"/>
      <c r="G65" s="32"/>
      <c r="H65" s="32"/>
    </row>
    <row r="66" spans="1:9" ht="17.25" x14ac:dyDescent="0.3">
      <c r="A66" s="165"/>
      <c r="B66" s="161"/>
      <c r="C66" s="41" t="s">
        <v>231</v>
      </c>
      <c r="D66" s="41"/>
      <c r="E66" s="68" t="s">
        <v>232</v>
      </c>
      <c r="G66" s="51" t="s">
        <v>22</v>
      </c>
      <c r="H66" s="32"/>
    </row>
    <row r="67" spans="1:9" ht="18" thickBot="1" x14ac:dyDescent="0.35">
      <c r="A67" s="165"/>
      <c r="B67" s="161"/>
      <c r="C67" s="178"/>
      <c r="D67" s="32"/>
      <c r="E67" s="32"/>
      <c r="F67" s="32"/>
      <c r="G67" s="32"/>
      <c r="H67" s="32"/>
    </row>
    <row r="68" spans="1:9" ht="33" x14ac:dyDescent="0.3">
      <c r="A68" s="165"/>
      <c r="B68" s="161"/>
      <c r="C68" s="178"/>
      <c r="D68" s="199" t="s">
        <v>233</v>
      </c>
      <c r="E68" s="183" t="s">
        <v>234</v>
      </c>
      <c r="F68" s="200" t="s">
        <v>235</v>
      </c>
      <c r="G68" s="32"/>
      <c r="H68" s="32"/>
    </row>
    <row r="69" spans="1:9" ht="17.25" x14ac:dyDescent="0.3">
      <c r="A69" s="165"/>
      <c r="B69" s="161"/>
      <c r="C69" s="178"/>
      <c r="D69" s="201" t="s">
        <v>236</v>
      </c>
      <c r="E69" s="202"/>
      <c r="F69" s="186"/>
      <c r="G69" s="32"/>
      <c r="H69" s="32"/>
    </row>
    <row r="70" spans="1:9" ht="17.25" x14ac:dyDescent="0.3">
      <c r="A70" s="165"/>
      <c r="B70" s="161"/>
      <c r="C70" s="178"/>
      <c r="D70" s="201" t="s">
        <v>237</v>
      </c>
      <c r="E70" s="202"/>
      <c r="F70" s="186"/>
      <c r="G70" s="32"/>
      <c r="H70" s="32"/>
    </row>
    <row r="71" spans="1:9" ht="17.25" x14ac:dyDescent="0.3">
      <c r="A71" s="165"/>
      <c r="B71" s="161"/>
      <c r="C71" s="178"/>
      <c r="D71" s="201" t="s">
        <v>238</v>
      </c>
      <c r="E71" s="202"/>
      <c r="F71" s="186"/>
      <c r="G71" s="32"/>
      <c r="H71" s="32"/>
    </row>
    <row r="72" spans="1:9" ht="17.25" x14ac:dyDescent="0.3">
      <c r="A72" s="165"/>
      <c r="B72" s="161"/>
      <c r="C72" s="178"/>
      <c r="D72" s="201" t="s">
        <v>239</v>
      </c>
      <c r="E72" s="202"/>
      <c r="F72" s="186"/>
      <c r="G72" s="32"/>
      <c r="H72" s="32"/>
    </row>
    <row r="73" spans="1:9" ht="17.25" x14ac:dyDescent="0.3">
      <c r="A73" s="165"/>
      <c r="B73" s="161"/>
      <c r="C73" s="178"/>
      <c r="D73" s="201" t="s">
        <v>221</v>
      </c>
      <c r="E73" s="202"/>
      <c r="F73" s="186"/>
      <c r="G73" s="32"/>
      <c r="H73" s="32"/>
    </row>
    <row r="74" spans="1:9" ht="17.25" x14ac:dyDescent="0.3">
      <c r="A74" s="165"/>
      <c r="B74" s="161"/>
      <c r="C74" s="178"/>
      <c r="D74" s="201" t="s">
        <v>240</v>
      </c>
      <c r="E74" s="202"/>
      <c r="F74" s="186"/>
      <c r="G74" s="32"/>
      <c r="H74" s="32"/>
    </row>
    <row r="75" spans="1:9" ht="17.25" x14ac:dyDescent="0.3">
      <c r="A75" s="165"/>
      <c r="B75" s="161"/>
      <c r="C75" s="178"/>
      <c r="D75" s="201" t="s">
        <v>241</v>
      </c>
      <c r="E75" s="202"/>
      <c r="F75" s="186"/>
      <c r="G75" s="32"/>
      <c r="H75" s="32"/>
    </row>
    <row r="76" spans="1:9" ht="17.25" x14ac:dyDescent="0.3">
      <c r="A76" s="165"/>
      <c r="B76" s="161"/>
      <c r="C76" s="178"/>
      <c r="D76" s="201" t="s">
        <v>242</v>
      </c>
      <c r="E76" s="202"/>
      <c r="F76" s="186"/>
      <c r="G76" s="32"/>
      <c r="H76" s="32"/>
    </row>
    <row r="77" spans="1:9" ht="17.25" x14ac:dyDescent="0.3">
      <c r="A77" s="165"/>
      <c r="B77" s="161"/>
      <c r="C77" s="178"/>
      <c r="D77" s="203" t="s">
        <v>243</v>
      </c>
      <c r="E77" s="204"/>
      <c r="F77" s="189"/>
      <c r="G77" s="32"/>
      <c r="H77" s="32"/>
    </row>
    <row r="78" spans="1:9" ht="17.25" x14ac:dyDescent="0.3">
      <c r="A78" s="165"/>
      <c r="B78" s="161"/>
      <c r="C78" s="178"/>
      <c r="D78" s="41" t="s">
        <v>244</v>
      </c>
      <c r="E78" s="161"/>
      <c r="F78" s="161"/>
      <c r="G78" s="32"/>
      <c r="H78" s="32"/>
    </row>
    <row r="79" spans="1:9" ht="17.25" x14ac:dyDescent="0.3">
      <c r="A79" s="165"/>
      <c r="B79" s="161"/>
      <c r="C79" s="178"/>
      <c r="D79" s="41"/>
      <c r="E79" s="161"/>
      <c r="F79" s="161"/>
      <c r="G79" s="32"/>
      <c r="H79" s="32"/>
    </row>
    <row r="80" spans="1:9" ht="17.25" x14ac:dyDescent="0.3">
      <c r="A80" s="165"/>
      <c r="B80" s="161"/>
      <c r="C80" s="178" t="s">
        <v>245</v>
      </c>
      <c r="D80" s="32"/>
      <c r="E80" s="32"/>
      <c r="F80" s="32"/>
      <c r="G80" s="32"/>
      <c r="H80" s="32"/>
      <c r="I80" s="2"/>
    </row>
    <row r="81" spans="1:9" ht="17.25" x14ac:dyDescent="0.3">
      <c r="A81" s="165"/>
      <c r="B81" s="205"/>
      <c r="C81" s="178"/>
      <c r="D81" s="206" t="s">
        <v>246</v>
      </c>
      <c r="E81" s="207"/>
      <c r="F81" s="208" t="s">
        <v>247</v>
      </c>
      <c r="G81" s="32"/>
      <c r="H81" s="32"/>
      <c r="I81" s="2"/>
    </row>
    <row r="82" spans="1:9" ht="17.25" x14ac:dyDescent="0.3">
      <c r="A82" s="165"/>
      <c r="B82" s="205"/>
      <c r="C82" s="178"/>
      <c r="D82" s="209" t="s">
        <v>248</v>
      </c>
      <c r="E82" s="47"/>
      <c r="F82" s="353" t="s">
        <v>417</v>
      </c>
      <c r="G82" s="32"/>
      <c r="H82" s="32"/>
      <c r="I82" s="2"/>
    </row>
    <row r="83" spans="1:9" ht="17.25" x14ac:dyDescent="0.3">
      <c r="A83" s="165"/>
      <c r="B83" s="205"/>
      <c r="C83" s="178"/>
      <c r="D83" s="209" t="s">
        <v>249</v>
      </c>
      <c r="E83" s="47"/>
      <c r="F83" s="353" t="s">
        <v>417</v>
      </c>
      <c r="G83" s="32"/>
      <c r="H83" s="32"/>
      <c r="I83" s="2"/>
    </row>
    <row r="84" spans="1:9" ht="17.25" x14ac:dyDescent="0.3">
      <c r="A84" s="165"/>
      <c r="B84" s="205"/>
      <c r="C84" s="178"/>
      <c r="D84" s="209" t="s">
        <v>250</v>
      </c>
      <c r="E84" s="47"/>
      <c r="F84" s="353" t="s">
        <v>419</v>
      </c>
      <c r="G84" s="32"/>
      <c r="H84" s="32"/>
      <c r="I84" s="2"/>
    </row>
    <row r="85" spans="1:9" ht="17.25" x14ac:dyDescent="0.3">
      <c r="A85" s="165"/>
      <c r="B85" s="205"/>
      <c r="C85" s="178"/>
      <c r="D85" s="209" t="s">
        <v>251</v>
      </c>
      <c r="E85" s="47"/>
      <c r="F85" s="353" t="s">
        <v>419</v>
      </c>
      <c r="G85" s="32"/>
      <c r="H85" s="32"/>
      <c r="I85" s="2"/>
    </row>
    <row r="86" spans="1:9" ht="17.25" x14ac:dyDescent="0.3">
      <c r="A86" s="165"/>
      <c r="B86" s="205"/>
      <c r="C86" s="178"/>
      <c r="D86" s="209" t="s">
        <v>252</v>
      </c>
      <c r="E86" s="47"/>
      <c r="F86" s="353" t="s">
        <v>417</v>
      </c>
      <c r="G86" s="32"/>
      <c r="H86" s="32"/>
      <c r="I86" s="2"/>
    </row>
    <row r="87" spans="1:9" ht="33.75" thickBot="1" x14ac:dyDescent="0.35">
      <c r="A87" s="165"/>
      <c r="B87" s="205"/>
      <c r="C87" s="178"/>
      <c r="D87" s="210" t="s">
        <v>253</v>
      </c>
      <c r="E87" s="211"/>
      <c r="F87" s="353" t="s">
        <v>418</v>
      </c>
      <c r="G87" s="32"/>
      <c r="H87" s="32"/>
      <c r="I87" s="2"/>
    </row>
    <row r="88" spans="1:9" ht="18" thickBot="1" x14ac:dyDescent="0.35">
      <c r="A88" s="165"/>
      <c r="B88" s="175"/>
      <c r="C88" s="178"/>
      <c r="D88" s="32"/>
      <c r="E88" s="51"/>
      <c r="F88" s="32"/>
      <c r="G88" s="32"/>
      <c r="H88" s="32"/>
      <c r="I88" s="2"/>
    </row>
    <row r="89" spans="1:9" ht="17.25" x14ac:dyDescent="0.3">
      <c r="A89" s="165"/>
      <c r="B89" s="212"/>
      <c r="C89" s="178"/>
      <c r="D89" s="206" t="s">
        <v>254</v>
      </c>
      <c r="E89" s="207"/>
      <c r="F89" s="208" t="s">
        <v>247</v>
      </c>
      <c r="G89" s="32"/>
      <c r="H89" s="32"/>
      <c r="I89" s="2"/>
    </row>
    <row r="90" spans="1:9" ht="17.25" x14ac:dyDescent="0.3">
      <c r="A90" s="165"/>
      <c r="B90" s="212"/>
      <c r="C90" s="178"/>
      <c r="D90" s="209" t="s">
        <v>255</v>
      </c>
      <c r="E90" s="47"/>
      <c r="F90" s="354" t="s">
        <v>399</v>
      </c>
      <c r="G90" s="32"/>
      <c r="H90" s="32"/>
      <c r="I90" s="2"/>
    </row>
    <row r="91" spans="1:9" ht="17.25" x14ac:dyDescent="0.3">
      <c r="A91" s="165"/>
      <c r="B91" s="212"/>
      <c r="C91" s="178"/>
      <c r="D91" s="209" t="s">
        <v>256</v>
      </c>
      <c r="E91" s="47"/>
      <c r="F91" s="354" t="s">
        <v>399</v>
      </c>
      <c r="G91" s="32"/>
      <c r="H91" s="32"/>
      <c r="I91" s="2"/>
    </row>
    <row r="92" spans="1:9" ht="17.25" x14ac:dyDescent="0.3">
      <c r="A92" s="165"/>
      <c r="B92" s="212"/>
      <c r="C92" s="178"/>
      <c r="D92" s="209" t="s">
        <v>257</v>
      </c>
      <c r="E92" s="47"/>
      <c r="F92" s="354" t="s">
        <v>399</v>
      </c>
      <c r="G92" s="32"/>
      <c r="H92" s="32"/>
      <c r="I92" s="2"/>
    </row>
    <row r="93" spans="1:9" ht="17.25" x14ac:dyDescent="0.3">
      <c r="A93" s="165"/>
      <c r="B93" s="212"/>
      <c r="C93" s="178"/>
      <c r="D93" s="209" t="s">
        <v>258</v>
      </c>
      <c r="E93" s="47"/>
      <c r="F93" s="354" t="s">
        <v>399</v>
      </c>
      <c r="G93" s="32"/>
      <c r="H93" s="32"/>
      <c r="I93" s="2"/>
    </row>
    <row r="94" spans="1:9" ht="17.25" x14ac:dyDescent="0.3">
      <c r="A94" s="165"/>
      <c r="B94" s="212"/>
      <c r="C94" s="178"/>
      <c r="D94" s="209" t="s">
        <v>259</v>
      </c>
      <c r="E94" s="47"/>
      <c r="F94" s="354" t="s">
        <v>409</v>
      </c>
      <c r="G94" s="32"/>
      <c r="H94" s="32"/>
      <c r="I94" s="2"/>
    </row>
    <row r="95" spans="1:9" ht="33" x14ac:dyDescent="0.3">
      <c r="A95" s="165"/>
      <c r="B95" s="212"/>
      <c r="C95" s="178"/>
      <c r="D95" s="209" t="s">
        <v>260</v>
      </c>
      <c r="E95" s="47"/>
      <c r="F95" s="354" t="s">
        <v>410</v>
      </c>
      <c r="G95" s="32"/>
      <c r="H95" s="32"/>
      <c r="I95" s="2"/>
    </row>
    <row r="96" spans="1:9" ht="17.25" x14ac:dyDescent="0.3">
      <c r="A96" s="165"/>
      <c r="B96" s="212"/>
      <c r="C96" s="178"/>
      <c r="D96" s="209" t="s">
        <v>261</v>
      </c>
      <c r="E96" s="47"/>
      <c r="F96" s="354" t="s">
        <v>411</v>
      </c>
      <c r="G96" s="32"/>
      <c r="H96" s="32"/>
      <c r="I96" s="2"/>
    </row>
    <row r="97" spans="1:9" ht="17.25" x14ac:dyDescent="0.3">
      <c r="A97" s="165"/>
      <c r="B97" s="212"/>
      <c r="C97" s="178"/>
      <c r="D97" s="209" t="s">
        <v>412</v>
      </c>
      <c r="E97" s="47"/>
      <c r="F97" s="354" t="s">
        <v>313</v>
      </c>
      <c r="G97" s="198" t="s">
        <v>387</v>
      </c>
      <c r="H97" s="32"/>
      <c r="I97" s="2"/>
    </row>
    <row r="98" spans="1:9" ht="17.25" x14ac:dyDescent="0.3">
      <c r="A98" s="165"/>
      <c r="B98" s="212"/>
      <c r="C98" s="178"/>
      <c r="D98" s="209" t="s">
        <v>262</v>
      </c>
      <c r="E98" s="47"/>
      <c r="F98" s="354" t="s">
        <v>413</v>
      </c>
      <c r="G98" s="32"/>
      <c r="H98" s="32"/>
      <c r="I98" s="2"/>
    </row>
    <row r="99" spans="1:9" ht="17.25" x14ac:dyDescent="0.3">
      <c r="A99" s="165"/>
      <c r="B99" s="212"/>
      <c r="C99" s="178"/>
      <c r="D99" s="209" t="s">
        <v>263</v>
      </c>
      <c r="E99" s="47"/>
      <c r="F99" s="354" t="s">
        <v>413</v>
      </c>
      <c r="G99" s="32"/>
      <c r="H99" s="32"/>
      <c r="I99" s="2"/>
    </row>
    <row r="100" spans="1:9" ht="17.25" x14ac:dyDescent="0.3">
      <c r="A100" s="165"/>
      <c r="B100" s="161"/>
      <c r="C100" s="178"/>
      <c r="D100" s="213" t="s">
        <v>264</v>
      </c>
      <c r="E100" s="214"/>
      <c r="F100" s="354" t="s">
        <v>414</v>
      </c>
      <c r="G100" s="32"/>
      <c r="H100" s="32"/>
      <c r="I100" s="2"/>
    </row>
    <row r="101" spans="1:9" ht="17.25" x14ac:dyDescent="0.3">
      <c r="A101" s="165"/>
      <c r="B101" s="161"/>
      <c r="C101" s="178"/>
      <c r="D101" s="209" t="s">
        <v>265</v>
      </c>
      <c r="E101" s="47"/>
      <c r="F101" s="354" t="s">
        <v>415</v>
      </c>
      <c r="G101" s="32"/>
      <c r="H101" s="32"/>
      <c r="I101" s="2"/>
    </row>
    <row r="102" spans="1:9" ht="18" thickBot="1" x14ac:dyDescent="0.35">
      <c r="A102" s="165"/>
      <c r="B102" s="161"/>
      <c r="C102" s="178"/>
      <c r="D102" s="210" t="s">
        <v>266</v>
      </c>
      <c r="E102" s="211"/>
      <c r="F102" s="355" t="s">
        <v>416</v>
      </c>
      <c r="G102" s="32"/>
      <c r="H102" s="32"/>
      <c r="I102" s="2"/>
    </row>
    <row r="103" spans="1:9" ht="17.25" x14ac:dyDescent="0.3">
      <c r="A103" s="165"/>
      <c r="B103" s="161"/>
      <c r="C103" s="178"/>
      <c r="D103" s="41"/>
      <c r="E103" s="161"/>
      <c r="F103" s="161"/>
      <c r="G103" s="32"/>
      <c r="H103" s="32"/>
      <c r="I103" s="2"/>
    </row>
    <row r="104" spans="1:9" ht="17.25" x14ac:dyDescent="0.3">
      <c r="A104" s="165">
        <f>COUNT(A$30:$A103)+1</f>
        <v>2</v>
      </c>
      <c r="B104" s="215" t="s">
        <v>497</v>
      </c>
      <c r="C104" s="32"/>
      <c r="D104" s="65"/>
      <c r="E104" s="198" t="s">
        <v>57</v>
      </c>
      <c r="F104" s="32"/>
      <c r="G104" s="32"/>
      <c r="H104" s="32"/>
      <c r="I104" s="2"/>
    </row>
    <row r="105" spans="1:9" ht="18" thickBot="1" x14ac:dyDescent="0.35">
      <c r="A105" s="165"/>
      <c r="B105" s="198" t="s">
        <v>51</v>
      </c>
      <c r="C105" s="161"/>
      <c r="D105" s="32"/>
      <c r="E105" s="32"/>
      <c r="F105" s="32"/>
      <c r="G105" s="32"/>
      <c r="H105" s="32"/>
      <c r="I105" s="2"/>
    </row>
    <row r="106" spans="1:9" ht="17.25" x14ac:dyDescent="0.3">
      <c r="A106" s="165"/>
      <c r="B106" s="161"/>
      <c r="C106" s="216" t="s">
        <v>150</v>
      </c>
      <c r="D106" s="217" t="s">
        <v>62</v>
      </c>
      <c r="E106" s="217" t="s">
        <v>478</v>
      </c>
      <c r="F106" s="218" t="s">
        <v>63</v>
      </c>
      <c r="G106" s="219"/>
      <c r="H106" s="219"/>
      <c r="I106" s="2"/>
    </row>
    <row r="107" spans="1:9" ht="17.25" x14ac:dyDescent="0.3">
      <c r="A107" s="165"/>
      <c r="B107" s="161"/>
      <c r="C107" s="220" t="s">
        <v>498</v>
      </c>
      <c r="D107" s="221"/>
      <c r="E107" s="221"/>
      <c r="F107" s="222"/>
      <c r="G107" s="223"/>
      <c r="H107" s="223"/>
    </row>
    <row r="108" spans="1:9" ht="17.25" x14ac:dyDescent="0.3">
      <c r="A108" s="165"/>
      <c r="B108" s="161"/>
      <c r="C108" s="224" t="s">
        <v>65</v>
      </c>
      <c r="D108" s="225" t="str">
        <f>IF('KK-08-01'!F21="1.,2.,3. LÉPÉS!!!","",'KK-08-01'!F21)</f>
        <v/>
      </c>
      <c r="E108" s="225">
        <f>'KK-08-01'!F25</f>
        <v>0</v>
      </c>
      <c r="F108" s="226" t="s">
        <v>30</v>
      </c>
      <c r="G108" s="227"/>
      <c r="H108" s="227"/>
      <c r="I108" s="35"/>
    </row>
    <row r="109" spans="1:9" ht="17.25" x14ac:dyDescent="0.3">
      <c r="A109" s="165"/>
      <c r="B109" s="161"/>
      <c r="C109" s="224" t="s">
        <v>66</v>
      </c>
      <c r="D109" s="225" t="str">
        <f>IF('KK-08-02'!F21="1.,2.,3. LÉPÉS!!!","",'KK-08-02'!F21)</f>
        <v/>
      </c>
      <c r="E109" s="225">
        <f>'KK-08-02'!F25</f>
        <v>0</v>
      </c>
      <c r="F109" s="226" t="s">
        <v>32</v>
      </c>
      <c r="G109" s="227"/>
      <c r="H109" s="227"/>
    </row>
    <row r="110" spans="1:9" ht="17.25" x14ac:dyDescent="0.3">
      <c r="A110" s="165"/>
      <c r="B110" s="161"/>
      <c r="C110" s="228" t="s">
        <v>67</v>
      </c>
      <c r="D110" s="229" t="str">
        <f>IF('KK-08-03'!F21="1.,2.,3. LÉPÉS!!!","",'KK-08-03'!F21)</f>
        <v/>
      </c>
      <c r="E110" s="229">
        <f>'KK-08-03'!F25</f>
        <v>0</v>
      </c>
      <c r="F110" s="230" t="s">
        <v>34</v>
      </c>
      <c r="G110" s="227"/>
      <c r="H110" s="227"/>
    </row>
    <row r="111" spans="1:9" ht="17.25" x14ac:dyDescent="0.3">
      <c r="A111" s="165"/>
      <c r="B111" s="161"/>
      <c r="C111" s="231"/>
      <c r="D111" s="232"/>
      <c r="E111" s="232"/>
      <c r="F111" s="233"/>
      <c r="G111" s="227"/>
      <c r="H111" s="227"/>
    </row>
    <row r="112" spans="1:9" ht="17.25" x14ac:dyDescent="0.3">
      <c r="A112" s="165"/>
      <c r="B112" s="161"/>
      <c r="C112" s="234" t="s">
        <v>68</v>
      </c>
      <c r="D112" s="235"/>
      <c r="E112" s="235"/>
      <c r="F112" s="236"/>
      <c r="G112" s="237"/>
      <c r="H112" s="237"/>
    </row>
    <row r="113" spans="1:9" ht="17.25" x14ac:dyDescent="0.3">
      <c r="A113" s="165"/>
      <c r="B113" s="161"/>
      <c r="C113" s="238" t="s">
        <v>65</v>
      </c>
      <c r="D113" s="225" t="str">
        <f>IF('KK-08-01'!$F$26=0,"",'KK-08-01'!$F$26)</f>
        <v/>
      </c>
      <c r="E113" s="567"/>
      <c r="F113" s="226" t="s">
        <v>30</v>
      </c>
      <c r="G113" s="227"/>
      <c r="H113" s="227"/>
    </row>
    <row r="114" spans="1:9" ht="17.25" x14ac:dyDescent="0.3">
      <c r="A114" s="165"/>
      <c r="B114" s="161"/>
      <c r="C114" s="224" t="s">
        <v>66</v>
      </c>
      <c r="D114" s="225" t="str">
        <f>IF('KK-08-02'!$F$26=0,"",'KK-08-02'!$F$26)</f>
        <v/>
      </c>
      <c r="E114" s="567"/>
      <c r="F114" s="226" t="s">
        <v>32</v>
      </c>
      <c r="G114" s="227"/>
      <c r="H114" s="227"/>
    </row>
    <row r="115" spans="1:9" ht="18" thickBot="1" x14ac:dyDescent="0.35">
      <c r="A115" s="165"/>
      <c r="B115" s="161"/>
      <c r="C115" s="239" t="s">
        <v>67</v>
      </c>
      <c r="D115" s="240" t="str">
        <f>IF('KK-08-03'!$F$26=0,"",'KK-08-03'!$F$26)</f>
        <v/>
      </c>
      <c r="E115" s="568"/>
      <c r="F115" s="241" t="s">
        <v>34</v>
      </c>
      <c r="G115" s="227"/>
      <c r="H115" s="227"/>
    </row>
    <row r="116" spans="1:9" ht="17.25" x14ac:dyDescent="0.3">
      <c r="A116" s="165"/>
      <c r="B116" s="161"/>
      <c r="C116" s="161"/>
      <c r="D116" s="32"/>
      <c r="E116" s="32"/>
      <c r="F116" s="32"/>
      <c r="G116" s="32"/>
      <c r="H116" s="32"/>
    </row>
    <row r="117" spans="1:9" ht="17.25" x14ac:dyDescent="0.3">
      <c r="A117" s="165"/>
      <c r="B117" s="212"/>
      <c r="C117" s="32"/>
      <c r="D117" s="32"/>
      <c r="E117" s="32"/>
      <c r="F117" s="32"/>
      <c r="G117" s="32"/>
      <c r="H117" s="198"/>
    </row>
    <row r="118" spans="1:9" ht="17.25" x14ac:dyDescent="0.3">
      <c r="A118" s="165">
        <f>COUNT(A$30:$A117)+1</f>
        <v>3</v>
      </c>
      <c r="B118" s="215" t="s">
        <v>47</v>
      </c>
      <c r="C118" s="32"/>
      <c r="D118" s="32"/>
      <c r="E118" s="3"/>
      <c r="F118" s="51" t="s">
        <v>543</v>
      </c>
      <c r="G118" s="198"/>
      <c r="H118" s="198"/>
    </row>
    <row r="119" spans="1:9" ht="17.25" x14ac:dyDescent="0.3">
      <c r="A119" s="165"/>
      <c r="B119" s="198" t="s">
        <v>51</v>
      </c>
      <c r="C119" s="32"/>
      <c r="D119" s="32"/>
      <c r="E119" s="3"/>
      <c r="F119" s="3"/>
      <c r="G119" s="198"/>
      <c r="H119" s="198"/>
    </row>
    <row r="120" spans="1:9" ht="18" thickBot="1" x14ac:dyDescent="0.35">
      <c r="A120" s="161"/>
      <c r="B120" s="65"/>
      <c r="C120" s="161"/>
      <c r="D120" s="32"/>
      <c r="E120" s="32"/>
      <c r="F120" s="32"/>
      <c r="G120" s="198"/>
      <c r="H120" s="198"/>
      <c r="I120" s="2"/>
    </row>
    <row r="121" spans="1:9" ht="33" x14ac:dyDescent="0.3">
      <c r="A121" s="161"/>
      <c r="B121" s="314" t="s">
        <v>48</v>
      </c>
      <c r="C121" s="315"/>
      <c r="D121" s="316"/>
      <c r="E121" s="317" t="s">
        <v>267</v>
      </c>
      <c r="F121" s="318" t="s">
        <v>520</v>
      </c>
      <c r="G121" s="198"/>
      <c r="H121" s="198"/>
      <c r="I121" s="2"/>
    </row>
    <row r="122" spans="1:9" ht="17.25" x14ac:dyDescent="0.3">
      <c r="A122" s="161"/>
      <c r="B122" s="319" t="s">
        <v>268</v>
      </c>
      <c r="C122" s="46"/>
      <c r="D122" s="320"/>
      <c r="E122" s="244"/>
      <c r="F122" s="321"/>
      <c r="G122" s="198"/>
      <c r="H122" s="198"/>
      <c r="I122" s="2"/>
    </row>
    <row r="123" spans="1:9" ht="17.25" x14ac:dyDescent="0.3">
      <c r="A123" s="161"/>
      <c r="B123" s="319" t="s">
        <v>269</v>
      </c>
      <c r="C123" s="46"/>
      <c r="D123" s="320"/>
      <c r="E123" s="244"/>
      <c r="F123" s="321"/>
      <c r="G123" s="198"/>
      <c r="H123" s="198"/>
      <c r="I123" s="2"/>
    </row>
    <row r="124" spans="1:9" ht="17.25" x14ac:dyDescent="0.3">
      <c r="A124" s="161"/>
      <c r="B124" s="319" t="s">
        <v>270</v>
      </c>
      <c r="C124" s="46"/>
      <c r="D124" s="320"/>
      <c r="E124" s="244"/>
      <c r="F124" s="321"/>
      <c r="G124" s="198"/>
      <c r="H124" s="198"/>
      <c r="I124" s="2"/>
    </row>
    <row r="125" spans="1:9" ht="17.25" x14ac:dyDescent="0.3">
      <c r="A125" s="161"/>
      <c r="B125" s="319" t="s">
        <v>271</v>
      </c>
      <c r="C125" s="46"/>
      <c r="D125" s="320"/>
      <c r="E125" s="244"/>
      <c r="F125" s="321"/>
      <c r="G125" s="198"/>
      <c r="H125" s="198"/>
      <c r="I125" s="2"/>
    </row>
    <row r="126" spans="1:9" ht="17.25" x14ac:dyDescent="0.3">
      <c r="A126" s="161"/>
      <c r="B126" s="319" t="s">
        <v>272</v>
      </c>
      <c r="C126" s="46"/>
      <c r="D126" s="320"/>
      <c r="E126" s="244"/>
      <c r="F126" s="321"/>
      <c r="G126" s="198"/>
      <c r="H126" s="198"/>
      <c r="I126" s="2"/>
    </row>
    <row r="127" spans="1:9" ht="17.25" x14ac:dyDescent="0.3">
      <c r="A127" s="161"/>
      <c r="B127" s="319" t="s">
        <v>273</v>
      </c>
      <c r="C127" s="46"/>
      <c r="D127" s="320"/>
      <c r="E127" s="244"/>
      <c r="F127" s="321"/>
      <c r="G127" s="198"/>
      <c r="H127" s="198"/>
      <c r="I127" s="2"/>
    </row>
    <row r="128" spans="1:9" ht="17.25" x14ac:dyDescent="0.3">
      <c r="A128" s="161"/>
      <c r="B128" s="319" t="s">
        <v>274</v>
      </c>
      <c r="C128" s="46"/>
      <c r="D128" s="320"/>
      <c r="E128" s="244"/>
      <c r="F128" s="321"/>
      <c r="G128" s="198"/>
      <c r="H128" s="198"/>
      <c r="I128" s="2"/>
    </row>
    <row r="129" spans="1:9" ht="18" thickBot="1" x14ac:dyDescent="0.35">
      <c r="A129" s="161"/>
      <c r="B129" s="322" t="s">
        <v>275</v>
      </c>
      <c r="C129" s="323"/>
      <c r="D129" s="324"/>
      <c r="E129" s="325"/>
      <c r="F129" s="326"/>
      <c r="G129" s="198"/>
      <c r="H129" s="198"/>
      <c r="I129" s="2"/>
    </row>
    <row r="130" spans="1:9" ht="17.25" x14ac:dyDescent="0.3">
      <c r="A130" s="161"/>
      <c r="B130" s="65"/>
      <c r="C130" s="65"/>
      <c r="D130" s="32"/>
      <c r="E130" s="32"/>
      <c r="F130" s="32"/>
      <c r="G130" s="198"/>
      <c r="H130" s="198"/>
      <c r="I130" s="2"/>
    </row>
    <row r="131" spans="1:9" ht="18" thickBot="1" x14ac:dyDescent="0.35">
      <c r="A131" s="161"/>
      <c r="B131" s="161"/>
      <c r="C131" s="92"/>
      <c r="D131" s="32"/>
      <c r="E131" s="32"/>
      <c r="F131" s="198"/>
      <c r="G131" s="198"/>
      <c r="H131" s="198"/>
      <c r="I131" s="2"/>
    </row>
    <row r="132" spans="1:9" ht="17.25" x14ac:dyDescent="0.3">
      <c r="A132" s="161"/>
      <c r="B132" s="161"/>
      <c r="C132" s="32"/>
      <c r="D132" s="32"/>
      <c r="E132" s="245" t="s">
        <v>276</v>
      </c>
      <c r="F132" s="246" t="s">
        <v>247</v>
      </c>
      <c r="G132" s="198"/>
      <c r="H132" s="198"/>
      <c r="I132" s="2"/>
    </row>
    <row r="133" spans="1:9" ht="17.25" x14ac:dyDescent="0.3">
      <c r="A133" s="165">
        <f>COUNT(A$30:$A132)+1</f>
        <v>4</v>
      </c>
      <c r="B133" s="215" t="s">
        <v>277</v>
      </c>
      <c r="C133" s="32"/>
      <c r="D133" s="32"/>
      <c r="E133" s="348" t="s">
        <v>408</v>
      </c>
      <c r="F133" s="346" t="s">
        <v>407</v>
      </c>
      <c r="G133" s="51" t="s">
        <v>17</v>
      </c>
      <c r="H133" s="198"/>
      <c r="I133" s="2"/>
    </row>
    <row r="134" spans="1:9" ht="17.25" x14ac:dyDescent="0.3">
      <c r="A134" s="165">
        <f>COUNT(A$30:$A133)+1</f>
        <v>5</v>
      </c>
      <c r="B134" s="215" t="s">
        <v>278</v>
      </c>
      <c r="C134" s="32"/>
      <c r="D134" s="32"/>
      <c r="E134" s="348" t="s">
        <v>408</v>
      </c>
      <c r="F134" s="346" t="s">
        <v>311</v>
      </c>
      <c r="G134" s="51" t="s">
        <v>18</v>
      </c>
      <c r="H134" s="198"/>
      <c r="I134" s="2"/>
    </row>
    <row r="135" spans="1:9" ht="18" thickBot="1" x14ac:dyDescent="0.35">
      <c r="A135" s="165">
        <f>COUNT(A$30:$A134)+1</f>
        <v>6</v>
      </c>
      <c r="B135" s="215" t="s">
        <v>279</v>
      </c>
      <c r="C135" s="32"/>
      <c r="D135" s="32"/>
      <c r="E135" s="349" t="s">
        <v>408</v>
      </c>
      <c r="F135" s="352" t="s">
        <v>399</v>
      </c>
      <c r="G135" s="51" t="s">
        <v>19</v>
      </c>
      <c r="H135" s="198"/>
      <c r="I135" s="2"/>
    </row>
    <row r="136" spans="1:9" ht="17.25" x14ac:dyDescent="0.3">
      <c r="A136" s="165"/>
      <c r="B136" s="198" t="s">
        <v>51</v>
      </c>
      <c r="C136" s="32"/>
      <c r="D136" s="32"/>
      <c r="E136" s="32"/>
      <c r="F136" s="198"/>
      <c r="G136" s="198"/>
      <c r="H136" s="198"/>
      <c r="I136" s="2"/>
    </row>
    <row r="137" spans="1:9" ht="17.25" x14ac:dyDescent="0.3">
      <c r="A137" s="165">
        <f>COUNT(A$30:$A135)+1</f>
        <v>7</v>
      </c>
      <c r="B137" s="215" t="s">
        <v>280</v>
      </c>
      <c r="C137" s="32"/>
      <c r="D137" s="285" t="s">
        <v>422</v>
      </c>
      <c r="E137" s="32"/>
      <c r="F137" s="198"/>
      <c r="G137" s="198"/>
      <c r="H137" s="198"/>
      <c r="I137" s="2"/>
    </row>
    <row r="138" spans="1:9" ht="17.25" x14ac:dyDescent="0.3">
      <c r="A138" s="205"/>
      <c r="B138" s="198" t="s">
        <v>51</v>
      </c>
      <c r="C138" s="32"/>
      <c r="D138" s="32"/>
      <c r="E138" s="32"/>
      <c r="F138" s="198"/>
      <c r="G138" s="198"/>
      <c r="H138" s="198"/>
      <c r="I138" s="2"/>
    </row>
    <row r="139" spans="1:9" ht="17.25" x14ac:dyDescent="0.3">
      <c r="A139" s="205"/>
      <c r="B139" s="205"/>
      <c r="C139" s="205"/>
      <c r="D139" s="249" t="s">
        <v>150</v>
      </c>
      <c r="E139" s="191"/>
      <c r="F139" s="184" t="s">
        <v>247</v>
      </c>
      <c r="G139" s="198"/>
      <c r="H139" s="198"/>
      <c r="I139" s="2"/>
    </row>
    <row r="140" spans="1:9" ht="17.25" x14ac:dyDescent="0.3">
      <c r="A140" s="205"/>
      <c r="B140" s="205"/>
      <c r="C140" s="205"/>
      <c r="D140" s="250" t="s">
        <v>281</v>
      </c>
      <c r="E140" s="3"/>
      <c r="F140" s="350" t="s">
        <v>399</v>
      </c>
      <c r="G140" s="51" t="s">
        <v>20</v>
      </c>
      <c r="H140" s="198"/>
      <c r="I140" s="2"/>
    </row>
    <row r="141" spans="1:9" ht="17.25" x14ac:dyDescent="0.3">
      <c r="A141" s="205"/>
      <c r="B141" s="205"/>
      <c r="C141" s="205"/>
      <c r="D141" s="250" t="s">
        <v>282</v>
      </c>
      <c r="E141" s="252" t="s">
        <v>402</v>
      </c>
      <c r="F141" s="346" t="s">
        <v>311</v>
      </c>
      <c r="G141" s="51" t="s">
        <v>401</v>
      </c>
      <c r="H141" s="198"/>
      <c r="I141" s="2"/>
    </row>
    <row r="142" spans="1:9" ht="17.25" x14ac:dyDescent="0.3">
      <c r="A142" s="205"/>
      <c r="B142" s="205"/>
      <c r="C142" s="205"/>
      <c r="D142" s="250" t="s">
        <v>283</v>
      </c>
      <c r="E142" s="252" t="s">
        <v>403</v>
      </c>
      <c r="F142" s="346" t="s">
        <v>311</v>
      </c>
      <c r="G142" s="51" t="s">
        <v>404</v>
      </c>
      <c r="H142" s="198"/>
      <c r="I142" s="2"/>
    </row>
    <row r="143" spans="1:9" ht="17.25" x14ac:dyDescent="0.3">
      <c r="A143" s="205"/>
      <c r="B143" s="205"/>
      <c r="C143" s="205"/>
      <c r="D143" s="250" t="s">
        <v>284</v>
      </c>
      <c r="E143" s="252" t="s">
        <v>400</v>
      </c>
      <c r="F143" s="346" t="s">
        <v>311</v>
      </c>
      <c r="G143" s="51" t="s">
        <v>406</v>
      </c>
      <c r="H143" s="198"/>
      <c r="I143" s="2"/>
    </row>
    <row r="144" spans="1:9" ht="17.25" x14ac:dyDescent="0.3">
      <c r="A144" s="205"/>
      <c r="B144" s="205"/>
      <c r="C144" s="205"/>
      <c r="D144" s="253" t="s">
        <v>285</v>
      </c>
      <c r="E144" s="254"/>
      <c r="F144" s="351" t="s">
        <v>405</v>
      </c>
      <c r="G144" s="51" t="s">
        <v>20</v>
      </c>
      <c r="H144" s="198"/>
      <c r="I144" s="2"/>
    </row>
    <row r="145" spans="1:9" ht="18" thickBot="1" x14ac:dyDescent="0.35">
      <c r="A145" s="205"/>
      <c r="B145" s="205"/>
      <c r="C145" s="41"/>
      <c r="D145" s="41"/>
      <c r="E145" s="32"/>
      <c r="F145" s="198"/>
      <c r="G145" s="51"/>
      <c r="H145" s="198"/>
      <c r="I145" s="2"/>
    </row>
    <row r="146" spans="1:9" ht="17.25" x14ac:dyDescent="0.3">
      <c r="A146" s="165">
        <f>COUNT(A$30:$A145)+1</f>
        <v>8</v>
      </c>
      <c r="B146" s="215" t="s">
        <v>286</v>
      </c>
      <c r="C146" s="32"/>
      <c r="D146" s="32"/>
      <c r="E146" s="342" t="s">
        <v>276</v>
      </c>
      <c r="F146" s="343" t="s">
        <v>247</v>
      </c>
      <c r="G146" s="51"/>
      <c r="H146" s="198"/>
    </row>
    <row r="147" spans="1:9" ht="17.25" x14ac:dyDescent="0.3">
      <c r="A147" s="161"/>
      <c r="B147" s="198" t="s">
        <v>51</v>
      </c>
      <c r="C147" s="32"/>
      <c r="D147" s="32"/>
      <c r="E147" s="344" t="s">
        <v>408</v>
      </c>
      <c r="F147" s="346" t="s">
        <v>309</v>
      </c>
      <c r="G147" s="51" t="s">
        <v>21</v>
      </c>
      <c r="H147" s="198"/>
    </row>
    <row r="148" spans="1:9" ht="17.25" x14ac:dyDescent="0.3">
      <c r="A148" s="161"/>
      <c r="B148" s="161"/>
      <c r="C148" s="32"/>
      <c r="D148" s="32"/>
      <c r="E148" s="344" t="s">
        <v>398</v>
      </c>
      <c r="F148" s="346" t="s">
        <v>311</v>
      </c>
      <c r="G148" s="51" t="s">
        <v>521</v>
      </c>
      <c r="H148" s="198"/>
    </row>
    <row r="149" spans="1:9" ht="18" thickBot="1" x14ac:dyDescent="0.35">
      <c r="A149" s="161"/>
      <c r="B149" s="161"/>
      <c r="C149" s="32"/>
      <c r="D149" s="32"/>
      <c r="E149" s="345" t="s">
        <v>397</v>
      </c>
      <c r="F149" s="347" t="s">
        <v>313</v>
      </c>
      <c r="G149" s="51" t="s">
        <v>521</v>
      </c>
      <c r="H149" s="198"/>
    </row>
    <row r="150" spans="1:9" ht="17.25" x14ac:dyDescent="0.3">
      <c r="A150" s="161"/>
      <c r="B150" s="161"/>
      <c r="C150" s="32"/>
      <c r="D150" s="32"/>
      <c r="E150" s="198"/>
      <c r="F150" s="198"/>
      <c r="G150" s="198"/>
      <c r="H150" s="198"/>
    </row>
    <row r="151" spans="1:9" ht="18" thickBot="1" x14ac:dyDescent="0.35">
      <c r="A151" s="165">
        <f>COUNT(A$30:$A150)+1</f>
        <v>9</v>
      </c>
      <c r="B151" s="215" t="s">
        <v>287</v>
      </c>
      <c r="C151" s="256"/>
      <c r="D151" s="257"/>
      <c r="E151" s="198"/>
      <c r="F151" s="198"/>
      <c r="G151" s="198"/>
      <c r="H151" s="198"/>
    </row>
    <row r="152" spans="1:9" ht="18" thickBot="1" x14ac:dyDescent="0.35">
      <c r="A152" s="161"/>
      <c r="B152" s="198" t="s">
        <v>51</v>
      </c>
      <c r="C152" s="41" t="s">
        <v>288</v>
      </c>
      <c r="D152" s="258"/>
      <c r="E152" s="61">
        <f>'KK-09'!E124</f>
        <v>0</v>
      </c>
      <c r="F152" s="725" t="str">
        <f>'KK-09'!K124</f>
        <v/>
      </c>
      <c r="G152" s="198" t="s">
        <v>36</v>
      </c>
      <c r="H152" s="32"/>
    </row>
    <row r="153" spans="1:9" ht="18" thickBot="1" x14ac:dyDescent="0.35">
      <c r="A153" s="161"/>
      <c r="B153" s="161"/>
      <c r="C153" s="161"/>
      <c r="D153" s="259"/>
      <c r="E153" s="61"/>
      <c r="F153" s="198"/>
      <c r="G153" s="32"/>
      <c r="H153" s="32"/>
    </row>
    <row r="154" spans="1:9" ht="18" thickBot="1" x14ac:dyDescent="0.35">
      <c r="A154" s="161"/>
      <c r="B154" s="161"/>
      <c r="C154" s="161"/>
      <c r="D154" s="161"/>
      <c r="E154" s="245" t="s">
        <v>276</v>
      </c>
      <c r="F154" s="548" t="s">
        <v>439</v>
      </c>
      <c r="G154" s="548" t="s">
        <v>440</v>
      </c>
      <c r="H154" s="548" t="s">
        <v>441</v>
      </c>
    </row>
    <row r="155" spans="1:9" ht="18" thickBot="1" x14ac:dyDescent="0.35">
      <c r="A155" s="161"/>
      <c r="B155" s="161"/>
      <c r="C155" s="161"/>
      <c r="D155" s="161"/>
      <c r="E155" s="564" t="s">
        <v>496</v>
      </c>
      <c r="F155" s="565">
        <f>'KK-09'!L124</f>
        <v>0</v>
      </c>
      <c r="G155" s="565">
        <f>'KK-09'!M124</f>
        <v>0</v>
      </c>
      <c r="H155" s="566">
        <f>'KK-09'!N124</f>
        <v>0</v>
      </c>
    </row>
    <row r="156" spans="1:9" ht="17.25" x14ac:dyDescent="0.3">
      <c r="A156" s="161"/>
      <c r="B156" s="161"/>
      <c r="C156" s="161"/>
      <c r="D156" s="161"/>
      <c r="E156" s="32"/>
      <c r="F156" s="32"/>
      <c r="G156" s="32"/>
      <c r="H156" s="32"/>
    </row>
    <row r="157" spans="1:9" ht="17.25" x14ac:dyDescent="0.3">
      <c r="A157" s="161"/>
      <c r="B157" s="161"/>
      <c r="C157" s="161"/>
      <c r="D157" s="161"/>
      <c r="E157" s="3" t="s">
        <v>289</v>
      </c>
      <c r="F157" s="260"/>
      <c r="G157" s="260"/>
      <c r="H157" s="260"/>
    </row>
    <row r="158" spans="1:9" ht="17.25" x14ac:dyDescent="0.3">
      <c r="A158" s="161"/>
      <c r="B158" s="161"/>
      <c r="C158" s="3"/>
      <c r="D158" s="260"/>
      <c r="E158" s="260"/>
      <c r="F158" s="260"/>
      <c r="G158" s="260"/>
      <c r="H158" s="260"/>
    </row>
    <row r="159" spans="1:9" ht="18" thickBot="1" x14ac:dyDescent="0.35">
      <c r="A159" s="161"/>
      <c r="B159" s="161"/>
      <c r="C159" s="41" t="s">
        <v>290</v>
      </c>
      <c r="D159" s="258"/>
      <c r="E159" s="3"/>
      <c r="F159" s="198" t="s">
        <v>36</v>
      </c>
      <c r="G159" s="32"/>
      <c r="H159" s="32"/>
    </row>
    <row r="160" spans="1:9" ht="18" thickBot="1" x14ac:dyDescent="0.35">
      <c r="A160" s="161"/>
      <c r="B160" s="161"/>
      <c r="C160" s="41"/>
      <c r="D160" s="258"/>
      <c r="E160" s="3"/>
      <c r="F160" s="729"/>
      <c r="G160" s="730" t="s">
        <v>540</v>
      </c>
      <c r="H160" s="731"/>
    </row>
    <row r="161" spans="1:9" ht="33.75" thickBot="1" x14ac:dyDescent="0.35">
      <c r="A161" s="161"/>
      <c r="B161" s="161"/>
      <c r="C161" s="547" t="s">
        <v>150</v>
      </c>
      <c r="D161" s="548" t="s">
        <v>495</v>
      </c>
      <c r="E161" s="548" t="s">
        <v>169</v>
      </c>
      <c r="F161" s="548" t="s">
        <v>439</v>
      </c>
      <c r="G161" s="548" t="s">
        <v>440</v>
      </c>
      <c r="H161" s="548" t="s">
        <v>441</v>
      </c>
    </row>
    <row r="162" spans="1:9" ht="17.25" x14ac:dyDescent="0.3">
      <c r="A162" s="161"/>
      <c r="B162" s="161"/>
      <c r="C162" s="549" t="str">
        <f>'KK-09'!B15</f>
        <v>Immateriális javak</v>
      </c>
      <c r="D162" s="550" t="str">
        <f>IF('KK-09'!D15=0,"",'KK-09'!D15)</f>
        <v/>
      </c>
      <c r="E162" s="554">
        <f>'KK-09'!I92</f>
        <v>0</v>
      </c>
      <c r="F162" s="561">
        <f>'KK-09'!L125</f>
        <v>0</v>
      </c>
      <c r="G162" s="561">
        <f>'KK-09'!M125</f>
        <v>0</v>
      </c>
      <c r="H162" s="561">
        <f>'KK-09'!N125</f>
        <v>0</v>
      </c>
    </row>
    <row r="163" spans="1:9" ht="17.25" x14ac:dyDescent="0.3">
      <c r="A163" s="161"/>
      <c r="B163" s="161"/>
      <c r="C163" s="551" t="str">
        <f>'KK-09'!B16</f>
        <v>Tárgyi eszközök</v>
      </c>
      <c r="D163" s="539" t="str">
        <f>IF('KK-09'!D16=0,"",'KK-09'!D16)</f>
        <v/>
      </c>
      <c r="E163" s="555">
        <f>'KK-09'!I93</f>
        <v>0</v>
      </c>
      <c r="F163" s="562">
        <f>'KK-09'!L126</f>
        <v>0</v>
      </c>
      <c r="G163" s="562">
        <f>'KK-09'!M126</f>
        <v>0</v>
      </c>
      <c r="H163" s="562">
        <f>'KK-09'!N126</f>
        <v>0</v>
      </c>
    </row>
    <row r="164" spans="1:9" ht="17.25" x14ac:dyDescent="0.3">
      <c r="A164" s="161"/>
      <c r="B164" s="161"/>
      <c r="C164" s="551" t="str">
        <f>'KK-09'!B17</f>
        <v>Befektetett pénzügyi eszközök</v>
      </c>
      <c r="D164" s="539" t="str">
        <f>IF('KK-09'!D17=0,"",'KK-09'!D17)</f>
        <v/>
      </c>
      <c r="E164" s="555">
        <f>'KK-09'!I94</f>
        <v>0</v>
      </c>
      <c r="F164" s="562">
        <f>'KK-09'!L127</f>
        <v>0</v>
      </c>
      <c r="G164" s="562">
        <f>'KK-09'!M127</f>
        <v>0</v>
      </c>
      <c r="H164" s="562">
        <f>'KK-09'!N127</f>
        <v>0</v>
      </c>
    </row>
    <row r="165" spans="1:9" ht="17.25" x14ac:dyDescent="0.3">
      <c r="A165" s="161"/>
      <c r="B165" s="161"/>
      <c r="C165" s="551" t="str">
        <f>'KK-09'!B18</f>
        <v xml:space="preserve">Készletek </v>
      </c>
      <c r="D165" s="539" t="str">
        <f>IF('KK-09'!D18=0,"",'KK-09'!D18)</f>
        <v/>
      </c>
      <c r="E165" s="555">
        <f>'KK-09'!I95</f>
        <v>0</v>
      </c>
      <c r="F165" s="562">
        <f>'KK-09'!L128</f>
        <v>0</v>
      </c>
      <c r="G165" s="562">
        <f>'KK-09'!M128</f>
        <v>0</v>
      </c>
      <c r="H165" s="562">
        <f>'KK-09'!N128</f>
        <v>0</v>
      </c>
    </row>
    <row r="166" spans="1:9" ht="17.25" x14ac:dyDescent="0.3">
      <c r="A166" s="161"/>
      <c r="B166" s="161"/>
      <c r="C166" s="551" t="str">
        <f>'KK-09'!B19</f>
        <v>Követelések</v>
      </c>
      <c r="D166" s="539" t="str">
        <f>IF('KK-09'!D19=0,"",'KK-09'!D19)</f>
        <v/>
      </c>
      <c r="E166" s="555">
        <f>'KK-09'!I96</f>
        <v>0</v>
      </c>
      <c r="F166" s="562">
        <f>'KK-09'!L129</f>
        <v>0</v>
      </c>
      <c r="G166" s="562">
        <f>'KK-09'!M129</f>
        <v>0</v>
      </c>
      <c r="H166" s="562">
        <f>'KK-09'!N129</f>
        <v>0</v>
      </c>
    </row>
    <row r="167" spans="1:9" ht="17.25" x14ac:dyDescent="0.3">
      <c r="A167" s="161"/>
      <c r="B167" s="161"/>
      <c r="C167" s="551" t="str">
        <f>'KK-09'!B20</f>
        <v>Értékpapírok</v>
      </c>
      <c r="D167" s="539" t="str">
        <f>IF('KK-09'!D20=0,"",'KK-09'!D20)</f>
        <v/>
      </c>
      <c r="E167" s="555">
        <f>'KK-09'!I97</f>
        <v>0</v>
      </c>
      <c r="F167" s="562">
        <f>'KK-09'!L130</f>
        <v>0</v>
      </c>
      <c r="G167" s="562">
        <f>'KK-09'!M130</f>
        <v>0</v>
      </c>
      <c r="H167" s="562">
        <f>'KK-09'!N130</f>
        <v>0</v>
      </c>
    </row>
    <row r="168" spans="1:9" ht="17.25" x14ac:dyDescent="0.3">
      <c r="A168" s="161"/>
      <c r="B168" s="161"/>
      <c r="C168" s="551" t="str">
        <f>'KK-09'!B21</f>
        <v>Pénzeszközök</v>
      </c>
      <c r="D168" s="539" t="str">
        <f>IF('KK-09'!D21=0,"",'KK-09'!D21)</f>
        <v/>
      </c>
      <c r="E168" s="555">
        <f>'KK-09'!I98</f>
        <v>0</v>
      </c>
      <c r="F168" s="562">
        <f>'KK-09'!L131</f>
        <v>0</v>
      </c>
      <c r="G168" s="562">
        <f>'KK-09'!M131</f>
        <v>0</v>
      </c>
      <c r="H168" s="562">
        <f>'KK-09'!N131</f>
        <v>0</v>
      </c>
    </row>
    <row r="169" spans="1:9" ht="18" thickBot="1" x14ac:dyDescent="0.35">
      <c r="A169" s="161"/>
      <c r="B169" s="161"/>
      <c r="C169" s="552" t="str">
        <f>'KK-09'!B22</f>
        <v>Aktív időbeli elhatárolások</v>
      </c>
      <c r="D169" s="553" t="str">
        <f>IF('KK-09'!D22=0,"",'KK-09'!D22)</f>
        <v/>
      </c>
      <c r="E169" s="556">
        <f>'KK-09'!I99</f>
        <v>0</v>
      </c>
      <c r="F169" s="563">
        <f>'KK-09'!L132</f>
        <v>0</v>
      </c>
      <c r="G169" s="563">
        <f>'KK-09'!M132</f>
        <v>0</v>
      </c>
      <c r="H169" s="563">
        <f>'KK-09'!N132</f>
        <v>0</v>
      </c>
      <c r="I169" s="2"/>
    </row>
    <row r="170" spans="1:9" ht="17.25" x14ac:dyDescent="0.3">
      <c r="A170" s="161"/>
      <c r="B170" s="161"/>
      <c r="C170" s="549" t="str">
        <f>'KK-09'!B24</f>
        <v xml:space="preserve">Saját tőke </v>
      </c>
      <c r="D170" s="550" t="str">
        <f>IF('KK-09'!D24=0,"",'KK-09'!D24)</f>
        <v/>
      </c>
      <c r="E170" s="554">
        <f>'KK-09'!I100</f>
        <v>0</v>
      </c>
      <c r="F170" s="561">
        <f>'KK-09'!L133</f>
        <v>0</v>
      </c>
      <c r="G170" s="561">
        <f>'KK-09'!M133</f>
        <v>0</v>
      </c>
      <c r="H170" s="561">
        <f>'KK-09'!N133</f>
        <v>0</v>
      </c>
      <c r="I170" s="2"/>
    </row>
    <row r="171" spans="1:9" ht="17.25" x14ac:dyDescent="0.3">
      <c r="A171" s="161"/>
      <c r="B171" s="161"/>
      <c r="C171" s="551" t="str">
        <f>'KK-09'!B25</f>
        <v>Céltartalékok</v>
      </c>
      <c r="D171" s="539" t="str">
        <f>IF('KK-09'!D25=0,"",'KK-09'!D25)</f>
        <v/>
      </c>
      <c r="E171" s="555">
        <f>'KK-09'!I101</f>
        <v>0</v>
      </c>
      <c r="F171" s="562">
        <f>'KK-09'!L134</f>
        <v>0</v>
      </c>
      <c r="G171" s="562">
        <f>'KK-09'!M134</f>
        <v>0</v>
      </c>
      <c r="H171" s="562">
        <f>'KK-09'!N134</f>
        <v>0</v>
      </c>
      <c r="I171" s="2"/>
    </row>
    <row r="172" spans="1:9" ht="17.25" x14ac:dyDescent="0.3">
      <c r="A172" s="161"/>
      <c r="B172" s="161"/>
      <c r="C172" s="551" t="str">
        <f>'KK-09'!B26</f>
        <v>Hátrasorolt kötelezettségek</v>
      </c>
      <c r="D172" s="539" t="str">
        <f>IF('KK-09'!D26=0,"",'KK-09'!D26)</f>
        <v/>
      </c>
      <c r="E172" s="555">
        <f>'KK-09'!I102</f>
        <v>0</v>
      </c>
      <c r="F172" s="562">
        <f>'KK-09'!L135</f>
        <v>0</v>
      </c>
      <c r="G172" s="562">
        <f>'KK-09'!M135</f>
        <v>0</v>
      </c>
      <c r="H172" s="562">
        <f>'KK-09'!N135</f>
        <v>0</v>
      </c>
      <c r="I172" s="2"/>
    </row>
    <row r="173" spans="1:9" ht="17.25" x14ac:dyDescent="0.3">
      <c r="A173" s="161"/>
      <c r="B173" s="161"/>
      <c r="C173" s="551" t="str">
        <f>'KK-09'!B27</f>
        <v>Hosszú lejáratú kötelezettségek</v>
      </c>
      <c r="D173" s="539" t="str">
        <f>IF('KK-09'!D27=0,"",'KK-09'!D27)</f>
        <v/>
      </c>
      <c r="E173" s="555">
        <f>'KK-09'!I103</f>
        <v>0</v>
      </c>
      <c r="F173" s="562">
        <f>'KK-09'!L136</f>
        <v>0</v>
      </c>
      <c r="G173" s="562">
        <f>'KK-09'!M136</f>
        <v>0</v>
      </c>
      <c r="H173" s="562">
        <f>'KK-09'!N136</f>
        <v>0</v>
      </c>
      <c r="I173" s="2"/>
    </row>
    <row r="174" spans="1:9" ht="17.25" x14ac:dyDescent="0.3">
      <c r="A174" s="161"/>
      <c r="B174" s="161"/>
      <c r="C174" s="551" t="str">
        <f>'KK-09'!B28</f>
        <v>Rövid lejáratú kötelezettségek</v>
      </c>
      <c r="D174" s="539" t="str">
        <f>IF('KK-09'!D28=0,"",'KK-09'!D28)</f>
        <v/>
      </c>
      <c r="E174" s="555">
        <f>'KK-09'!I104</f>
        <v>0</v>
      </c>
      <c r="F174" s="562">
        <f>'KK-09'!L137</f>
        <v>0</v>
      </c>
      <c r="G174" s="562">
        <f>'KK-09'!M137</f>
        <v>0</v>
      </c>
      <c r="H174" s="562">
        <f>'KK-09'!N137</f>
        <v>0</v>
      </c>
      <c r="I174" s="2"/>
    </row>
    <row r="175" spans="1:9" ht="18" thickBot="1" x14ac:dyDescent="0.35">
      <c r="A175" s="161"/>
      <c r="B175" s="161"/>
      <c r="C175" s="552" t="str">
        <f>'KK-09'!B29</f>
        <v>Passzív időbeli elhatárolások</v>
      </c>
      <c r="D175" s="553" t="str">
        <f>IF('KK-09'!D29=0,"",'KK-09'!D29)</f>
        <v/>
      </c>
      <c r="E175" s="556">
        <f>'KK-09'!I105</f>
        <v>0</v>
      </c>
      <c r="F175" s="563">
        <f>'KK-09'!L138</f>
        <v>0</v>
      </c>
      <c r="G175" s="563">
        <f>'KK-09'!M138</f>
        <v>0</v>
      </c>
      <c r="H175" s="563">
        <f>'KK-09'!N138</f>
        <v>0</v>
      </c>
      <c r="I175" s="2"/>
    </row>
    <row r="176" spans="1:9" ht="17.25" x14ac:dyDescent="0.3">
      <c r="A176" s="161"/>
      <c r="B176" s="161"/>
      <c r="C176" s="549" t="str">
        <f>'KK-09'!B31</f>
        <v>Értékesítés nettó árbevétele</v>
      </c>
      <c r="D176" s="550" t="str">
        <f>IF('KK-09'!D31=0,"",'KK-09'!D31)</f>
        <v/>
      </c>
      <c r="E176" s="554">
        <f>'KK-09'!I106</f>
        <v>0</v>
      </c>
      <c r="F176" s="561">
        <f>'KK-09'!L139</f>
        <v>0</v>
      </c>
      <c r="G176" s="561">
        <f>'KK-09'!M139</f>
        <v>0</v>
      </c>
      <c r="H176" s="561">
        <f>'KK-09'!N139</f>
        <v>0</v>
      </c>
      <c r="I176" s="2"/>
    </row>
    <row r="177" spans="1:9" ht="17.25" x14ac:dyDescent="0.3">
      <c r="A177" s="161"/>
      <c r="B177" s="161"/>
      <c r="C177" s="551" t="str">
        <f>'KK-09'!B32</f>
        <v>Aktivált saját teljesítmények</v>
      </c>
      <c r="D177" s="539" t="str">
        <f>IF('KK-09'!D32=0,"",'KK-09'!D32)</f>
        <v/>
      </c>
      <c r="E177" s="555">
        <f>'KK-09'!I107</f>
        <v>0</v>
      </c>
      <c r="F177" s="562">
        <f>'KK-09'!L140</f>
        <v>0</v>
      </c>
      <c r="G177" s="562">
        <f>'KK-09'!M140</f>
        <v>0</v>
      </c>
      <c r="H177" s="562">
        <f>'KK-09'!N140</f>
        <v>0</v>
      </c>
      <c r="I177" s="2"/>
    </row>
    <row r="178" spans="1:9" ht="17.25" x14ac:dyDescent="0.3">
      <c r="A178" s="161"/>
      <c r="B178" s="161"/>
      <c r="C178" s="551" t="str">
        <f>'KK-09'!B33</f>
        <v>Egyéb bevétel</v>
      </c>
      <c r="D178" s="539" t="str">
        <f>IF('KK-09'!D33=0,"",'KK-09'!D33)</f>
        <v/>
      </c>
      <c r="E178" s="555">
        <f>'KK-09'!I108</f>
        <v>0</v>
      </c>
      <c r="F178" s="562">
        <f>'KK-09'!L141</f>
        <v>0</v>
      </c>
      <c r="G178" s="562">
        <f>'KK-09'!M141</f>
        <v>0</v>
      </c>
      <c r="H178" s="562">
        <f>'KK-09'!N141</f>
        <v>0</v>
      </c>
      <c r="I178" s="2"/>
    </row>
    <row r="179" spans="1:9" ht="18" thickBot="1" x14ac:dyDescent="0.35">
      <c r="A179" s="161"/>
      <c r="B179" s="161"/>
      <c r="C179" s="552" t="str">
        <f>'KK-09'!B34</f>
        <v>Pénzügyi bevételek</v>
      </c>
      <c r="D179" s="553" t="str">
        <f>IF('KK-09'!D34=0,"",'KK-09'!D34)</f>
        <v/>
      </c>
      <c r="E179" s="556">
        <f>'KK-09'!I109</f>
        <v>0</v>
      </c>
      <c r="F179" s="563">
        <f>'KK-09'!L142</f>
        <v>0</v>
      </c>
      <c r="G179" s="563">
        <f>'KK-09'!M142</f>
        <v>0</v>
      </c>
      <c r="H179" s="563">
        <f>'KK-09'!N142</f>
        <v>0</v>
      </c>
      <c r="I179" s="2"/>
    </row>
    <row r="180" spans="1:9" ht="17.25" x14ac:dyDescent="0.3">
      <c r="A180" s="161"/>
      <c r="B180" s="161"/>
      <c r="C180" s="549" t="str">
        <f>'KK-09'!B36</f>
        <v>Anyagjellegű ráfordítások</v>
      </c>
      <c r="D180" s="550" t="str">
        <f>IF('KK-09'!D36=0,"",'KK-09'!D36)</f>
        <v/>
      </c>
      <c r="E180" s="554">
        <f>'KK-09'!I110</f>
        <v>0</v>
      </c>
      <c r="F180" s="561">
        <f>'KK-09'!L143</f>
        <v>0</v>
      </c>
      <c r="G180" s="561">
        <f>'KK-09'!M143</f>
        <v>0</v>
      </c>
      <c r="H180" s="561">
        <f>'KK-09'!N143</f>
        <v>0</v>
      </c>
      <c r="I180" s="2"/>
    </row>
    <row r="181" spans="1:9" ht="17.25" x14ac:dyDescent="0.3">
      <c r="A181" s="161"/>
      <c r="B181" s="161"/>
      <c r="C181" s="551" t="str">
        <f>'KK-09'!B37</f>
        <v>Személyi jellegű ráfordítások</v>
      </c>
      <c r="D181" s="539" t="str">
        <f>IF('KK-09'!D37=0,"",'KK-09'!D37)</f>
        <v/>
      </c>
      <c r="E181" s="555">
        <f>'KK-09'!I111</f>
        <v>0</v>
      </c>
      <c r="F181" s="562">
        <f>'KK-09'!L144</f>
        <v>0</v>
      </c>
      <c r="G181" s="562">
        <f>'KK-09'!M144</f>
        <v>0</v>
      </c>
      <c r="H181" s="562">
        <f>'KK-09'!N144</f>
        <v>0</v>
      </c>
      <c r="I181" s="2"/>
    </row>
    <row r="182" spans="1:9" ht="17.25" x14ac:dyDescent="0.3">
      <c r="A182" s="161"/>
      <c r="B182" s="161"/>
      <c r="C182" s="551" t="str">
        <f>'KK-09'!B38</f>
        <v>Értékcsökkenés</v>
      </c>
      <c r="D182" s="539" t="str">
        <f>IF('KK-09'!D38=0,"",'KK-09'!D38)</f>
        <v/>
      </c>
      <c r="E182" s="555">
        <f>'KK-09'!I112</f>
        <v>0</v>
      </c>
      <c r="F182" s="562">
        <f>'KK-09'!L145</f>
        <v>0</v>
      </c>
      <c r="G182" s="562">
        <f>'KK-09'!M145</f>
        <v>0</v>
      </c>
      <c r="H182" s="562">
        <f>'KK-09'!N145</f>
        <v>0</v>
      </c>
      <c r="I182" s="2"/>
    </row>
    <row r="183" spans="1:9" ht="17.25" x14ac:dyDescent="0.3">
      <c r="A183" s="161"/>
      <c r="B183" s="161"/>
      <c r="C183" s="551" t="str">
        <f>'KK-09'!B39</f>
        <v>Egyéb ráfordítás</v>
      </c>
      <c r="D183" s="539" t="str">
        <f>IF('KK-09'!D39=0,"",'KK-09'!D39)</f>
        <v/>
      </c>
      <c r="E183" s="555">
        <f>'KK-09'!I113</f>
        <v>0</v>
      </c>
      <c r="F183" s="562">
        <f>'KK-09'!L146</f>
        <v>0</v>
      </c>
      <c r="G183" s="562">
        <f>'KK-09'!M146</f>
        <v>0</v>
      </c>
      <c r="H183" s="562">
        <f>'KK-09'!N146</f>
        <v>0</v>
      </c>
      <c r="I183" s="2"/>
    </row>
    <row r="184" spans="1:9" ht="18" thickBot="1" x14ac:dyDescent="0.35">
      <c r="A184" s="161"/>
      <c r="B184" s="161"/>
      <c r="C184" s="552" t="str">
        <f>'KK-09'!B40</f>
        <v>Pénzügyi ráfordítás</v>
      </c>
      <c r="D184" s="553" t="str">
        <f>IF('KK-09'!D40=0,"",'KK-09'!D40)</f>
        <v/>
      </c>
      <c r="E184" s="556">
        <f>'KK-09'!I114</f>
        <v>0</v>
      </c>
      <c r="F184" s="563">
        <f>'KK-09'!L147</f>
        <v>0</v>
      </c>
      <c r="G184" s="563">
        <f>'KK-09'!M147</f>
        <v>0</v>
      </c>
      <c r="H184" s="563">
        <f>'KK-09'!N147</f>
        <v>0</v>
      </c>
      <c r="I184" s="2"/>
    </row>
    <row r="185" spans="1:9" ht="17.25" x14ac:dyDescent="0.3">
      <c r="A185" s="161"/>
      <c r="B185" s="161"/>
      <c r="C185" s="542" t="str">
        <f>'KK-09'!B42</f>
        <v>1. Sajátos ügyletek, egyenlegek</v>
      </c>
      <c r="D185" s="540" t="str">
        <f>IF('KK-09'!D42=0,"",'KK-09'!D42)</f>
        <v/>
      </c>
      <c r="E185" s="557">
        <f>'KK-09'!I115</f>
        <v>0</v>
      </c>
      <c r="F185" s="559">
        <f>'KK-09'!L148</f>
        <v>0</v>
      </c>
      <c r="G185" s="559">
        <f>'KK-09'!M148</f>
        <v>0</v>
      </c>
      <c r="H185" s="559">
        <f>'KK-09'!N148</f>
        <v>0</v>
      </c>
      <c r="I185" s="2"/>
    </row>
    <row r="186" spans="1:9" ht="17.25" x14ac:dyDescent="0.3">
      <c r="A186" s="161"/>
      <c r="B186" s="161"/>
      <c r="C186" s="542" t="str">
        <f>'KK-09'!B43</f>
        <v>2. Sajátos ügyletek, egyenlegek</v>
      </c>
      <c r="D186" s="540" t="str">
        <f>IF('KK-09'!D43=0,"",'KK-09'!D43)</f>
        <v/>
      </c>
      <c r="E186" s="557">
        <f>'KK-09'!I116</f>
        <v>0</v>
      </c>
      <c r="F186" s="559">
        <f>'KK-09'!L149</f>
        <v>0</v>
      </c>
      <c r="G186" s="559">
        <f>'KK-09'!M149</f>
        <v>0</v>
      </c>
      <c r="H186" s="559">
        <f>'KK-09'!N149</f>
        <v>0</v>
      </c>
      <c r="I186" s="2"/>
    </row>
    <row r="187" spans="1:9" ht="18" thickBot="1" x14ac:dyDescent="0.35">
      <c r="A187" s="161"/>
      <c r="B187" s="161"/>
      <c r="C187" s="543" t="str">
        <f>'KK-09'!B44</f>
        <v>3. Sajátos ügyletek, egyenlegek</v>
      </c>
      <c r="D187" s="541" t="str">
        <f>IF('KK-09'!D44=0,"",'KK-09'!D44)</f>
        <v/>
      </c>
      <c r="E187" s="558">
        <f>'KK-09'!I117</f>
        <v>0</v>
      </c>
      <c r="F187" s="560">
        <f>'KK-09'!L150</f>
        <v>0</v>
      </c>
      <c r="G187" s="560">
        <f>'KK-09'!M150</f>
        <v>0</v>
      </c>
      <c r="H187" s="560">
        <f>'KK-09'!N150</f>
        <v>0</v>
      </c>
    </row>
    <row r="188" spans="1:9" ht="17.25" x14ac:dyDescent="0.3">
      <c r="A188" s="161"/>
      <c r="B188" s="161"/>
      <c r="C188" s="544"/>
      <c r="D188" s="545"/>
      <c r="E188" s="546"/>
      <c r="F188" s="546"/>
      <c r="G188" s="546"/>
      <c r="H188" s="546"/>
    </row>
    <row r="189" spans="1:9" ht="17.25" x14ac:dyDescent="0.3">
      <c r="A189" s="161"/>
      <c r="B189" s="161"/>
      <c r="C189" s="544"/>
      <c r="D189" s="545"/>
      <c r="E189" s="546"/>
      <c r="F189" s="546"/>
      <c r="G189" s="546"/>
      <c r="H189" s="546"/>
    </row>
    <row r="190" spans="1:9" ht="17.25" x14ac:dyDescent="0.3">
      <c r="A190" s="165">
        <f>COUNT(A$30:$A187)+1</f>
        <v>10</v>
      </c>
      <c r="B190" s="166" t="s">
        <v>291</v>
      </c>
      <c r="C190" s="261"/>
      <c r="D190" s="32"/>
      <c r="E190" s="32"/>
      <c r="F190" s="32"/>
      <c r="G190" s="32"/>
      <c r="H190" s="32"/>
    </row>
    <row r="191" spans="1:9" ht="17.25" x14ac:dyDescent="0.3">
      <c r="A191" s="161"/>
      <c r="B191" s="198" t="s">
        <v>51</v>
      </c>
      <c r="C191" s="41" t="s">
        <v>545</v>
      </c>
      <c r="D191" s="164"/>
      <c r="E191" s="32"/>
      <c r="F191" s="198"/>
      <c r="G191" s="32"/>
      <c r="H191" s="32"/>
    </row>
    <row r="192" spans="1:9" ht="17.25" x14ac:dyDescent="0.3">
      <c r="A192" s="161"/>
      <c r="B192" s="161"/>
      <c r="C192" s="32" t="s">
        <v>292</v>
      </c>
      <c r="D192" s="164"/>
      <c r="E192" s="32"/>
      <c r="F192" s="198"/>
      <c r="G192" s="32" t="s">
        <v>544</v>
      </c>
      <c r="H192" s="32"/>
    </row>
    <row r="193" spans="1:8" ht="17.25" x14ac:dyDescent="0.3">
      <c r="A193" s="205"/>
      <c r="B193" s="205"/>
      <c r="C193" s="205"/>
      <c r="D193" s="205"/>
      <c r="E193" s="262" t="s">
        <v>150</v>
      </c>
      <c r="F193" s="184" t="s">
        <v>247</v>
      </c>
      <c r="G193" s="3"/>
      <c r="H193" s="3"/>
    </row>
    <row r="194" spans="1:8" ht="17.25" x14ac:dyDescent="0.3">
      <c r="A194" s="205"/>
      <c r="B194" s="205"/>
      <c r="C194" s="205"/>
      <c r="D194" s="205"/>
      <c r="E194" s="247"/>
      <c r="F194" s="350"/>
      <c r="G194" s="3"/>
      <c r="H194" s="3"/>
    </row>
    <row r="195" spans="1:8" ht="17.25" x14ac:dyDescent="0.3">
      <c r="A195" s="205"/>
      <c r="B195" s="205"/>
      <c r="C195" s="205"/>
      <c r="D195" s="205"/>
      <c r="E195" s="247"/>
      <c r="F195" s="251"/>
      <c r="G195" s="3"/>
      <c r="H195" s="3"/>
    </row>
    <row r="196" spans="1:8" ht="17.25" x14ac:dyDescent="0.3">
      <c r="A196" s="205"/>
      <c r="B196" s="205"/>
      <c r="C196" s="205"/>
      <c r="D196" s="205"/>
      <c r="E196" s="247"/>
      <c r="F196" s="251"/>
      <c r="G196" s="3"/>
      <c r="H196" s="3"/>
    </row>
    <row r="197" spans="1:8" ht="17.25" x14ac:dyDescent="0.3">
      <c r="A197" s="205"/>
      <c r="B197" s="205"/>
      <c r="C197" s="205"/>
      <c r="D197" s="205"/>
      <c r="E197" s="248"/>
      <c r="F197" s="255"/>
      <c r="G197" s="3"/>
      <c r="H197" s="3"/>
    </row>
    <row r="198" spans="1:8" ht="17.25" x14ac:dyDescent="0.3">
      <c r="A198" s="205"/>
      <c r="B198" s="205"/>
      <c r="C198" s="205"/>
      <c r="D198" s="205"/>
      <c r="E198" s="263"/>
      <c r="F198" s="198"/>
      <c r="G198" s="3"/>
      <c r="H198" s="3"/>
    </row>
    <row r="199" spans="1:8" ht="17.25" x14ac:dyDescent="0.3">
      <c r="A199" s="205"/>
      <c r="B199" s="205"/>
      <c r="C199" s="164"/>
      <c r="D199" s="32"/>
      <c r="E199" s="198"/>
      <c r="F199" s="3"/>
      <c r="G199" s="3"/>
      <c r="H199" s="3"/>
    </row>
    <row r="200" spans="1:8" ht="17.25" x14ac:dyDescent="0.3">
      <c r="A200" s="165">
        <f>COUNT(A$30:$A199)+1</f>
        <v>11</v>
      </c>
      <c r="B200" s="215" t="s">
        <v>293</v>
      </c>
      <c r="C200" s="164"/>
      <c r="D200" s="32"/>
      <c r="E200" s="198"/>
      <c r="F200" s="3"/>
      <c r="G200" s="3"/>
      <c r="H200" s="3"/>
    </row>
    <row r="201" spans="1:8" ht="18" thickBot="1" x14ac:dyDescent="0.35">
      <c r="A201" s="205"/>
      <c r="B201" s="198" t="s">
        <v>51</v>
      </c>
      <c r="C201" s="264" t="s">
        <v>294</v>
      </c>
      <c r="D201" s="32"/>
      <c r="E201" s="198"/>
      <c r="F201" s="3"/>
      <c r="G201" s="3"/>
      <c r="H201" s="3"/>
    </row>
    <row r="202" spans="1:8" ht="17.25" x14ac:dyDescent="0.3">
      <c r="A202" s="205"/>
      <c r="B202" s="205"/>
      <c r="C202" s="356" t="s">
        <v>150</v>
      </c>
      <c r="D202" s="357" t="s">
        <v>295</v>
      </c>
      <c r="E202" s="357" t="s">
        <v>276</v>
      </c>
      <c r="F202" s="358" t="s">
        <v>247</v>
      </c>
      <c r="G202" s="3"/>
      <c r="H202" s="3"/>
    </row>
    <row r="203" spans="1:8" ht="17.25" x14ac:dyDescent="0.3">
      <c r="A203" s="205"/>
      <c r="B203" s="205"/>
      <c r="C203" s="359"/>
      <c r="D203" s="202"/>
      <c r="E203" s="202"/>
      <c r="F203" s="360" t="s">
        <v>423</v>
      </c>
      <c r="G203" s="3"/>
      <c r="H203" s="3"/>
    </row>
    <row r="204" spans="1:8" ht="17.25" x14ac:dyDescent="0.3">
      <c r="A204" s="205"/>
      <c r="B204" s="205"/>
      <c r="C204" s="359"/>
      <c r="D204" s="202"/>
      <c r="E204" s="202"/>
      <c r="F204" s="360" t="s">
        <v>423</v>
      </c>
      <c r="G204" s="3"/>
      <c r="H204" s="3"/>
    </row>
    <row r="205" spans="1:8" ht="17.25" x14ac:dyDescent="0.3">
      <c r="A205" s="205"/>
      <c r="B205" s="205"/>
      <c r="C205" s="359"/>
      <c r="D205" s="202"/>
      <c r="E205" s="202"/>
      <c r="F205" s="360" t="s">
        <v>423</v>
      </c>
      <c r="G205" s="3"/>
      <c r="H205" s="3"/>
    </row>
    <row r="206" spans="1:8" ht="18" thickBot="1" x14ac:dyDescent="0.35">
      <c r="A206" s="205"/>
      <c r="B206" s="205"/>
      <c r="C206" s="361"/>
      <c r="D206" s="362"/>
      <c r="E206" s="362"/>
      <c r="F206" s="363" t="s">
        <v>423</v>
      </c>
      <c r="G206" s="3"/>
      <c r="H206" s="3"/>
    </row>
    <row r="207" spans="1:8" ht="17.25" x14ac:dyDescent="0.3">
      <c r="A207" s="205"/>
      <c r="B207" s="205"/>
      <c r="C207" s="164"/>
      <c r="D207" s="32"/>
      <c r="E207" s="198"/>
      <c r="F207" s="3"/>
      <c r="G207" s="3"/>
      <c r="H207" s="3"/>
    </row>
    <row r="208" spans="1:8" ht="17.25" x14ac:dyDescent="0.3">
      <c r="A208" s="165">
        <f>COUNT(A$30:$A207)+1</f>
        <v>12</v>
      </c>
      <c r="B208" s="215" t="s">
        <v>381</v>
      </c>
      <c r="C208" s="164"/>
      <c r="D208" s="32"/>
      <c r="E208" s="198"/>
      <c r="F208" s="3"/>
      <c r="G208" s="3"/>
      <c r="H208" s="3"/>
    </row>
    <row r="209" spans="1:9" ht="18" thickBot="1" x14ac:dyDescent="0.35">
      <c r="A209" s="205"/>
      <c r="B209" s="198" t="s">
        <v>51</v>
      </c>
      <c r="C209" s="164"/>
      <c r="D209" s="32"/>
      <c r="E209" s="198"/>
      <c r="F209" s="3"/>
      <c r="G209" s="3"/>
      <c r="H209" s="3"/>
    </row>
    <row r="210" spans="1:9" ht="17.25" x14ac:dyDescent="0.3">
      <c r="A210" s="205"/>
      <c r="B210" s="205"/>
      <c r="C210" s="205"/>
      <c r="D210" s="249" t="s">
        <v>150</v>
      </c>
      <c r="E210" s="191"/>
      <c r="F210" s="184" t="s">
        <v>247</v>
      </c>
      <c r="G210" s="3"/>
      <c r="H210" s="3"/>
    </row>
    <row r="211" spans="1:9" ht="17.25" x14ac:dyDescent="0.3">
      <c r="A211" s="205"/>
      <c r="B211" s="205"/>
      <c r="C211" s="205"/>
      <c r="D211" s="265" t="s">
        <v>55</v>
      </c>
      <c r="E211" s="266"/>
      <c r="F211" s="350" t="s">
        <v>399</v>
      </c>
      <c r="G211" s="51" t="s">
        <v>22</v>
      </c>
      <c r="H211" s="3"/>
    </row>
    <row r="212" spans="1:9" ht="17.25" x14ac:dyDescent="0.3">
      <c r="A212" s="205"/>
      <c r="B212" s="205"/>
      <c r="C212" s="205"/>
      <c r="D212" s="265" t="s">
        <v>392</v>
      </c>
      <c r="E212" s="267"/>
      <c r="F212" s="350" t="s">
        <v>423</v>
      </c>
      <c r="G212" s="51" t="s">
        <v>23</v>
      </c>
      <c r="H212" s="3"/>
    </row>
    <row r="213" spans="1:9" ht="17.25" x14ac:dyDescent="0.3">
      <c r="A213" s="205"/>
      <c r="B213" s="205"/>
      <c r="C213" s="205"/>
      <c r="D213" s="265" t="s">
        <v>393</v>
      </c>
      <c r="E213" s="267"/>
      <c r="F213" s="350" t="s">
        <v>423</v>
      </c>
      <c r="G213" s="51" t="s">
        <v>24</v>
      </c>
      <c r="H213" s="3"/>
    </row>
    <row r="214" spans="1:9" ht="17.25" x14ac:dyDescent="0.3">
      <c r="A214" s="205"/>
      <c r="B214" s="205"/>
      <c r="C214" s="205"/>
      <c r="D214" s="265" t="s">
        <v>394</v>
      </c>
      <c r="E214" s="267"/>
      <c r="F214" s="350" t="s">
        <v>423</v>
      </c>
      <c r="G214" s="51" t="s">
        <v>25</v>
      </c>
      <c r="H214" s="3"/>
      <c r="I214" s="2"/>
    </row>
    <row r="215" spans="1:9" ht="17.25" x14ac:dyDescent="0.3">
      <c r="A215" s="205"/>
      <c r="B215" s="205"/>
      <c r="C215" s="205"/>
      <c r="D215" s="265" t="s">
        <v>395</v>
      </c>
      <c r="E215" s="267"/>
      <c r="F215" s="350" t="s">
        <v>423</v>
      </c>
      <c r="G215" s="51" t="s">
        <v>26</v>
      </c>
      <c r="H215" s="3"/>
      <c r="I215" s="2"/>
    </row>
    <row r="216" spans="1:9" ht="18" thickBot="1" x14ac:dyDescent="0.35">
      <c r="A216" s="205"/>
      <c r="B216" s="205"/>
      <c r="C216" s="205"/>
      <c r="D216" s="268" t="s">
        <v>396</v>
      </c>
      <c r="E216" s="269"/>
      <c r="F216" s="351" t="s">
        <v>423</v>
      </c>
      <c r="G216" s="51" t="s">
        <v>27</v>
      </c>
      <c r="H216" s="3"/>
      <c r="I216" s="2"/>
    </row>
    <row r="217" spans="1:9" ht="17.25" x14ac:dyDescent="0.3">
      <c r="A217" s="205"/>
      <c r="B217" s="205"/>
      <c r="C217" s="198"/>
      <c r="D217" s="263" t="s">
        <v>424</v>
      </c>
      <c r="E217" s="198"/>
      <c r="F217" s="3"/>
      <c r="G217" s="3"/>
      <c r="H217" s="3"/>
      <c r="I217" s="2"/>
    </row>
    <row r="218" spans="1:9" ht="17.25" x14ac:dyDescent="0.3">
      <c r="A218" s="165">
        <f>COUNT(A$30:$A217)+1</f>
        <v>13</v>
      </c>
      <c r="B218" s="166" t="s">
        <v>296</v>
      </c>
      <c r="C218" s="3"/>
      <c r="D218" s="32"/>
      <c r="E218" s="32"/>
      <c r="F218" s="32"/>
      <c r="G218" s="32"/>
      <c r="H218" s="32"/>
      <c r="I218" s="2"/>
    </row>
    <row r="219" spans="1:9" ht="17.25" x14ac:dyDescent="0.3">
      <c r="A219" s="162"/>
      <c r="B219" s="198" t="s">
        <v>51</v>
      </c>
      <c r="C219" s="3"/>
      <c r="D219" s="32"/>
      <c r="E219" s="32"/>
      <c r="F219" s="32"/>
      <c r="G219" s="32"/>
      <c r="H219" s="32"/>
      <c r="I219" s="2"/>
    </row>
    <row r="220" spans="1:9" ht="33" x14ac:dyDescent="0.3">
      <c r="A220" s="161"/>
      <c r="B220" s="161"/>
      <c r="C220" s="161"/>
      <c r="D220" s="270" t="s">
        <v>297</v>
      </c>
      <c r="E220" s="271" t="s">
        <v>298</v>
      </c>
      <c r="F220" s="208" t="s">
        <v>299</v>
      </c>
      <c r="G220" s="32"/>
      <c r="H220" s="32"/>
      <c r="I220" s="2"/>
    </row>
    <row r="221" spans="1:9" ht="17.25" x14ac:dyDescent="0.3">
      <c r="A221" s="161"/>
      <c r="B221" s="161"/>
      <c r="C221" s="161"/>
      <c r="D221" s="272" t="s">
        <v>300</v>
      </c>
      <c r="E221" s="273"/>
      <c r="F221" s="274"/>
      <c r="G221" s="32"/>
      <c r="H221" s="32"/>
      <c r="I221" s="2"/>
    </row>
    <row r="222" spans="1:9" ht="17.25" x14ac:dyDescent="0.3">
      <c r="A222" s="161"/>
      <c r="B222" s="161"/>
      <c r="C222" s="161"/>
      <c r="D222" s="272" t="s">
        <v>301</v>
      </c>
      <c r="E222" s="273"/>
      <c r="F222" s="274"/>
      <c r="G222" s="32"/>
      <c r="H222" s="32"/>
      <c r="I222" s="2"/>
    </row>
    <row r="223" spans="1:9" ht="17.25" x14ac:dyDescent="0.3">
      <c r="A223" s="161"/>
      <c r="B223" s="161"/>
      <c r="C223" s="161"/>
      <c r="D223" s="272" t="s">
        <v>302</v>
      </c>
      <c r="E223" s="273"/>
      <c r="F223" s="274"/>
      <c r="G223" s="32"/>
      <c r="H223" s="32"/>
      <c r="I223" s="2"/>
    </row>
    <row r="224" spans="1:9" ht="17.25" x14ac:dyDescent="0.3">
      <c r="A224" s="161"/>
      <c r="B224" s="161"/>
      <c r="C224" s="161"/>
      <c r="D224" s="275"/>
      <c r="E224" s="276"/>
      <c r="F224" s="277"/>
      <c r="G224" s="32"/>
      <c r="H224" s="32"/>
      <c r="I224" s="2"/>
    </row>
    <row r="225" spans="1:9" ht="17.25" x14ac:dyDescent="0.3">
      <c r="A225" s="212"/>
      <c r="B225" s="212"/>
      <c r="C225" s="32"/>
      <c r="D225" s="32"/>
      <c r="E225" s="66"/>
      <c r="F225" s="66"/>
      <c r="G225" s="66"/>
      <c r="H225" s="66"/>
      <c r="I225" s="2"/>
    </row>
    <row r="226" spans="1:9" ht="17.25" x14ac:dyDescent="0.3">
      <c r="A226" s="165">
        <f>COUNT(A$30:$A225)+1</f>
        <v>14</v>
      </c>
      <c r="B226" s="166" t="s">
        <v>303</v>
      </c>
      <c r="C226" s="3"/>
      <c r="D226" s="32"/>
      <c r="E226" s="32"/>
      <c r="F226" s="66"/>
      <c r="G226" s="66"/>
      <c r="H226" s="66"/>
      <c r="I226" s="2"/>
    </row>
    <row r="227" spans="1:9" ht="17.25" x14ac:dyDescent="0.3">
      <c r="A227" s="161"/>
      <c r="B227" s="198" t="s">
        <v>51</v>
      </c>
      <c r="C227" s="32"/>
      <c r="D227" s="32"/>
      <c r="E227" s="32"/>
      <c r="F227" s="66"/>
      <c r="G227" s="66"/>
      <c r="H227" s="66"/>
      <c r="I227" s="2"/>
    </row>
    <row r="228" spans="1:9" ht="17.25" x14ac:dyDescent="0.3">
      <c r="A228" s="161"/>
      <c r="B228" s="161"/>
      <c r="C228" s="161"/>
      <c r="D228" s="249" t="s">
        <v>304</v>
      </c>
      <c r="E228" s="140"/>
      <c r="F228" s="243" t="s">
        <v>305</v>
      </c>
      <c r="G228" s="66"/>
      <c r="H228" s="66"/>
      <c r="I228" s="2"/>
    </row>
    <row r="229" spans="1:9" ht="17.25" x14ac:dyDescent="0.3">
      <c r="A229" s="161"/>
      <c r="B229" s="161"/>
      <c r="C229" s="161"/>
      <c r="D229" s="250" t="s">
        <v>306</v>
      </c>
      <c r="E229" s="54"/>
      <c r="F229" s="278" t="s">
        <v>307</v>
      </c>
      <c r="G229" s="66"/>
      <c r="H229" s="66"/>
      <c r="I229" s="2"/>
    </row>
    <row r="230" spans="1:9" ht="17.25" x14ac:dyDescent="0.3">
      <c r="A230" s="161"/>
      <c r="B230" s="161"/>
      <c r="C230" s="161"/>
      <c r="D230" s="250" t="s">
        <v>308</v>
      </c>
      <c r="E230" s="54"/>
      <c r="F230" s="278" t="s">
        <v>309</v>
      </c>
      <c r="G230" s="66"/>
      <c r="H230" s="66"/>
      <c r="I230" s="2"/>
    </row>
    <row r="231" spans="1:9" ht="17.25" x14ac:dyDescent="0.3">
      <c r="A231" s="161"/>
      <c r="B231" s="161"/>
      <c r="C231" s="161"/>
      <c r="D231" s="250" t="s">
        <v>310</v>
      </c>
      <c r="E231" s="54"/>
      <c r="F231" s="278" t="s">
        <v>311</v>
      </c>
      <c r="G231" s="66"/>
      <c r="H231" s="66"/>
      <c r="I231" s="2"/>
    </row>
    <row r="232" spans="1:9" ht="17.25" x14ac:dyDescent="0.3">
      <c r="A232" s="161"/>
      <c r="B232" s="161"/>
      <c r="C232" s="161"/>
      <c r="D232" s="250" t="s">
        <v>312</v>
      </c>
      <c r="E232" s="54"/>
      <c r="F232" s="278" t="s">
        <v>313</v>
      </c>
      <c r="G232" s="66"/>
      <c r="H232" s="66"/>
      <c r="I232" s="2"/>
    </row>
    <row r="233" spans="1:9" ht="17.25" x14ac:dyDescent="0.3">
      <c r="A233" s="161"/>
      <c r="B233" s="161"/>
      <c r="C233" s="161"/>
      <c r="D233" s="279" t="s">
        <v>314</v>
      </c>
      <c r="E233" s="143"/>
      <c r="F233" s="280" t="s">
        <v>315</v>
      </c>
      <c r="G233" s="66"/>
      <c r="H233" s="66"/>
      <c r="I233" s="2"/>
    </row>
    <row r="234" spans="1:9" ht="17.25" x14ac:dyDescent="0.3">
      <c r="A234" s="161"/>
      <c r="B234" s="161"/>
      <c r="C234" s="161"/>
      <c r="D234" s="250" t="s">
        <v>316</v>
      </c>
      <c r="E234" s="54"/>
      <c r="F234" s="281" t="s">
        <v>317</v>
      </c>
      <c r="G234" s="66"/>
      <c r="H234" s="66"/>
      <c r="I234" s="2"/>
    </row>
    <row r="235" spans="1:9" ht="17.25" x14ac:dyDescent="0.3">
      <c r="A235" s="161"/>
      <c r="B235" s="161"/>
      <c r="C235" s="161"/>
      <c r="D235" s="253" t="s">
        <v>318</v>
      </c>
      <c r="E235" s="282"/>
      <c r="F235" s="283" t="s">
        <v>319</v>
      </c>
      <c r="G235" s="66"/>
      <c r="H235" s="66"/>
      <c r="I235" s="2"/>
    </row>
    <row r="236" spans="1:9" ht="17.25" x14ac:dyDescent="0.3">
      <c r="A236" s="284"/>
      <c r="B236" s="284"/>
      <c r="C236" s="284"/>
      <c r="D236" s="285" t="s">
        <v>320</v>
      </c>
      <c r="E236" s="286"/>
      <c r="F236" s="66"/>
      <c r="G236" s="66"/>
      <c r="H236" s="66"/>
      <c r="I236" s="2"/>
    </row>
    <row r="237" spans="1:9" ht="17.25" x14ac:dyDescent="0.3">
      <c r="A237" s="284"/>
      <c r="B237" s="284"/>
      <c r="C237" s="285"/>
      <c r="D237" s="286"/>
      <c r="E237" s="66"/>
      <c r="F237" s="66"/>
      <c r="G237" s="66"/>
      <c r="H237" s="66"/>
      <c r="I237" s="2"/>
    </row>
    <row r="238" spans="1:9" ht="17.25" x14ac:dyDescent="0.3">
      <c r="A238" s="165">
        <f>COUNT(A$30:$A237)+1</f>
        <v>15</v>
      </c>
      <c r="B238" s="166" t="s">
        <v>321</v>
      </c>
      <c r="C238" s="3"/>
      <c r="D238" s="285"/>
      <c r="E238" s="32"/>
      <c r="F238" s="32"/>
      <c r="G238" s="32"/>
      <c r="H238" s="32"/>
      <c r="I238" s="2"/>
    </row>
    <row r="239" spans="1:9" ht="17.25" x14ac:dyDescent="0.3">
      <c r="A239" s="162"/>
      <c r="B239" s="198" t="s">
        <v>51</v>
      </c>
      <c r="C239" s="3"/>
      <c r="D239" s="32"/>
      <c r="E239" s="32"/>
      <c r="F239" s="32"/>
      <c r="G239" s="32"/>
      <c r="H239" s="32"/>
      <c r="I239" s="2"/>
    </row>
    <row r="240" spans="1:9" ht="16.5" customHeight="1" x14ac:dyDescent="0.3">
      <c r="A240" s="161"/>
      <c r="B240" s="161"/>
      <c r="C240" s="161"/>
      <c r="D240" s="287" t="s">
        <v>322</v>
      </c>
      <c r="E240" s="242"/>
      <c r="F240" s="288" t="s">
        <v>180</v>
      </c>
      <c r="G240" s="32"/>
      <c r="H240" s="32"/>
      <c r="I240" s="2"/>
    </row>
    <row r="241" spans="1:9" ht="16.5" customHeight="1" x14ac:dyDescent="0.3">
      <c r="A241" s="161"/>
      <c r="B241" s="161"/>
      <c r="C241" s="161"/>
      <c r="D241" s="209" t="s">
        <v>323</v>
      </c>
      <c r="E241" s="50"/>
      <c r="F241" s="341" t="s">
        <v>425</v>
      </c>
      <c r="G241" s="32"/>
      <c r="H241" s="32"/>
      <c r="I241" s="2"/>
    </row>
    <row r="242" spans="1:9" ht="17.25" x14ac:dyDescent="0.3">
      <c r="A242" s="161"/>
      <c r="B242" s="161"/>
      <c r="C242" s="161"/>
      <c r="D242" s="209" t="s">
        <v>388</v>
      </c>
      <c r="E242" s="50"/>
      <c r="F242" s="341" t="s">
        <v>426</v>
      </c>
      <c r="G242" s="51" t="s">
        <v>389</v>
      </c>
      <c r="H242" s="32"/>
      <c r="I242" s="2"/>
    </row>
    <row r="243" spans="1:9" ht="17.25" x14ac:dyDescent="0.3">
      <c r="A243" s="161"/>
      <c r="B243" s="161"/>
      <c r="C243" s="161"/>
      <c r="D243" s="209" t="s">
        <v>324</v>
      </c>
      <c r="E243" s="50"/>
      <c r="F243" s="289" t="s">
        <v>247</v>
      </c>
      <c r="G243" s="32"/>
      <c r="H243" s="32"/>
      <c r="I243" s="2"/>
    </row>
    <row r="244" spans="1:9" ht="17.25" x14ac:dyDescent="0.3">
      <c r="A244" s="161"/>
      <c r="B244" s="161"/>
      <c r="C244" s="161"/>
      <c r="D244" s="337" t="s">
        <v>390</v>
      </c>
      <c r="E244" s="290"/>
      <c r="F244" s="339" t="s">
        <v>311</v>
      </c>
      <c r="G244" s="32"/>
      <c r="H244" s="32"/>
      <c r="I244" s="2"/>
    </row>
    <row r="245" spans="1:9" ht="17.25" x14ac:dyDescent="0.3">
      <c r="A245" s="161"/>
      <c r="B245" s="161"/>
      <c r="C245" s="161"/>
      <c r="D245" s="337" t="s">
        <v>391</v>
      </c>
      <c r="E245" s="290"/>
      <c r="F245" s="339" t="s">
        <v>313</v>
      </c>
      <c r="G245" s="32"/>
      <c r="H245" s="32"/>
      <c r="I245" s="2"/>
    </row>
    <row r="246" spans="1:9" ht="17.25" x14ac:dyDescent="0.3">
      <c r="A246" s="161"/>
      <c r="B246" s="161"/>
      <c r="C246" s="161"/>
      <c r="D246" s="338" t="s">
        <v>56</v>
      </c>
      <c r="E246" s="291"/>
      <c r="F246" s="340" t="s">
        <v>427</v>
      </c>
      <c r="G246" s="32"/>
      <c r="H246" s="32"/>
      <c r="I246" s="2"/>
    </row>
    <row r="247" spans="1:9" ht="17.25" x14ac:dyDescent="0.3">
      <c r="A247" s="292"/>
      <c r="B247" s="292"/>
      <c r="C247" s="32"/>
      <c r="D247" s="32"/>
      <c r="E247" s="32"/>
      <c r="F247" s="32"/>
      <c r="G247" s="32"/>
      <c r="H247" s="32"/>
      <c r="I247" s="2"/>
    </row>
    <row r="248" spans="1:9" ht="17.25" x14ac:dyDescent="0.3">
      <c r="A248" s="165">
        <f>COUNT(A$30:$A247)+1</f>
        <v>16</v>
      </c>
      <c r="B248" s="166" t="s">
        <v>325</v>
      </c>
      <c r="C248" s="32"/>
      <c r="D248" s="32"/>
      <c r="E248" s="32"/>
      <c r="F248" s="32"/>
      <c r="G248" s="32"/>
      <c r="H248" s="32"/>
      <c r="I248" s="2"/>
    </row>
    <row r="249" spans="1:9" ht="17.25" x14ac:dyDescent="0.3">
      <c r="A249" s="165"/>
      <c r="B249" s="198" t="s">
        <v>51</v>
      </c>
      <c r="C249" s="32"/>
      <c r="D249" s="32"/>
      <c r="E249" s="32"/>
      <c r="F249" s="32"/>
      <c r="G249" s="32"/>
      <c r="H249" s="32"/>
      <c r="I249" s="2"/>
    </row>
    <row r="250" spans="1:9" ht="17.25" x14ac:dyDescent="0.3">
      <c r="A250" s="175"/>
      <c r="B250" s="175"/>
      <c r="C250" s="68" t="s">
        <v>326</v>
      </c>
      <c r="D250" s="68"/>
      <c r="E250" s="68"/>
      <c r="F250" s="68"/>
      <c r="G250" s="32"/>
      <c r="H250" s="32"/>
      <c r="I250" s="2"/>
    </row>
    <row r="251" spans="1:9" ht="17.25" x14ac:dyDescent="0.3">
      <c r="A251" s="175"/>
      <c r="B251" s="175"/>
      <c r="C251" s="68" t="s">
        <v>327</v>
      </c>
      <c r="D251" s="68"/>
      <c r="E251" s="68"/>
      <c r="F251" s="68"/>
      <c r="G251" s="32"/>
      <c r="H251" s="32"/>
      <c r="I251" s="2"/>
    </row>
    <row r="252" spans="1:9" ht="17.25" x14ac:dyDescent="0.3">
      <c r="A252" s="175"/>
      <c r="B252" s="175"/>
      <c r="C252" s="68" t="s">
        <v>328</v>
      </c>
      <c r="D252" s="68"/>
      <c r="E252" s="68"/>
      <c r="F252" s="68"/>
      <c r="G252" s="32"/>
      <c r="H252" s="32"/>
      <c r="I252" s="2"/>
    </row>
    <row r="253" spans="1:9" ht="17.25" x14ac:dyDescent="0.3">
      <c r="A253" s="175"/>
      <c r="B253" s="175"/>
      <c r="C253" s="32"/>
      <c r="D253" s="32"/>
      <c r="E253" s="32"/>
      <c r="F253" s="32"/>
      <c r="G253" s="32"/>
      <c r="H253" s="32"/>
      <c r="I253" s="2"/>
    </row>
    <row r="254" spans="1:9" ht="17.25" x14ac:dyDescent="0.3">
      <c r="A254" s="175"/>
      <c r="B254" s="175"/>
      <c r="C254" s="32"/>
      <c r="D254" s="32"/>
      <c r="E254" s="32"/>
      <c r="F254" s="32"/>
      <c r="G254" s="32"/>
      <c r="H254" s="32"/>
      <c r="I254" s="2"/>
    </row>
  </sheetData>
  <mergeCells count="1">
    <mergeCell ref="C9:F9"/>
  </mergeCells>
  <dataValidations disablePrompts="1" count="5">
    <dataValidation type="list" allowBlank="1" showInputMessage="1" showErrorMessage="1" sqref="F61 F47 E54:E57" xr:uid="{00000000-0002-0000-0600-000000000000}">
      <formula1>$N$2:$N$4</formula1>
    </dataValidation>
    <dataValidation type="list" allowBlank="1" showInputMessage="1" showErrorMessage="1" sqref="F240 E13:E28" xr:uid="{00000000-0002-0000-0600-000001000000}">
      <formula1>$N$3:$N$4</formula1>
    </dataValidation>
    <dataValidation type="list" allowBlank="1" showInputMessage="1" showErrorMessage="1" sqref="F62:F64" xr:uid="{00000000-0002-0000-0600-000002000000}">
      <formula1>$N$2:$P$2</formula1>
    </dataValidation>
    <dataValidation type="list" allowBlank="1" showInputMessage="1" showErrorMessage="1" sqref="F45" xr:uid="{00000000-0002-0000-0600-000003000000}">
      <formula1>$O$2:$O$5</formula1>
    </dataValidation>
    <dataValidation type="list" allowBlank="1" showInputMessage="1" showErrorMessage="1" sqref="F39" xr:uid="{00000000-0002-0000-0600-000004000000}">
      <formula1>$N$5:$N$6</formula1>
    </dataValidation>
  </dataValidations>
  <hyperlinks>
    <hyperlink ref="I1" location="TARTALOM!A1" display=" &lt; Tartalom" xr:uid="{00000000-0004-0000-0600-000000000000}"/>
    <hyperlink ref="E104" location="'KK-08'!A1" display="KK-08" xr:uid="{00000000-0004-0000-0600-000001000000}"/>
    <hyperlink ref="F108" location="'KK-08-01'!A1" display="KK-08-01 " xr:uid="{00000000-0004-0000-0600-000002000000}"/>
    <hyperlink ref="F109" location="'KK-08-02'!A1" display="KK-08-02 " xr:uid="{00000000-0004-0000-0600-000003000000}"/>
    <hyperlink ref="F110" location="'KK-08-03'!A1" display="KK-08-03 " xr:uid="{00000000-0004-0000-0600-000004000000}"/>
    <hyperlink ref="F113" location="'KK-08-01'!A1" display="KK-08-01 " xr:uid="{00000000-0004-0000-0600-000005000000}"/>
    <hyperlink ref="F114" location="'KK-08-02'!A1" display="KK-08-02 " xr:uid="{00000000-0004-0000-0600-000006000000}"/>
    <hyperlink ref="F115" location="'KK-08-03'!A1" display="KK-08-03 " xr:uid="{00000000-0004-0000-0600-000007000000}"/>
    <hyperlink ref="G152" location="'KK-09'!A1" display="KK-09" xr:uid="{00000000-0004-0000-0600-000008000000}"/>
    <hyperlink ref="F159" location="'KK-09'!A1" display="KK-09" xr:uid="{00000000-0004-0000-0600-000009000000}"/>
    <hyperlink ref="G97" location="'KK-11'!A1" display="KK-11" xr:uid="{00000000-0004-0000-0600-00000A000000}"/>
    <hyperlink ref="B13" location="'KK-10'!B31" display="'KK-10'!B31" xr:uid="{00000000-0004-0000-0600-00000B000000}"/>
    <hyperlink ref="B14" location="'KK-10'!B104" display="'KK-10'!B104" xr:uid="{00000000-0004-0000-0600-00000C000000}"/>
    <hyperlink ref="B15" location="'KK-10'!B118" display="'KK-10'!B118" xr:uid="{00000000-0004-0000-0600-00000D000000}"/>
    <hyperlink ref="B105" location="'KK-10'!B12" display="VISSZA" xr:uid="{00000000-0004-0000-0600-00000E000000}"/>
    <hyperlink ref="B119" location="'KK-10'!B12" display="VISSZA" xr:uid="{00000000-0004-0000-0600-00000F000000}"/>
    <hyperlink ref="B136" location="'KK-10'!B12" display="VISSZA" xr:uid="{00000000-0004-0000-0600-000010000000}"/>
    <hyperlink ref="B138" location="'KK-10'!B12" display="VISSZA" xr:uid="{00000000-0004-0000-0600-000011000000}"/>
    <hyperlink ref="B147" location="'KK-10'!B12" display="VISSZA" xr:uid="{00000000-0004-0000-0600-000012000000}"/>
    <hyperlink ref="B152" location="'KK-10'!B12" display="VISSZA" xr:uid="{00000000-0004-0000-0600-000013000000}"/>
    <hyperlink ref="B191" location="'KK-10'!B12" display="VISSZA" xr:uid="{00000000-0004-0000-0600-000014000000}"/>
    <hyperlink ref="B201" location="'KK-10'!B12" display="VISSZA" xr:uid="{00000000-0004-0000-0600-000015000000}"/>
    <hyperlink ref="B209" location="'KK-10'!B12" display="VISSZA" xr:uid="{00000000-0004-0000-0600-000016000000}"/>
    <hyperlink ref="B227" location="'KK-10'!B12" display="VISSZA" xr:uid="{00000000-0004-0000-0600-000017000000}"/>
    <hyperlink ref="B239" location="'KK-10'!B12" display="VISSZA" xr:uid="{00000000-0004-0000-0600-000018000000}"/>
    <hyperlink ref="B249" location="'KK-10'!B12" display="VISSZA" xr:uid="{00000000-0004-0000-0600-000019000000}"/>
    <hyperlink ref="B219" location="'KK-10'!B12" display="VISSZA" xr:uid="{00000000-0004-0000-0600-00001A000000}"/>
    <hyperlink ref="B16" location="'KK-10'!B133" display="'KK-10'!B133" xr:uid="{00000000-0004-0000-0600-00001B000000}"/>
    <hyperlink ref="B17" location="'KK-10'!B134" display="'KK-10'!B134" xr:uid="{00000000-0004-0000-0600-00001C000000}"/>
    <hyperlink ref="B18" location="'KK-10'!B135" display="'KK-10'!B135" xr:uid="{00000000-0004-0000-0600-00001D000000}"/>
    <hyperlink ref="B19" location="'KK-10'!B137" display="'KK-10'!B137" xr:uid="{00000000-0004-0000-0600-00001E000000}"/>
    <hyperlink ref="B20" location="'KK-10'!B146" display="'KK-10'!B146" xr:uid="{00000000-0004-0000-0600-00001F000000}"/>
    <hyperlink ref="B21" location="'KK-10'!B151" display="'KK-10'!B151" xr:uid="{00000000-0004-0000-0600-000020000000}"/>
    <hyperlink ref="B22" location="'KK-10'!B190" display="'KK-10'!B190" xr:uid="{00000000-0004-0000-0600-000021000000}"/>
    <hyperlink ref="B23" location="'KK-10'!B200" display="'KK-10'!B200" xr:uid="{00000000-0004-0000-0600-000022000000}"/>
    <hyperlink ref="B24" location="'KK-10'!B208" display="'KK-10'!B208" xr:uid="{00000000-0004-0000-0600-000023000000}"/>
    <hyperlink ref="B25" location="'KK-10'!B218" display="'KK-10'!B218" xr:uid="{00000000-0004-0000-0600-000024000000}"/>
    <hyperlink ref="B26" location="'KK-10'!B226" display="'KK-10'!B226" xr:uid="{00000000-0004-0000-0600-000025000000}"/>
    <hyperlink ref="B27" location="'KK-10'!B238" display="'KK-10'!B238" xr:uid="{00000000-0004-0000-0600-000026000000}"/>
    <hyperlink ref="B28" location="'KK-10'!B248" display="'KK-10'!B248" xr:uid="{00000000-0004-0000-0600-000027000000}"/>
  </hyperlinks>
  <pageMargins left="0.70866141732283472" right="0.70866141732283472" top="0.70866141732283472" bottom="0.70866141732283472" header="0.51181102362204722" footer="0.51181102362204722"/>
  <pageSetup paperSize="9" scale="51" fitToHeight="5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3" manualBreakCount="3">
    <brk id="79" max="7" man="1"/>
    <brk id="145" max="7" man="1"/>
    <brk id="21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showGridLines="0" zoomScaleNormal="100" workbookViewId="0"/>
  </sheetViews>
  <sheetFormatPr defaultColWidth="7.75" defaultRowHeight="12.75" customHeight="1" x14ac:dyDescent="0.2"/>
  <cols>
    <col min="1" max="1" width="54" style="2" customWidth="1"/>
    <col min="2" max="2" width="12.625" style="2" customWidth="1"/>
    <col min="3" max="3" width="12.5" style="2" customWidth="1"/>
    <col min="4" max="4" width="12.375" style="2" customWidth="1"/>
    <col min="5" max="5" width="12.5" style="2" customWidth="1"/>
    <col min="6" max="6" width="8.75" style="2" customWidth="1"/>
    <col min="7" max="7" width="7.75" style="2" customWidth="1"/>
    <col min="8" max="16384" width="7.75" style="2"/>
  </cols>
  <sheetData>
    <row r="1" spans="1:7" ht="16.5" x14ac:dyDescent="0.2">
      <c r="A1" s="293" t="s">
        <v>387</v>
      </c>
      <c r="B1" s="294"/>
      <c r="C1" s="294"/>
      <c r="D1" s="295"/>
      <c r="E1" s="295"/>
      <c r="F1" s="34" t="s">
        <v>40</v>
      </c>
    </row>
    <row r="2" spans="1:7" ht="15.75" x14ac:dyDescent="0.25">
      <c r="A2" s="296"/>
      <c r="B2" s="296"/>
      <c r="C2" s="296"/>
      <c r="D2" s="296"/>
      <c r="E2" s="297"/>
      <c r="F2" s="22" t="s">
        <v>41</v>
      </c>
    </row>
    <row r="3" spans="1:7" ht="16.5" x14ac:dyDescent="0.2">
      <c r="A3" s="294" t="s">
        <v>329</v>
      </c>
      <c r="B3" s="296"/>
      <c r="C3" s="296"/>
      <c r="D3" s="296"/>
      <c r="E3" s="297"/>
      <c r="F3" s="16"/>
    </row>
    <row r="4" spans="1:7" ht="16.5" x14ac:dyDescent="0.3">
      <c r="A4" s="45" t="str">
        <f>CONCATENATE("Ügyfél:   ",Alapa!$C$17)</f>
        <v xml:space="preserve">Ügyfél:   </v>
      </c>
      <c r="B4" s="26" t="s">
        <v>53</v>
      </c>
      <c r="C4" s="42"/>
      <c r="D4" s="159"/>
      <c r="E4" s="50"/>
    </row>
    <row r="5" spans="1:7" ht="16.5" x14ac:dyDescent="0.3">
      <c r="A5" s="45" t="str">
        <f>CONCATENATE("Fordulónap: ",Alapa!$C$12)</f>
        <v xml:space="preserve">Fordulónap: </v>
      </c>
      <c r="B5" s="26" t="s">
        <v>42</v>
      </c>
      <c r="C5" s="29" t="e">
        <f>VLOOKUP(G5,Alapa!$G$2:$H$22,2)</f>
        <v>#N/A</v>
      </c>
      <c r="D5" s="55"/>
      <c r="E5" s="25"/>
      <c r="F5" s="37" t="s">
        <v>43</v>
      </c>
      <c r="G5" s="31">
        <v>1</v>
      </c>
    </row>
    <row r="6" spans="1:7" x14ac:dyDescent="0.2">
      <c r="A6" s="298"/>
      <c r="B6" s="26" t="s">
        <v>44</v>
      </c>
      <c r="C6" s="29" t="str">
        <f>IF(Alapa!$N$2=0," ",Alapa!$N$2)</f>
        <v xml:space="preserve"> </v>
      </c>
      <c r="D6" s="55"/>
      <c r="E6" s="25"/>
    </row>
    <row r="7" spans="1:7" x14ac:dyDescent="0.2">
      <c r="A7" s="5"/>
      <c r="B7" s="5"/>
      <c r="C7" s="5"/>
      <c r="D7" s="5"/>
      <c r="E7" s="5"/>
    </row>
    <row r="8" spans="1:7" x14ac:dyDescent="0.2">
      <c r="A8" s="299"/>
      <c r="B8" s="299"/>
      <c r="C8" s="300"/>
      <c r="D8" s="300"/>
      <c r="E8" s="300"/>
    </row>
    <row r="9" spans="1:7" x14ac:dyDescent="0.2">
      <c r="A9" s="98" t="s">
        <v>557</v>
      </c>
      <c r="B9" s="301"/>
      <c r="C9" s="5"/>
      <c r="D9" s="5"/>
      <c r="E9" s="5"/>
    </row>
    <row r="10" spans="1:7" x14ac:dyDescent="0.2">
      <c r="A10" s="98" t="s">
        <v>558</v>
      </c>
      <c r="B10" s="301"/>
      <c r="C10" s="5"/>
      <c r="D10" s="98"/>
      <c r="E10" s="5"/>
    </row>
    <row r="11" spans="1:7" ht="51" customHeight="1" x14ac:dyDescent="0.2">
      <c r="A11" s="126" t="s">
        <v>330</v>
      </c>
      <c r="B11" s="33" t="s">
        <v>331</v>
      </c>
      <c r="C11" s="33" t="s">
        <v>332</v>
      </c>
      <c r="D11" s="33" t="s">
        <v>333</v>
      </c>
      <c r="E11" s="33" t="s">
        <v>334</v>
      </c>
    </row>
    <row r="12" spans="1:7" x14ac:dyDescent="0.2">
      <c r="A12" s="302" t="s">
        <v>335</v>
      </c>
      <c r="B12" s="303" t="s">
        <v>336</v>
      </c>
      <c r="C12" s="304">
        <v>5</v>
      </c>
      <c r="D12" s="305">
        <f>Alapa!$F$12+C12</f>
        <v>5</v>
      </c>
      <c r="E12" s="303"/>
    </row>
    <row r="13" spans="1:7" x14ac:dyDescent="0.2">
      <c r="A13" s="302" t="s">
        <v>337</v>
      </c>
      <c r="B13" s="303" t="s">
        <v>338</v>
      </c>
      <c r="C13" s="304">
        <v>20</v>
      </c>
      <c r="D13" s="305">
        <f>Alapa!$F$12+C13</f>
        <v>20</v>
      </c>
      <c r="E13" s="303"/>
    </row>
    <row r="14" spans="1:7" x14ac:dyDescent="0.2">
      <c r="A14" s="302" t="s">
        <v>339</v>
      </c>
      <c r="B14" s="303" t="s">
        <v>338</v>
      </c>
      <c r="C14" s="304">
        <v>20</v>
      </c>
      <c r="D14" s="305">
        <f>Alapa!$F$12+C14</f>
        <v>20</v>
      </c>
      <c r="E14" s="303"/>
    </row>
    <row r="15" spans="1:7" x14ac:dyDescent="0.2">
      <c r="A15" s="302" t="s">
        <v>340</v>
      </c>
      <c r="B15" s="303" t="s">
        <v>341</v>
      </c>
      <c r="C15" s="304">
        <v>31</v>
      </c>
      <c r="D15" s="305">
        <f>Alapa!$F$12+C15</f>
        <v>31</v>
      </c>
      <c r="E15" s="303"/>
    </row>
    <row r="16" spans="1:7" x14ac:dyDescent="0.2">
      <c r="A16" s="302" t="s">
        <v>342</v>
      </c>
      <c r="B16" s="303" t="s">
        <v>341</v>
      </c>
      <c r="C16" s="304">
        <v>31</v>
      </c>
      <c r="D16" s="305">
        <f>Alapa!$F$12+C16</f>
        <v>31</v>
      </c>
      <c r="E16" s="303"/>
    </row>
    <row r="17" spans="1:5" ht="25.5" x14ac:dyDescent="0.2">
      <c r="A17" s="302" t="s">
        <v>343</v>
      </c>
      <c r="B17" s="303" t="s">
        <v>341</v>
      </c>
      <c r="C17" s="304">
        <v>31</v>
      </c>
      <c r="D17" s="305">
        <f>Alapa!$F$12+C17</f>
        <v>31</v>
      </c>
      <c r="E17" s="303"/>
    </row>
    <row r="18" spans="1:5" ht="25.5" x14ac:dyDescent="0.2">
      <c r="A18" s="302" t="s">
        <v>344</v>
      </c>
      <c r="B18" s="303" t="s">
        <v>345</v>
      </c>
      <c r="C18" s="304">
        <v>-30</v>
      </c>
      <c r="D18" s="305">
        <f t="shared" ref="D18:D44" si="0">$B$9+C18</f>
        <v>-30</v>
      </c>
      <c r="E18" s="303"/>
    </row>
    <row r="19" spans="1:5" ht="25.5" x14ac:dyDescent="0.2">
      <c r="A19" s="302" t="s">
        <v>346</v>
      </c>
      <c r="B19" s="303" t="s">
        <v>345</v>
      </c>
      <c r="C19" s="304">
        <v>-30</v>
      </c>
      <c r="D19" s="305">
        <f t="shared" si="0"/>
        <v>-30</v>
      </c>
      <c r="E19" s="303"/>
    </row>
    <row r="20" spans="1:5" ht="25.5" x14ac:dyDescent="0.2">
      <c r="A20" s="302" t="s">
        <v>347</v>
      </c>
      <c r="B20" s="303" t="s">
        <v>348</v>
      </c>
      <c r="C20" s="304">
        <v>-20</v>
      </c>
      <c r="D20" s="305">
        <f t="shared" si="0"/>
        <v>-20</v>
      </c>
      <c r="E20" s="303"/>
    </row>
    <row r="21" spans="1:5" ht="25.5" x14ac:dyDescent="0.2">
      <c r="A21" s="302" t="s">
        <v>349</v>
      </c>
      <c r="B21" s="303" t="s">
        <v>348</v>
      </c>
      <c r="C21" s="304">
        <v>-20</v>
      </c>
      <c r="D21" s="305">
        <f t="shared" si="0"/>
        <v>-20</v>
      </c>
      <c r="E21" s="303"/>
    </row>
    <row r="22" spans="1:5" ht="25.5" x14ac:dyDescent="0.2">
      <c r="A22" s="302" t="s">
        <v>350</v>
      </c>
      <c r="B22" s="303" t="s">
        <v>348</v>
      </c>
      <c r="C22" s="304">
        <v>-20</v>
      </c>
      <c r="D22" s="305">
        <f t="shared" si="0"/>
        <v>-20</v>
      </c>
      <c r="E22" s="303"/>
    </row>
    <row r="23" spans="1:5" ht="25.5" x14ac:dyDescent="0.2">
      <c r="A23" s="302" t="s">
        <v>351</v>
      </c>
      <c r="B23" s="303" t="s">
        <v>352</v>
      </c>
      <c r="C23" s="304">
        <v>-15</v>
      </c>
      <c r="D23" s="305">
        <f t="shared" si="0"/>
        <v>-15</v>
      </c>
      <c r="E23" s="303"/>
    </row>
    <row r="24" spans="1:5" ht="25.5" x14ac:dyDescent="0.2">
      <c r="A24" s="302" t="s">
        <v>353</v>
      </c>
      <c r="B24" s="303" t="s">
        <v>352</v>
      </c>
      <c r="C24" s="304">
        <v>-15</v>
      </c>
      <c r="D24" s="305">
        <f t="shared" si="0"/>
        <v>-15</v>
      </c>
      <c r="E24" s="303"/>
    </row>
    <row r="25" spans="1:5" ht="25.5" x14ac:dyDescent="0.2">
      <c r="A25" s="302" t="s">
        <v>354</v>
      </c>
      <c r="B25" s="303" t="s">
        <v>352</v>
      </c>
      <c r="C25" s="304">
        <v>-15</v>
      </c>
      <c r="D25" s="305">
        <f t="shared" si="0"/>
        <v>-15</v>
      </c>
      <c r="E25" s="303"/>
    </row>
    <row r="26" spans="1:5" ht="25.5" x14ac:dyDescent="0.2">
      <c r="A26" s="302" t="s">
        <v>355</v>
      </c>
      <c r="B26" s="303" t="s">
        <v>352</v>
      </c>
      <c r="C26" s="304">
        <v>-15</v>
      </c>
      <c r="D26" s="305">
        <f t="shared" si="0"/>
        <v>-15</v>
      </c>
      <c r="E26" s="303"/>
    </row>
    <row r="27" spans="1:5" ht="25.5" x14ac:dyDescent="0.2">
      <c r="A27" s="302" t="s">
        <v>356</v>
      </c>
      <c r="B27" s="303" t="s">
        <v>352</v>
      </c>
      <c r="C27" s="304">
        <v>-15</v>
      </c>
      <c r="D27" s="305">
        <f t="shared" si="0"/>
        <v>-15</v>
      </c>
      <c r="E27" s="303"/>
    </row>
    <row r="28" spans="1:5" ht="25.5" x14ac:dyDescent="0.2">
      <c r="A28" s="302" t="s">
        <v>357</v>
      </c>
      <c r="B28" s="303" t="s">
        <v>352</v>
      </c>
      <c r="C28" s="304">
        <v>-15</v>
      </c>
      <c r="D28" s="305">
        <f t="shared" si="0"/>
        <v>-15</v>
      </c>
      <c r="E28" s="303"/>
    </row>
    <row r="29" spans="1:5" ht="25.5" x14ac:dyDescent="0.2">
      <c r="A29" s="302" t="s">
        <v>358</v>
      </c>
      <c r="B29" s="303" t="s">
        <v>352</v>
      </c>
      <c r="C29" s="304">
        <v>-15</v>
      </c>
      <c r="D29" s="305">
        <f t="shared" si="0"/>
        <v>-15</v>
      </c>
      <c r="E29" s="303"/>
    </row>
    <row r="30" spans="1:5" ht="25.5" x14ac:dyDescent="0.2">
      <c r="A30" s="302" t="s">
        <v>359</v>
      </c>
      <c r="B30" s="303" t="s">
        <v>352</v>
      </c>
      <c r="C30" s="304">
        <v>-15</v>
      </c>
      <c r="D30" s="305">
        <f t="shared" si="0"/>
        <v>-15</v>
      </c>
      <c r="E30" s="303"/>
    </row>
    <row r="31" spans="1:5" ht="25.5" x14ac:dyDescent="0.2">
      <c r="A31" s="306" t="s">
        <v>360</v>
      </c>
      <c r="B31" s="303" t="s">
        <v>352</v>
      </c>
      <c r="C31" s="304">
        <v>-15</v>
      </c>
      <c r="D31" s="305">
        <f t="shared" si="0"/>
        <v>-15</v>
      </c>
      <c r="E31" s="303"/>
    </row>
    <row r="32" spans="1:5" ht="25.5" x14ac:dyDescent="0.2">
      <c r="A32" s="302" t="s">
        <v>361</v>
      </c>
      <c r="B32" s="303" t="s">
        <v>352</v>
      </c>
      <c r="C32" s="304">
        <v>-15</v>
      </c>
      <c r="D32" s="305">
        <f t="shared" si="0"/>
        <v>-15</v>
      </c>
      <c r="E32" s="303"/>
    </row>
    <row r="33" spans="1:5" ht="25.5" x14ac:dyDescent="0.2">
      <c r="A33" s="302" t="s">
        <v>362</v>
      </c>
      <c r="B33" s="303" t="s">
        <v>352</v>
      </c>
      <c r="C33" s="304">
        <v>-15</v>
      </c>
      <c r="D33" s="305">
        <f t="shared" si="0"/>
        <v>-15</v>
      </c>
      <c r="E33" s="303"/>
    </row>
    <row r="34" spans="1:5" ht="25.5" x14ac:dyDescent="0.2">
      <c r="A34" s="302" t="s">
        <v>363</v>
      </c>
      <c r="B34" s="303" t="s">
        <v>364</v>
      </c>
      <c r="C34" s="304">
        <v>-5</v>
      </c>
      <c r="D34" s="305">
        <f t="shared" si="0"/>
        <v>-5</v>
      </c>
      <c r="E34" s="303"/>
    </row>
    <row r="35" spans="1:5" ht="25.5" x14ac:dyDescent="0.2">
      <c r="A35" s="302" t="s">
        <v>365</v>
      </c>
      <c r="B35" s="303" t="s">
        <v>364</v>
      </c>
      <c r="C35" s="304">
        <v>-5</v>
      </c>
      <c r="D35" s="305">
        <f t="shared" si="0"/>
        <v>-5</v>
      </c>
      <c r="E35" s="303"/>
    </row>
    <row r="36" spans="1:5" ht="25.5" x14ac:dyDescent="0.2">
      <c r="A36" s="302" t="s">
        <v>366</v>
      </c>
      <c r="B36" s="303" t="s">
        <v>364</v>
      </c>
      <c r="C36" s="304">
        <v>-5</v>
      </c>
      <c r="D36" s="305">
        <f t="shared" si="0"/>
        <v>-5</v>
      </c>
      <c r="E36" s="303"/>
    </row>
    <row r="37" spans="1:5" ht="25.5" x14ac:dyDescent="0.2">
      <c r="A37" s="302" t="s">
        <v>367</v>
      </c>
      <c r="B37" s="303" t="s">
        <v>364</v>
      </c>
      <c r="C37" s="304">
        <v>-5</v>
      </c>
      <c r="D37" s="305">
        <f t="shared" si="0"/>
        <v>-5</v>
      </c>
      <c r="E37" s="303"/>
    </row>
    <row r="38" spans="1:5" ht="25.5" x14ac:dyDescent="0.2">
      <c r="A38" s="302" t="s">
        <v>368</v>
      </c>
      <c r="B38" s="303" t="s">
        <v>364</v>
      </c>
      <c r="C38" s="304">
        <v>-5</v>
      </c>
      <c r="D38" s="305">
        <f t="shared" si="0"/>
        <v>-5</v>
      </c>
      <c r="E38" s="303"/>
    </row>
    <row r="39" spans="1:5" ht="25.5" x14ac:dyDescent="0.2">
      <c r="A39" s="302" t="s">
        <v>369</v>
      </c>
      <c r="B39" s="303" t="s">
        <v>364</v>
      </c>
      <c r="C39" s="304">
        <v>-5</v>
      </c>
      <c r="D39" s="305">
        <f t="shared" si="0"/>
        <v>-5</v>
      </c>
      <c r="E39" s="303"/>
    </row>
    <row r="40" spans="1:5" ht="25.5" x14ac:dyDescent="0.2">
      <c r="A40" s="302" t="s">
        <v>370</v>
      </c>
      <c r="B40" s="303" t="s">
        <v>364</v>
      </c>
      <c r="C40" s="304">
        <v>-5</v>
      </c>
      <c r="D40" s="305">
        <f t="shared" si="0"/>
        <v>-5</v>
      </c>
      <c r="E40" s="303"/>
    </row>
    <row r="41" spans="1:5" ht="25.5" x14ac:dyDescent="0.2">
      <c r="A41" s="302" t="s">
        <v>371</v>
      </c>
      <c r="B41" s="303" t="s">
        <v>372</v>
      </c>
      <c r="C41" s="304">
        <v>-3</v>
      </c>
      <c r="D41" s="305">
        <f t="shared" si="0"/>
        <v>-3</v>
      </c>
      <c r="E41" s="303"/>
    </row>
    <row r="42" spans="1:5" ht="25.5" x14ac:dyDescent="0.2">
      <c r="A42" s="302" t="s">
        <v>373</v>
      </c>
      <c r="B42" s="303" t="s">
        <v>372</v>
      </c>
      <c r="C42" s="304">
        <v>-3</v>
      </c>
      <c r="D42" s="305">
        <f t="shared" si="0"/>
        <v>-3</v>
      </c>
      <c r="E42" s="303"/>
    </row>
    <row r="43" spans="1:5" ht="25.5" x14ac:dyDescent="0.2">
      <c r="A43" s="302" t="s">
        <v>374</v>
      </c>
      <c r="B43" s="303" t="s">
        <v>372</v>
      </c>
      <c r="C43" s="304">
        <v>-3</v>
      </c>
      <c r="D43" s="305">
        <f t="shared" si="0"/>
        <v>-3</v>
      </c>
      <c r="E43" s="303"/>
    </row>
    <row r="44" spans="1:5" ht="25.5" x14ac:dyDescent="0.2">
      <c r="A44" s="302" t="s">
        <v>375</v>
      </c>
      <c r="B44" s="303" t="s">
        <v>376</v>
      </c>
      <c r="C44" s="304">
        <v>0</v>
      </c>
      <c r="D44" s="305">
        <f t="shared" si="0"/>
        <v>0</v>
      </c>
      <c r="E44" s="303"/>
    </row>
    <row r="45" spans="1:5" ht="25.5" x14ac:dyDescent="0.2">
      <c r="A45" s="302" t="s">
        <v>377</v>
      </c>
      <c r="B45" s="303" t="s">
        <v>378</v>
      </c>
      <c r="C45" s="304">
        <v>0</v>
      </c>
      <c r="D45" s="305">
        <f>$B$10+C45</f>
        <v>0</v>
      </c>
      <c r="E45" s="303"/>
    </row>
    <row r="46" spans="1:5" ht="25.5" x14ac:dyDescent="0.2">
      <c r="A46" s="302" t="s">
        <v>379</v>
      </c>
      <c r="B46" s="303" t="s">
        <v>378</v>
      </c>
      <c r="C46" s="304">
        <v>5</v>
      </c>
      <c r="D46" s="305">
        <f>$B$10+C46</f>
        <v>5</v>
      </c>
      <c r="E46" s="303"/>
    </row>
  </sheetData>
  <hyperlinks>
    <hyperlink ref="F1" location="TARTALOM!A1" display=" &lt; Tartalom" xr:uid="{00000000-0004-0000-0700-000000000000}"/>
  </hyperlinks>
  <pageMargins left="0.74803149606299202" right="0.74803149606299202" top="0.511811023622047" bottom="0.98425196850393704" header="0.511811023622047" footer="0.511811023622047"/>
  <pageSetup paperSize="9" scale="71" orientation="portrait" r:id="rId1"/>
  <headerFooter>
    <oddFooter>&amp;L&amp;"Arial Narrow,Normál"&amp;8&amp;F/&amp;A&amp;C&amp;"Arial Narrow,Normál"&amp;8&amp;P/&amp;N&amp;R&amp;"Arial Narrow,Normál"&amp;8DigitAudit/AuditDok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00"/>
  <sheetViews>
    <sheetView workbookViewId="0"/>
  </sheetViews>
  <sheetFormatPr defaultColWidth="9" defaultRowHeight="14.25" customHeight="1" x14ac:dyDescent="0.2"/>
  <cols>
    <col min="1" max="1" width="9" style="583" customWidth="1"/>
    <col min="2" max="2" width="17.625" style="583" customWidth="1"/>
    <col min="3" max="21" width="9" style="583" customWidth="1"/>
    <col min="22" max="16384" width="9" style="583"/>
  </cols>
  <sheetData>
    <row r="1" spans="1:4" x14ac:dyDescent="0.2">
      <c r="A1" s="584"/>
      <c r="B1" s="584"/>
      <c r="C1" s="584"/>
      <c r="D1" s="584"/>
    </row>
    <row r="2" spans="1:4" ht="15" customHeight="1" x14ac:dyDescent="0.2">
      <c r="A2" s="584"/>
      <c r="B2" s="584"/>
      <c r="C2" s="584"/>
      <c r="D2" s="584"/>
    </row>
    <row r="3" spans="1:4" ht="15" customHeight="1" x14ac:dyDescent="0.2">
      <c r="A3" s="584"/>
      <c r="B3" s="584"/>
      <c r="C3" s="584"/>
      <c r="D3" s="584"/>
    </row>
    <row r="4" spans="1:4" ht="15" customHeight="1" x14ac:dyDescent="0.2">
      <c r="A4" s="584"/>
      <c r="B4" s="584"/>
      <c r="C4" s="584"/>
      <c r="D4" s="584"/>
    </row>
    <row r="5" spans="1:4" ht="15" customHeight="1" x14ac:dyDescent="0.2">
      <c r="A5" s="584"/>
      <c r="B5" s="584"/>
      <c r="C5" s="584"/>
      <c r="D5" s="584"/>
    </row>
    <row r="6" spans="1:4" ht="15" customHeight="1" x14ac:dyDescent="0.2">
      <c r="A6" s="584"/>
      <c r="B6" s="584"/>
      <c r="C6" s="584"/>
      <c r="D6" s="584"/>
    </row>
    <row r="7" spans="1:4" ht="15" customHeight="1" x14ac:dyDescent="0.2">
      <c r="A7" s="584"/>
      <c r="B7" s="584"/>
      <c r="C7" s="584"/>
      <c r="D7" s="584"/>
    </row>
    <row r="8" spans="1:4" x14ac:dyDescent="0.2">
      <c r="A8" s="584"/>
      <c r="B8" s="584"/>
      <c r="C8" s="584"/>
      <c r="D8" s="584"/>
    </row>
    <row r="9" spans="1:4" x14ac:dyDescent="0.2">
      <c r="A9" s="584"/>
      <c r="B9" s="584"/>
      <c r="C9" s="584"/>
      <c r="D9" s="584"/>
    </row>
    <row r="10" spans="1:4" x14ac:dyDescent="0.2">
      <c r="A10" s="584"/>
      <c r="B10" s="584"/>
      <c r="C10" s="584"/>
      <c r="D10" s="584"/>
    </row>
    <row r="11" spans="1:4" x14ac:dyDescent="0.2">
      <c r="A11" s="584"/>
      <c r="B11" s="584"/>
      <c r="C11" s="584"/>
      <c r="D11" s="584"/>
    </row>
    <row r="12" spans="1:4" x14ac:dyDescent="0.2">
      <c r="A12" s="584"/>
      <c r="B12" s="584"/>
      <c r="C12" s="584"/>
      <c r="D12" s="584"/>
    </row>
    <row r="13" spans="1:4" x14ac:dyDescent="0.2">
      <c r="A13" s="584"/>
      <c r="B13" s="584"/>
      <c r="C13" s="584"/>
      <c r="D13" s="584"/>
    </row>
    <row r="14" spans="1:4" x14ac:dyDescent="0.2">
      <c r="A14" s="584"/>
      <c r="B14" s="584"/>
      <c r="C14" s="584"/>
      <c r="D14" s="584"/>
    </row>
    <row r="15" spans="1:4" x14ac:dyDescent="0.2">
      <c r="A15" s="584"/>
      <c r="B15" s="584"/>
      <c r="C15" s="584"/>
      <c r="D15" s="584"/>
    </row>
    <row r="16" spans="1:4" x14ac:dyDescent="0.2">
      <c r="A16" s="584"/>
      <c r="B16" s="584"/>
      <c r="C16" s="584"/>
      <c r="D16" s="584"/>
    </row>
    <row r="17" spans="1:4" x14ac:dyDescent="0.2">
      <c r="A17" s="584"/>
      <c r="B17" s="584"/>
      <c r="C17" s="584"/>
      <c r="D17" s="584"/>
    </row>
    <row r="18" spans="1:4" x14ac:dyDescent="0.2">
      <c r="A18" s="584"/>
      <c r="B18" s="584"/>
      <c r="C18" s="584"/>
      <c r="D18" s="584"/>
    </row>
    <row r="19" spans="1:4" x14ac:dyDescent="0.2">
      <c r="A19" s="584"/>
      <c r="B19" s="584"/>
      <c r="C19" s="584"/>
      <c r="D19" s="584"/>
    </row>
    <row r="20" spans="1:4" x14ac:dyDescent="0.2">
      <c r="A20" s="584"/>
      <c r="B20" s="584"/>
      <c r="C20" s="584"/>
      <c r="D20" s="584"/>
    </row>
    <row r="21" spans="1:4" x14ac:dyDescent="0.2">
      <c r="A21" s="584"/>
      <c r="B21" s="584"/>
      <c r="C21" s="584"/>
      <c r="D21" s="584"/>
    </row>
    <row r="22" spans="1:4" x14ac:dyDescent="0.2">
      <c r="A22" s="584"/>
      <c r="B22" s="584"/>
      <c r="C22" s="584"/>
      <c r="D22" s="584"/>
    </row>
    <row r="23" spans="1:4" x14ac:dyDescent="0.2">
      <c r="A23" s="584"/>
      <c r="B23" s="584"/>
      <c r="C23" s="584"/>
      <c r="D23" s="584"/>
    </row>
    <row r="24" spans="1:4" x14ac:dyDescent="0.2">
      <c r="A24" s="584"/>
      <c r="B24" s="584"/>
      <c r="C24" s="584"/>
      <c r="D24" s="584"/>
    </row>
    <row r="25" spans="1:4" x14ac:dyDescent="0.2">
      <c r="A25" s="584"/>
      <c r="B25" s="584"/>
      <c r="C25" s="584"/>
      <c r="D25" s="584"/>
    </row>
    <row r="26" spans="1:4" x14ac:dyDescent="0.2">
      <c r="A26" s="584"/>
      <c r="B26" s="584"/>
      <c r="C26" s="584"/>
      <c r="D26" s="584"/>
    </row>
    <row r="27" spans="1:4" x14ac:dyDescent="0.2">
      <c r="A27" s="584"/>
      <c r="B27" s="584"/>
      <c r="C27" s="584"/>
      <c r="D27" s="584"/>
    </row>
    <row r="28" spans="1:4" x14ac:dyDescent="0.2">
      <c r="A28" s="584"/>
      <c r="B28" s="584"/>
      <c r="C28" s="584"/>
      <c r="D28" s="584"/>
    </row>
    <row r="29" spans="1:4" x14ac:dyDescent="0.2">
      <c r="A29" s="584"/>
      <c r="B29" s="584"/>
      <c r="C29" s="584"/>
      <c r="D29" s="584"/>
    </row>
    <row r="30" spans="1:4" x14ac:dyDescent="0.2">
      <c r="A30" s="584"/>
      <c r="B30" s="584"/>
      <c r="C30" s="584"/>
      <c r="D30" s="584"/>
    </row>
    <row r="31" spans="1:4" x14ac:dyDescent="0.2">
      <c r="A31" s="584"/>
      <c r="B31" s="584"/>
      <c r="C31" s="584"/>
      <c r="D31" s="584"/>
    </row>
    <row r="32" spans="1:4" x14ac:dyDescent="0.2">
      <c r="A32" s="584"/>
      <c r="B32" s="584"/>
      <c r="C32" s="584"/>
      <c r="D32" s="584"/>
    </row>
    <row r="33" spans="1:4" x14ac:dyDescent="0.2">
      <c r="A33" s="584"/>
      <c r="B33" s="584"/>
      <c r="C33" s="584"/>
      <c r="D33" s="584"/>
    </row>
    <row r="34" spans="1:4" x14ac:dyDescent="0.2">
      <c r="A34" s="584"/>
      <c r="B34" s="584"/>
      <c r="C34" s="584"/>
      <c r="D34" s="584"/>
    </row>
    <row r="35" spans="1:4" x14ac:dyDescent="0.2">
      <c r="A35" s="584"/>
      <c r="B35" s="584"/>
      <c r="C35" s="584"/>
      <c r="D35" s="584"/>
    </row>
    <row r="36" spans="1:4" x14ac:dyDescent="0.2">
      <c r="A36" s="584"/>
      <c r="B36" s="584"/>
      <c r="C36" s="584"/>
      <c r="D36" s="584"/>
    </row>
    <row r="37" spans="1:4" x14ac:dyDescent="0.2">
      <c r="A37" s="584"/>
      <c r="B37" s="584"/>
      <c r="C37" s="584"/>
      <c r="D37" s="584"/>
    </row>
    <row r="38" spans="1:4" x14ac:dyDescent="0.2">
      <c r="A38" s="584"/>
      <c r="B38" s="584"/>
      <c r="C38" s="584"/>
      <c r="D38" s="584"/>
    </row>
    <row r="39" spans="1:4" x14ac:dyDescent="0.2">
      <c r="A39" s="584"/>
      <c r="B39" s="584"/>
      <c r="C39" s="584"/>
      <c r="D39" s="584"/>
    </row>
    <row r="40" spans="1:4" x14ac:dyDescent="0.2">
      <c r="A40" s="584"/>
      <c r="B40" s="584"/>
      <c r="C40" s="584"/>
      <c r="D40" s="584"/>
    </row>
    <row r="41" spans="1:4" x14ac:dyDescent="0.2">
      <c r="A41" s="584"/>
      <c r="B41" s="584"/>
      <c r="C41" s="584"/>
      <c r="D41" s="584"/>
    </row>
    <row r="42" spans="1:4" x14ac:dyDescent="0.2">
      <c r="A42" s="584"/>
      <c r="B42" s="584"/>
      <c r="C42" s="584"/>
      <c r="D42" s="584"/>
    </row>
    <row r="43" spans="1:4" x14ac:dyDescent="0.2">
      <c r="A43" s="584"/>
      <c r="B43" s="584"/>
      <c r="C43" s="584"/>
      <c r="D43" s="584"/>
    </row>
    <row r="44" spans="1:4" x14ac:dyDescent="0.2">
      <c r="A44" s="584"/>
      <c r="B44" s="584"/>
      <c r="C44" s="584"/>
      <c r="D44" s="584"/>
    </row>
    <row r="45" spans="1:4" x14ac:dyDescent="0.2">
      <c r="A45" s="584"/>
      <c r="B45" s="584"/>
      <c r="C45" s="584"/>
      <c r="D45" s="584"/>
    </row>
    <row r="46" spans="1:4" x14ac:dyDescent="0.2">
      <c r="A46" s="584"/>
      <c r="B46" s="584"/>
      <c r="C46" s="584"/>
      <c r="D46" s="584"/>
    </row>
    <row r="47" spans="1:4" x14ac:dyDescent="0.2">
      <c r="A47" s="584"/>
      <c r="B47" s="584"/>
      <c r="C47" s="584"/>
      <c r="D47" s="584"/>
    </row>
    <row r="48" spans="1:4" x14ac:dyDescent="0.2">
      <c r="A48" s="584"/>
      <c r="B48" s="584"/>
      <c r="C48" s="584"/>
      <c r="D48" s="584"/>
    </row>
    <row r="49" spans="1:4" x14ac:dyDescent="0.2">
      <c r="A49" s="584"/>
      <c r="B49" s="584"/>
      <c r="C49" s="584"/>
      <c r="D49" s="584"/>
    </row>
    <row r="50" spans="1:4" x14ac:dyDescent="0.2">
      <c r="A50" s="584"/>
      <c r="B50" s="584"/>
      <c r="C50" s="584"/>
      <c r="D50" s="584"/>
    </row>
    <row r="51" spans="1:4" x14ac:dyDescent="0.2">
      <c r="A51" s="584"/>
      <c r="B51" s="584"/>
      <c r="C51" s="584"/>
      <c r="D51" s="584"/>
    </row>
    <row r="52" spans="1:4" x14ac:dyDescent="0.2">
      <c r="A52" s="584"/>
      <c r="B52" s="584"/>
      <c r="C52" s="584"/>
      <c r="D52" s="584"/>
    </row>
    <row r="53" spans="1:4" x14ac:dyDescent="0.2">
      <c r="A53" s="584"/>
      <c r="B53" s="584"/>
      <c r="C53" s="584"/>
      <c r="D53" s="584"/>
    </row>
    <row r="54" spans="1:4" x14ac:dyDescent="0.2">
      <c r="A54" s="584"/>
      <c r="B54" s="584"/>
      <c r="C54" s="584"/>
      <c r="D54" s="584"/>
    </row>
    <row r="55" spans="1:4" x14ac:dyDescent="0.2">
      <c r="A55" s="584"/>
      <c r="B55" s="584"/>
      <c r="C55" s="584"/>
      <c r="D55" s="584"/>
    </row>
    <row r="56" spans="1:4" x14ac:dyDescent="0.2">
      <c r="A56" s="584"/>
      <c r="B56" s="584"/>
      <c r="C56" s="584"/>
      <c r="D56" s="584"/>
    </row>
    <row r="57" spans="1:4" x14ac:dyDescent="0.2">
      <c r="A57" s="584"/>
      <c r="B57" s="584"/>
      <c r="C57" s="584"/>
      <c r="D57" s="584"/>
    </row>
    <row r="58" spans="1:4" x14ac:dyDescent="0.2">
      <c r="A58" s="584"/>
      <c r="B58" s="584"/>
      <c r="C58" s="584"/>
      <c r="D58" s="584"/>
    </row>
    <row r="59" spans="1:4" x14ac:dyDescent="0.2">
      <c r="A59" s="584"/>
      <c r="B59" s="584"/>
      <c r="C59" s="584"/>
      <c r="D59" s="584"/>
    </row>
    <row r="60" spans="1:4" x14ac:dyDescent="0.2">
      <c r="A60" s="584"/>
      <c r="B60" s="584"/>
      <c r="C60" s="584"/>
      <c r="D60" s="584"/>
    </row>
    <row r="61" spans="1:4" x14ac:dyDescent="0.2">
      <c r="A61" s="584"/>
      <c r="B61" s="584"/>
      <c r="C61" s="584"/>
      <c r="D61" s="584"/>
    </row>
    <row r="62" spans="1:4" x14ac:dyDescent="0.2">
      <c r="A62" s="584"/>
      <c r="B62" s="584"/>
      <c r="C62" s="584"/>
      <c r="D62" s="584"/>
    </row>
    <row r="63" spans="1:4" x14ac:dyDescent="0.2">
      <c r="A63" s="584"/>
      <c r="B63" s="584"/>
      <c r="C63" s="584"/>
      <c r="D63" s="584"/>
    </row>
    <row r="64" spans="1:4" x14ac:dyDescent="0.2">
      <c r="A64" s="584"/>
      <c r="B64" s="584"/>
      <c r="C64" s="584"/>
      <c r="D64" s="584"/>
    </row>
    <row r="65" spans="1:4" x14ac:dyDescent="0.2">
      <c r="A65" s="584"/>
      <c r="B65" s="584"/>
      <c r="C65" s="584"/>
      <c r="D65" s="584"/>
    </row>
    <row r="66" spans="1:4" x14ac:dyDescent="0.2">
      <c r="A66" s="584"/>
      <c r="B66" s="584"/>
      <c r="C66" s="584"/>
      <c r="D66" s="584"/>
    </row>
    <row r="67" spans="1:4" x14ac:dyDescent="0.2">
      <c r="A67" s="584"/>
      <c r="B67" s="584"/>
      <c r="C67" s="584"/>
      <c r="D67" s="584"/>
    </row>
    <row r="68" spans="1:4" x14ac:dyDescent="0.2">
      <c r="A68" s="584"/>
      <c r="B68" s="584"/>
      <c r="C68" s="584"/>
      <c r="D68" s="584"/>
    </row>
    <row r="69" spans="1:4" x14ac:dyDescent="0.2">
      <c r="A69" s="584"/>
      <c r="B69" s="584"/>
      <c r="C69" s="584"/>
      <c r="D69" s="584"/>
    </row>
    <row r="70" spans="1:4" x14ac:dyDescent="0.2">
      <c r="A70" s="584"/>
      <c r="B70" s="584"/>
      <c r="C70" s="584"/>
      <c r="D70" s="584"/>
    </row>
    <row r="71" spans="1:4" x14ac:dyDescent="0.2">
      <c r="A71" s="584"/>
      <c r="B71" s="584"/>
      <c r="C71" s="584"/>
      <c r="D71" s="584"/>
    </row>
    <row r="72" spans="1:4" x14ac:dyDescent="0.2">
      <c r="A72" s="584"/>
      <c r="B72" s="584"/>
      <c r="C72" s="584"/>
      <c r="D72" s="584"/>
    </row>
    <row r="73" spans="1:4" x14ac:dyDescent="0.2">
      <c r="A73" s="584"/>
      <c r="B73" s="584"/>
      <c r="C73" s="584"/>
      <c r="D73" s="584"/>
    </row>
    <row r="74" spans="1:4" x14ac:dyDescent="0.2">
      <c r="A74" s="584"/>
      <c r="B74" s="584"/>
      <c r="C74" s="584"/>
      <c r="D74" s="584"/>
    </row>
    <row r="75" spans="1:4" x14ac:dyDescent="0.2">
      <c r="A75" s="584"/>
      <c r="B75" s="584"/>
      <c r="C75" s="584"/>
      <c r="D75" s="584"/>
    </row>
    <row r="76" spans="1:4" x14ac:dyDescent="0.2">
      <c r="A76" s="584"/>
      <c r="B76" s="584"/>
      <c r="C76" s="584"/>
      <c r="D76" s="584"/>
    </row>
    <row r="77" spans="1:4" x14ac:dyDescent="0.2">
      <c r="A77" s="584"/>
      <c r="B77" s="584"/>
      <c r="C77" s="584"/>
      <c r="D77" s="584"/>
    </row>
    <row r="78" spans="1:4" x14ac:dyDescent="0.2">
      <c r="A78" s="584"/>
      <c r="B78" s="584"/>
      <c r="C78" s="584"/>
      <c r="D78" s="584"/>
    </row>
    <row r="79" spans="1:4" x14ac:dyDescent="0.2">
      <c r="A79" s="584"/>
      <c r="B79" s="584"/>
      <c r="C79" s="584"/>
      <c r="D79" s="584"/>
    </row>
    <row r="80" spans="1:4" x14ac:dyDescent="0.2">
      <c r="A80" s="584"/>
      <c r="B80" s="584"/>
      <c r="C80" s="584"/>
      <c r="D80" s="584"/>
    </row>
    <row r="81" spans="1:22" x14ac:dyDescent="0.2">
      <c r="A81" s="584"/>
      <c r="B81" s="584"/>
      <c r="C81" s="584"/>
      <c r="D81" s="584"/>
    </row>
    <row r="82" spans="1:22" x14ac:dyDescent="0.2">
      <c r="A82" s="584"/>
      <c r="B82" s="584"/>
      <c r="C82" s="584"/>
      <c r="D82" s="584"/>
    </row>
    <row r="83" spans="1:22" x14ac:dyDescent="0.2">
      <c r="A83" s="584"/>
      <c r="B83" s="584"/>
      <c r="C83" s="584"/>
      <c r="D83" s="584"/>
    </row>
    <row r="84" spans="1:22" x14ac:dyDescent="0.2">
      <c r="A84" s="584"/>
      <c r="B84" s="584"/>
      <c r="C84" s="584"/>
      <c r="D84" s="584"/>
    </row>
    <row r="85" spans="1:22" x14ac:dyDescent="0.2">
      <c r="A85" s="584"/>
      <c r="B85" s="584"/>
      <c r="C85" s="584"/>
      <c r="D85" s="584"/>
    </row>
    <row r="86" spans="1:22" x14ac:dyDescent="0.2">
      <c r="A86" s="584"/>
      <c r="B86" s="584"/>
      <c r="C86" s="584"/>
      <c r="D86" s="584"/>
    </row>
    <row r="87" spans="1:22" x14ac:dyDescent="0.2">
      <c r="A87" s="584"/>
      <c r="B87" s="584"/>
      <c r="C87" s="584"/>
      <c r="D87" s="584"/>
    </row>
    <row r="88" spans="1:22" x14ac:dyDescent="0.2">
      <c r="A88" s="584"/>
      <c r="B88" s="584"/>
      <c r="C88" s="584"/>
      <c r="D88" s="584"/>
    </row>
    <row r="89" spans="1:22" x14ac:dyDescent="0.2">
      <c r="A89" s="584"/>
      <c r="B89" s="584"/>
      <c r="C89" s="584"/>
      <c r="D89" s="584"/>
    </row>
    <row r="90" spans="1:22" x14ac:dyDescent="0.2">
      <c r="A90" s="584"/>
      <c r="B90" s="584"/>
      <c r="C90" s="584"/>
      <c r="D90" s="584"/>
    </row>
    <row r="91" spans="1:22" x14ac:dyDescent="0.2">
      <c r="A91" s="584"/>
      <c r="B91" s="584"/>
      <c r="C91" s="584"/>
      <c r="D91" s="584"/>
    </row>
    <row r="92" spans="1:22" ht="15" thickBot="1" x14ac:dyDescent="0.25">
      <c r="A92" s="584"/>
      <c r="B92" s="584"/>
      <c r="C92" s="584"/>
      <c r="D92" s="584"/>
    </row>
    <row r="93" spans="1:22" ht="15.75" thickBot="1" x14ac:dyDescent="0.25">
      <c r="A93" s="584"/>
      <c r="B93" s="602"/>
      <c r="C93" s="602"/>
      <c r="D93" s="602"/>
      <c r="E93" s="602"/>
      <c r="F93" s="602"/>
      <c r="G93" s="603" t="s">
        <v>459</v>
      </c>
      <c r="H93" s="604"/>
      <c r="I93" s="604"/>
      <c r="J93" s="604"/>
      <c r="K93" s="605"/>
      <c r="L93" s="606"/>
      <c r="M93" s="607" t="s">
        <v>438</v>
      </c>
      <c r="N93" s="608"/>
      <c r="O93" s="609"/>
      <c r="P93" s="602"/>
      <c r="Q93" s="602"/>
      <c r="R93" s="602"/>
      <c r="S93" s="602"/>
      <c r="T93" s="602"/>
      <c r="U93" s="602"/>
      <c r="V93" s="602"/>
    </row>
    <row r="94" spans="1:22" ht="105.75" thickBot="1" x14ac:dyDescent="0.25">
      <c r="A94" s="584"/>
      <c r="B94" s="610" t="s">
        <v>150</v>
      </c>
      <c r="C94" s="611" t="s">
        <v>530</v>
      </c>
      <c r="D94" s="612" t="s">
        <v>460</v>
      </c>
      <c r="E94" s="612" t="s">
        <v>168</v>
      </c>
      <c r="F94" s="613" t="s">
        <v>458</v>
      </c>
      <c r="G94" s="614" t="s">
        <v>446</v>
      </c>
      <c r="H94" s="615" t="s">
        <v>447</v>
      </c>
      <c r="I94" s="615" t="s">
        <v>448</v>
      </c>
      <c r="J94" s="615" t="s">
        <v>449</v>
      </c>
      <c r="K94" s="616" t="s">
        <v>450</v>
      </c>
      <c r="L94" s="617" t="s">
        <v>451</v>
      </c>
      <c r="M94" s="618" t="s">
        <v>439</v>
      </c>
      <c r="N94" s="619" t="s">
        <v>440</v>
      </c>
      <c r="O94" s="620" t="s">
        <v>441</v>
      </c>
      <c r="P94" s="621" t="s">
        <v>531</v>
      </c>
      <c r="Q94" s="621" t="s">
        <v>532</v>
      </c>
      <c r="R94" s="621" t="s">
        <v>533</v>
      </c>
      <c r="S94" s="622" t="s">
        <v>534</v>
      </c>
      <c r="T94" s="622" t="s">
        <v>535</v>
      </c>
      <c r="U94" s="621" t="s">
        <v>536</v>
      </c>
      <c r="V94" s="612" t="s">
        <v>546</v>
      </c>
    </row>
    <row r="95" spans="1:22" ht="16.5" x14ac:dyDescent="0.3">
      <c r="A95" s="584"/>
      <c r="B95" s="602" t="str">
        <f>'KK-09'!B124</f>
        <v>Pénzügyi kimutatások szintjén</v>
      </c>
      <c r="C95" s="602" t="str">
        <f>'KK-09'!D91</f>
        <v>NÉ</v>
      </c>
      <c r="D95" s="602">
        <f>'KK-09'!C124</f>
        <v>0</v>
      </c>
      <c r="E95" s="602">
        <f>'KK-09'!D124</f>
        <v>0</v>
      </c>
      <c r="F95" s="602">
        <f>'KK-09'!E124</f>
        <v>0</v>
      </c>
      <c r="G95" s="602">
        <f>'KK-09'!F124</f>
        <v>0</v>
      </c>
      <c r="H95" s="602">
        <f>'KK-09'!G124</f>
        <v>0</v>
      </c>
      <c r="I95" s="602">
        <f>'KK-09'!H124</f>
        <v>0</v>
      </c>
      <c r="J95" s="602">
        <f>'KK-09'!I124</f>
        <v>0</v>
      </c>
      <c r="K95" s="602">
        <f>'KK-09'!J124</f>
        <v>0</v>
      </c>
      <c r="L95" s="623" t="str">
        <f>'KK-09'!L56</f>
        <v/>
      </c>
      <c r="M95" s="602">
        <f>'KK-09'!L124</f>
        <v>0</v>
      </c>
      <c r="N95" s="602">
        <f>'KK-09'!M124</f>
        <v>0</v>
      </c>
      <c r="O95" s="602">
        <f>'KK-09'!N124</f>
        <v>0</v>
      </c>
      <c r="P95" s="624" t="str">
        <f>IF('KK-08-02'!$F$24="",'KK-08-01'!F24,'KK-08-02'!F24)</f>
        <v/>
      </c>
      <c r="Q95" s="624" t="str">
        <f>'KK-08-03'!F24</f>
        <v/>
      </c>
      <c r="R95" s="602">
        <f>'KK-08-03'!E25</f>
        <v>0</v>
      </c>
      <c r="S95" s="624" t="str">
        <f>IF('KK-08-02'!$F$26="",'KK-08-01'!F26,'KK-08-02'!F26)</f>
        <v/>
      </c>
      <c r="T95" s="624" t="str">
        <f>'KK-08-03'!F26</f>
        <v/>
      </c>
      <c r="U95" s="625" t="str">
        <f ca="1">IF((F12)&lt;TODAY(),IF(P95&lt;=Q95,"TERV &lt;= TÉNY, Az eljárások hatókörét nem kell újraértékelni.","TERV &gt; TÉNY, Az eljárások hatókörét újra kell értékelni."),"")</f>
        <v>TERV &lt;= TÉNY, Az eljárások hatókörét nem kell újraértékelni.</v>
      </c>
      <c r="V95" s="602" t="str">
        <f>IF('KK-09'!G91="IGEN","JELENTŐS kockázat","")</f>
        <v/>
      </c>
    </row>
    <row r="96" spans="1:22" ht="16.5" x14ac:dyDescent="0.3">
      <c r="A96" s="584"/>
      <c r="B96" s="602" t="str">
        <f>'KK-09'!B125</f>
        <v>Immateriális javak</v>
      </c>
      <c r="C96" s="602" t="str">
        <f>'KK-09'!D92</f>
        <v>NEM</v>
      </c>
      <c r="D96" s="602">
        <f>'KK-09'!C125</f>
        <v>0</v>
      </c>
      <c r="E96" s="602">
        <f>'KK-09'!D125</f>
        <v>0</v>
      </c>
      <c r="F96" s="602">
        <f>'KK-09'!E125</f>
        <v>0</v>
      </c>
      <c r="G96" s="602">
        <f>'KK-09'!F125</f>
        <v>0</v>
      </c>
      <c r="H96" s="602">
        <f>'KK-09'!G125</f>
        <v>0</v>
      </c>
      <c r="I96" s="602">
        <f>'KK-09'!H125</f>
        <v>0</v>
      </c>
      <c r="J96" s="602">
        <f>'KK-09'!I125</f>
        <v>0</v>
      </c>
      <c r="K96" s="602">
        <f>'KK-09'!J125</f>
        <v>0</v>
      </c>
      <c r="L96" s="623">
        <f>'KK-09'!L57</f>
        <v>0</v>
      </c>
      <c r="M96" s="602">
        <f>'KK-09'!L125</f>
        <v>0</v>
      </c>
      <c r="N96" s="602">
        <f>'KK-09'!M125</f>
        <v>0</v>
      </c>
      <c r="O96" s="602">
        <f>'KK-09'!N125</f>
        <v>0</v>
      </c>
      <c r="P96" s="626">
        <f>IF('KK-08-02'!$F$24="",'KK-08-01'!F31,'KK-08-02'!F31)</f>
        <v>0</v>
      </c>
      <c r="Q96" s="624">
        <f>'KK-08-03'!F31</f>
        <v>0</v>
      </c>
      <c r="R96" s="625"/>
      <c r="S96" s="625"/>
      <c r="T96" s="602"/>
      <c r="U96" s="602"/>
      <c r="V96" s="602" t="str">
        <f>IF('KK-09'!G92="IGEN","JELENTŐS kockázat","")</f>
        <v/>
      </c>
    </row>
    <row r="97" spans="1:22" ht="16.5" x14ac:dyDescent="0.3">
      <c r="A97" s="584"/>
      <c r="B97" s="602" t="str">
        <f>'KK-09'!B126</f>
        <v>Tárgyi eszközök</v>
      </c>
      <c r="C97" s="602" t="str">
        <f>'KK-09'!D93</f>
        <v>NEM</v>
      </c>
      <c r="D97" s="602">
        <f>'KK-09'!C126</f>
        <v>0</v>
      </c>
      <c r="E97" s="602">
        <f>'KK-09'!D126</f>
        <v>0</v>
      </c>
      <c r="F97" s="602">
        <f>'KK-09'!E126</f>
        <v>0</v>
      </c>
      <c r="G97" s="602">
        <f>'KK-09'!F126</f>
        <v>0</v>
      </c>
      <c r="H97" s="602">
        <f>'KK-09'!G126</f>
        <v>0</v>
      </c>
      <c r="I97" s="602">
        <f>'KK-09'!H126</f>
        <v>0</v>
      </c>
      <c r="J97" s="602">
        <f>'KK-09'!I126</f>
        <v>0</v>
      </c>
      <c r="K97" s="602">
        <f>'KK-09'!J126</f>
        <v>0</v>
      </c>
      <c r="L97" s="623">
        <f>'KK-09'!L58</f>
        <v>0</v>
      </c>
      <c r="M97" s="602">
        <f>'KK-09'!L126</f>
        <v>0</v>
      </c>
      <c r="N97" s="602">
        <f>'KK-09'!M126</f>
        <v>0</v>
      </c>
      <c r="O97" s="602">
        <f>'KK-09'!N126</f>
        <v>0</v>
      </c>
      <c r="P97" s="626">
        <f>IF('KK-08-02'!$F$24="",'KK-08-01'!F32,'KK-08-02'!F32)</f>
        <v>0</v>
      </c>
      <c r="Q97" s="624">
        <f>'KK-08-03'!F32</f>
        <v>0</v>
      </c>
      <c r="R97" s="625"/>
      <c r="S97" s="625"/>
      <c r="T97" s="602"/>
      <c r="U97" s="602"/>
      <c r="V97" s="602" t="str">
        <f>IF('KK-09'!G93="IGEN","JELENTŐS kockázat","")</f>
        <v/>
      </c>
    </row>
    <row r="98" spans="1:22" ht="16.5" x14ac:dyDescent="0.3">
      <c r="A98" s="584"/>
      <c r="B98" s="602" t="str">
        <f>'KK-09'!B127</f>
        <v>Befektetett pénzügyi eszközök</v>
      </c>
      <c r="C98" s="602" t="str">
        <f>'KK-09'!D94</f>
        <v>NEM</v>
      </c>
      <c r="D98" s="602">
        <f>'KK-09'!C127</f>
        <v>0</v>
      </c>
      <c r="E98" s="602">
        <f>'KK-09'!D127</f>
        <v>0</v>
      </c>
      <c r="F98" s="602">
        <f>'KK-09'!E127</f>
        <v>0</v>
      </c>
      <c r="G98" s="602">
        <f>'KK-09'!F127</f>
        <v>0</v>
      </c>
      <c r="H98" s="602">
        <f>'KK-09'!G127</f>
        <v>0</v>
      </c>
      <c r="I98" s="602">
        <f>'KK-09'!H127</f>
        <v>0</v>
      </c>
      <c r="J98" s="602">
        <f>'KK-09'!I127</f>
        <v>0</v>
      </c>
      <c r="K98" s="602">
        <f>'KK-09'!J127</f>
        <v>0</v>
      </c>
      <c r="L98" s="623">
        <f>'KK-09'!L59</f>
        <v>0</v>
      </c>
      <c r="M98" s="602">
        <f>'KK-09'!L127</f>
        <v>0</v>
      </c>
      <c r="N98" s="602">
        <f>'KK-09'!M127</f>
        <v>0</v>
      </c>
      <c r="O98" s="602">
        <f>'KK-09'!N127</f>
        <v>0</v>
      </c>
      <c r="P98" s="626">
        <f>IF('KK-08-02'!$F$24="",'KK-08-01'!F33,'KK-08-02'!F33)</f>
        <v>0</v>
      </c>
      <c r="Q98" s="624">
        <f>'KK-08-03'!F33</f>
        <v>0</v>
      </c>
      <c r="R98" s="625"/>
      <c r="S98" s="625"/>
      <c r="T98" s="602"/>
      <c r="U98" s="602"/>
      <c r="V98" s="602" t="str">
        <f>IF('KK-09'!G94="IGEN","JELENTŐS kockázat","")</f>
        <v/>
      </c>
    </row>
    <row r="99" spans="1:22" ht="16.5" x14ac:dyDescent="0.3">
      <c r="A99" s="584"/>
      <c r="B99" s="602" t="str">
        <f>'KK-09'!B128</f>
        <v xml:space="preserve">Készletek </v>
      </c>
      <c r="C99" s="602" t="str">
        <f>'KK-09'!D95</f>
        <v>NEM</v>
      </c>
      <c r="D99" s="602">
        <f>'KK-09'!C128</f>
        <v>0</v>
      </c>
      <c r="E99" s="602">
        <f>'KK-09'!D128</f>
        <v>0</v>
      </c>
      <c r="F99" s="602">
        <f>'KK-09'!E128</f>
        <v>0</v>
      </c>
      <c r="G99" s="602">
        <f>'KK-09'!F128</f>
        <v>0</v>
      </c>
      <c r="H99" s="602">
        <f>'KK-09'!G128</f>
        <v>0</v>
      </c>
      <c r="I99" s="602">
        <f>'KK-09'!H128</f>
        <v>0</v>
      </c>
      <c r="J99" s="602">
        <f>'KK-09'!I128</f>
        <v>0</v>
      </c>
      <c r="K99" s="602">
        <f>'KK-09'!J128</f>
        <v>0</v>
      </c>
      <c r="L99" s="623">
        <f>'KK-09'!L60</f>
        <v>0</v>
      </c>
      <c r="M99" s="602">
        <f>'KK-09'!L128</f>
        <v>0</v>
      </c>
      <c r="N99" s="602">
        <f>'KK-09'!M128</f>
        <v>0</v>
      </c>
      <c r="O99" s="602">
        <f>'KK-09'!N128</f>
        <v>0</v>
      </c>
      <c r="P99" s="626">
        <f>IF('KK-08-02'!$F$24="",'KK-08-01'!F34,'KK-08-02'!F34)</f>
        <v>0</v>
      </c>
      <c r="Q99" s="624">
        <f>'KK-08-03'!F34</f>
        <v>0</v>
      </c>
      <c r="R99" s="625"/>
      <c r="S99" s="625"/>
      <c r="T99" s="602"/>
      <c r="U99" s="602"/>
      <c r="V99" s="602" t="str">
        <f>IF('KK-09'!G95="IGEN","JELENTŐS kockázat","")</f>
        <v/>
      </c>
    </row>
    <row r="100" spans="1:22" ht="16.5" x14ac:dyDescent="0.3">
      <c r="A100" s="584"/>
      <c r="B100" s="602" t="str">
        <f>'KK-09'!B129</f>
        <v>Követelések</v>
      </c>
      <c r="C100" s="602" t="str">
        <f>'KK-09'!D96</f>
        <v>NEM</v>
      </c>
      <c r="D100" s="602">
        <f>'KK-09'!C129</f>
        <v>0</v>
      </c>
      <c r="E100" s="602">
        <f>'KK-09'!D129</f>
        <v>0</v>
      </c>
      <c r="F100" s="602">
        <f>'KK-09'!E129</f>
        <v>0</v>
      </c>
      <c r="G100" s="602">
        <f>'KK-09'!F129</f>
        <v>0</v>
      </c>
      <c r="H100" s="602">
        <f>'KK-09'!G129</f>
        <v>0</v>
      </c>
      <c r="I100" s="602">
        <f>'KK-09'!H129</f>
        <v>0</v>
      </c>
      <c r="J100" s="602">
        <f>'KK-09'!I129</f>
        <v>0</v>
      </c>
      <c r="K100" s="602">
        <f>'KK-09'!J129</f>
        <v>0</v>
      </c>
      <c r="L100" s="623">
        <f>'KK-09'!L61</f>
        <v>0</v>
      </c>
      <c r="M100" s="602">
        <f>'KK-09'!L129</f>
        <v>0</v>
      </c>
      <c r="N100" s="602">
        <f>'KK-09'!M129</f>
        <v>0</v>
      </c>
      <c r="O100" s="602">
        <f>'KK-09'!N129</f>
        <v>0</v>
      </c>
      <c r="P100" s="626">
        <f>IF('KK-08-02'!$F$24="",'KK-08-01'!F35,'KK-08-02'!F35)</f>
        <v>0</v>
      </c>
      <c r="Q100" s="624">
        <f>'KK-08-03'!F35</f>
        <v>0</v>
      </c>
      <c r="R100" s="625"/>
      <c r="S100" s="625"/>
      <c r="T100" s="602"/>
      <c r="U100" s="602"/>
      <c r="V100" s="602" t="str">
        <f>IF('KK-09'!G96="IGEN","JELENTŐS kockázat","")</f>
        <v/>
      </c>
    </row>
    <row r="101" spans="1:22" ht="16.5" x14ac:dyDescent="0.3">
      <c r="A101" s="584"/>
      <c r="B101" s="602" t="str">
        <f>'KK-09'!B130</f>
        <v>Értékpapírok</v>
      </c>
      <c r="C101" s="602" t="str">
        <f>'KK-09'!D97</f>
        <v>NEM</v>
      </c>
      <c r="D101" s="602">
        <f>'KK-09'!C130</f>
        <v>0</v>
      </c>
      <c r="E101" s="602">
        <f>'KK-09'!D130</f>
        <v>0</v>
      </c>
      <c r="F101" s="602">
        <f>'KK-09'!E130</f>
        <v>0</v>
      </c>
      <c r="G101" s="602">
        <f>'KK-09'!F130</f>
        <v>0</v>
      </c>
      <c r="H101" s="602">
        <f>'KK-09'!G130</f>
        <v>0</v>
      </c>
      <c r="I101" s="602">
        <f>'KK-09'!H130</f>
        <v>0</v>
      </c>
      <c r="J101" s="602">
        <f>'KK-09'!I130</f>
        <v>0</v>
      </c>
      <c r="K101" s="602">
        <f>'KK-09'!J130</f>
        <v>0</v>
      </c>
      <c r="L101" s="623">
        <f>'KK-09'!L62</f>
        <v>0</v>
      </c>
      <c r="M101" s="602">
        <f>'KK-09'!L130</f>
        <v>0</v>
      </c>
      <c r="N101" s="602">
        <f>'KK-09'!M130</f>
        <v>0</v>
      </c>
      <c r="O101" s="602">
        <f>'KK-09'!N130</f>
        <v>0</v>
      </c>
      <c r="P101" s="626">
        <f>IF('KK-08-02'!$F$24="",'KK-08-01'!F36,'KK-08-02'!F36)</f>
        <v>0</v>
      </c>
      <c r="Q101" s="624">
        <f>'KK-08-03'!F36</f>
        <v>0</v>
      </c>
      <c r="R101" s="625"/>
      <c r="S101" s="625"/>
      <c r="T101" s="602"/>
      <c r="U101" s="602"/>
      <c r="V101" s="602" t="str">
        <f>IF('KK-09'!G97="IGEN","JELENTŐS kockázat","")</f>
        <v/>
      </c>
    </row>
    <row r="102" spans="1:22" ht="16.5" x14ac:dyDescent="0.3">
      <c r="A102" s="584"/>
      <c r="B102" s="602" t="str">
        <f>'KK-09'!B131</f>
        <v>Pénzeszközök</v>
      </c>
      <c r="C102" s="602" t="str">
        <f>'KK-09'!D98</f>
        <v>NEM</v>
      </c>
      <c r="D102" s="602">
        <f>'KK-09'!C131</f>
        <v>0</v>
      </c>
      <c r="E102" s="602">
        <f>'KK-09'!D131</f>
        <v>0</v>
      </c>
      <c r="F102" s="602">
        <f>'KK-09'!E131</f>
        <v>0</v>
      </c>
      <c r="G102" s="602">
        <f>'KK-09'!F131</f>
        <v>0</v>
      </c>
      <c r="H102" s="602">
        <f>'KK-09'!G131</f>
        <v>0</v>
      </c>
      <c r="I102" s="602">
        <f>'KK-09'!H131</f>
        <v>0</v>
      </c>
      <c r="J102" s="602">
        <f>'KK-09'!I131</f>
        <v>0</v>
      </c>
      <c r="K102" s="602">
        <f>'KK-09'!J131</f>
        <v>0</v>
      </c>
      <c r="L102" s="623">
        <f>'KK-09'!L63</f>
        <v>0</v>
      </c>
      <c r="M102" s="602">
        <f>'KK-09'!L131</f>
        <v>0</v>
      </c>
      <c r="N102" s="602">
        <f>'KK-09'!M131</f>
        <v>0</v>
      </c>
      <c r="O102" s="602">
        <f>'KK-09'!N131</f>
        <v>0</v>
      </c>
      <c r="P102" s="626">
        <f>IF('KK-08-02'!$F$24="",'KK-08-01'!F37,'KK-08-02'!F37)</f>
        <v>0</v>
      </c>
      <c r="Q102" s="624">
        <f>'KK-08-03'!F37</f>
        <v>0</v>
      </c>
      <c r="R102" s="625"/>
      <c r="S102" s="625"/>
      <c r="T102" s="602"/>
      <c r="U102" s="602"/>
      <c r="V102" s="602" t="str">
        <f>IF('KK-09'!G98="IGEN","JELENTŐS kockázat","")</f>
        <v/>
      </c>
    </row>
    <row r="103" spans="1:22" ht="16.5" x14ac:dyDescent="0.3">
      <c r="A103" s="584"/>
      <c r="B103" s="602" t="str">
        <f>'KK-09'!B132</f>
        <v>Aktív időbeli elhatárolások</v>
      </c>
      <c r="C103" s="602" t="str">
        <f>'KK-09'!D99</f>
        <v>NEM</v>
      </c>
      <c r="D103" s="602">
        <f>'KK-09'!C132</f>
        <v>0</v>
      </c>
      <c r="E103" s="602">
        <f>'KK-09'!D132</f>
        <v>0</v>
      </c>
      <c r="F103" s="602">
        <f>'KK-09'!E132</f>
        <v>0</v>
      </c>
      <c r="G103" s="602">
        <f>'KK-09'!F132</f>
        <v>0</v>
      </c>
      <c r="H103" s="602">
        <f>'KK-09'!G132</f>
        <v>0</v>
      </c>
      <c r="I103" s="602">
        <f>'KK-09'!H132</f>
        <v>0</v>
      </c>
      <c r="J103" s="602">
        <f>'KK-09'!I132</f>
        <v>0</v>
      </c>
      <c r="K103" s="602">
        <f>'KK-09'!J132</f>
        <v>0</v>
      </c>
      <c r="L103" s="623">
        <f>'KK-09'!L64</f>
        <v>0</v>
      </c>
      <c r="M103" s="602">
        <f>'KK-09'!L132</f>
        <v>0</v>
      </c>
      <c r="N103" s="602">
        <f>'KK-09'!M132</f>
        <v>0</v>
      </c>
      <c r="O103" s="602">
        <f>'KK-09'!N132</f>
        <v>0</v>
      </c>
      <c r="P103" s="626">
        <f>IF('KK-08-02'!$F$24="",'KK-08-01'!F38,'KK-08-02'!F38)</f>
        <v>0</v>
      </c>
      <c r="Q103" s="624">
        <f>'KK-08-03'!F38</f>
        <v>0</v>
      </c>
      <c r="R103" s="625"/>
      <c r="S103" s="625"/>
      <c r="T103" s="602"/>
      <c r="U103" s="602"/>
      <c r="V103" s="602" t="str">
        <f>IF('KK-09'!G99="IGEN","JELENTŐS kockázat","")</f>
        <v/>
      </c>
    </row>
    <row r="104" spans="1:22" ht="16.5" x14ac:dyDescent="0.3">
      <c r="A104" s="584"/>
      <c r="B104" s="602" t="str">
        <f>'KK-09'!B133</f>
        <v xml:space="preserve">Saját tőke </v>
      </c>
      <c r="C104" s="602" t="str">
        <f>'KK-09'!D100</f>
        <v>NEM</v>
      </c>
      <c r="D104" s="602">
        <f>'KK-09'!C133</f>
        <v>0</v>
      </c>
      <c r="E104" s="602">
        <f>'KK-09'!D133</f>
        <v>0</v>
      </c>
      <c r="F104" s="602">
        <f>'KK-09'!E133</f>
        <v>0</v>
      </c>
      <c r="G104" s="602">
        <f>'KK-09'!F133</f>
        <v>0</v>
      </c>
      <c r="H104" s="602">
        <f>'KK-09'!G133</f>
        <v>0</v>
      </c>
      <c r="I104" s="602">
        <f>'KK-09'!H133</f>
        <v>0</v>
      </c>
      <c r="J104" s="602">
        <f>'KK-09'!I133</f>
        <v>0</v>
      </c>
      <c r="K104" s="602">
        <f>'KK-09'!J133</f>
        <v>0</v>
      </c>
      <c r="L104" s="623">
        <f>'KK-09'!L65</f>
        <v>0</v>
      </c>
      <c r="M104" s="602">
        <f>'KK-09'!L133</f>
        <v>0</v>
      </c>
      <c r="N104" s="602">
        <f>'KK-09'!M133</f>
        <v>0</v>
      </c>
      <c r="O104" s="602">
        <f>'KK-09'!N133</f>
        <v>0</v>
      </c>
      <c r="P104" s="626">
        <f>IF('KK-08-02'!$F$24="",'KK-08-01'!F39,'KK-08-02'!F39)</f>
        <v>0</v>
      </c>
      <c r="Q104" s="624">
        <f>'KK-08-03'!F39</f>
        <v>0</v>
      </c>
      <c r="R104" s="625"/>
      <c r="S104" s="625"/>
      <c r="T104" s="602"/>
      <c r="U104" s="602"/>
      <c r="V104" s="602" t="str">
        <f>IF('KK-09'!G100="IGEN","JELENTŐS kockázat","")</f>
        <v/>
      </c>
    </row>
    <row r="105" spans="1:22" ht="16.5" x14ac:dyDescent="0.3">
      <c r="A105" s="584"/>
      <c r="B105" s="602" t="str">
        <f>'KK-09'!B134</f>
        <v>Céltartalékok</v>
      </c>
      <c r="C105" s="602" t="str">
        <f>'KK-09'!D101</f>
        <v>NEM</v>
      </c>
      <c r="D105" s="602">
        <f>'KK-09'!C134</f>
        <v>0</v>
      </c>
      <c r="E105" s="602">
        <f>'KK-09'!D134</f>
        <v>0</v>
      </c>
      <c r="F105" s="602">
        <f>'KK-09'!E134</f>
        <v>0</v>
      </c>
      <c r="G105" s="602">
        <f>'KK-09'!F134</f>
        <v>0</v>
      </c>
      <c r="H105" s="602">
        <f>'KK-09'!G134</f>
        <v>0</v>
      </c>
      <c r="I105" s="602">
        <f>'KK-09'!H134</f>
        <v>0</v>
      </c>
      <c r="J105" s="602">
        <f>'KK-09'!I134</f>
        <v>0</v>
      </c>
      <c r="K105" s="602">
        <f>'KK-09'!J134</f>
        <v>0</v>
      </c>
      <c r="L105" s="623">
        <f>'KK-09'!L66</f>
        <v>0</v>
      </c>
      <c r="M105" s="602">
        <f>'KK-09'!L134</f>
        <v>0</v>
      </c>
      <c r="N105" s="602">
        <f>'KK-09'!M134</f>
        <v>0</v>
      </c>
      <c r="O105" s="602">
        <f>'KK-09'!N134</f>
        <v>0</v>
      </c>
      <c r="P105" s="626">
        <f>IF('KK-08-02'!$F$24="",'KK-08-01'!F40,'KK-08-02'!F40)</f>
        <v>0</v>
      </c>
      <c r="Q105" s="624">
        <f>'KK-08-03'!F40</f>
        <v>0</v>
      </c>
      <c r="R105" s="625"/>
      <c r="S105" s="625"/>
      <c r="T105" s="602"/>
      <c r="U105" s="602"/>
      <c r="V105" s="602" t="str">
        <f>IF('KK-09'!G101="IGEN","JELENTŐS kockázat","")</f>
        <v/>
      </c>
    </row>
    <row r="106" spans="1:22" ht="16.5" x14ac:dyDescent="0.3">
      <c r="A106" s="584"/>
      <c r="B106" s="602" t="str">
        <f>'KK-09'!B135</f>
        <v>Hátrasorolt kötelezettségek</v>
      </c>
      <c r="C106" s="602" t="str">
        <f>'KK-09'!D102</f>
        <v>NEM</v>
      </c>
      <c r="D106" s="602">
        <f>'KK-09'!C135</f>
        <v>0</v>
      </c>
      <c r="E106" s="602">
        <f>'KK-09'!D135</f>
        <v>0</v>
      </c>
      <c r="F106" s="602">
        <f>'KK-09'!E135</f>
        <v>0</v>
      </c>
      <c r="G106" s="602">
        <f>'KK-09'!F135</f>
        <v>0</v>
      </c>
      <c r="H106" s="602">
        <f>'KK-09'!G135</f>
        <v>0</v>
      </c>
      <c r="I106" s="602">
        <f>'KK-09'!H135</f>
        <v>0</v>
      </c>
      <c r="J106" s="602">
        <f>'KK-09'!I135</f>
        <v>0</v>
      </c>
      <c r="K106" s="602">
        <f>'KK-09'!J135</f>
        <v>0</v>
      </c>
      <c r="L106" s="623">
        <f>'KK-09'!L67</f>
        <v>0</v>
      </c>
      <c r="M106" s="602">
        <f>'KK-09'!L135</f>
        <v>0</v>
      </c>
      <c r="N106" s="602">
        <f>'KK-09'!M135</f>
        <v>0</v>
      </c>
      <c r="O106" s="602">
        <f>'KK-09'!N135</f>
        <v>0</v>
      </c>
      <c r="P106" s="626">
        <f>IF('KK-08-02'!$F$24="",'KK-08-01'!F41,'KK-08-02'!F41)</f>
        <v>0</v>
      </c>
      <c r="Q106" s="624">
        <f>'KK-08-03'!F41</f>
        <v>0</v>
      </c>
      <c r="R106" s="625"/>
      <c r="S106" s="625"/>
      <c r="T106" s="602"/>
      <c r="U106" s="602"/>
      <c r="V106" s="602" t="str">
        <f>IF('KK-09'!G102="IGEN","JELENTŐS kockázat","")</f>
        <v/>
      </c>
    </row>
    <row r="107" spans="1:22" ht="16.5" x14ac:dyDescent="0.3">
      <c r="A107" s="584"/>
      <c r="B107" s="602" t="str">
        <f>'KK-09'!B136</f>
        <v>Hosszú lejáratú kötelezettségek</v>
      </c>
      <c r="C107" s="602" t="str">
        <f>'KK-09'!D103</f>
        <v>NEM</v>
      </c>
      <c r="D107" s="602">
        <f>'KK-09'!C136</f>
        <v>0</v>
      </c>
      <c r="E107" s="602">
        <f>'KK-09'!D136</f>
        <v>0</v>
      </c>
      <c r="F107" s="602">
        <f>'KK-09'!E136</f>
        <v>0</v>
      </c>
      <c r="G107" s="602">
        <f>'KK-09'!F136</f>
        <v>0</v>
      </c>
      <c r="H107" s="602">
        <f>'KK-09'!G136</f>
        <v>0</v>
      </c>
      <c r="I107" s="602">
        <f>'KK-09'!H136</f>
        <v>0</v>
      </c>
      <c r="J107" s="602">
        <f>'KK-09'!I136</f>
        <v>0</v>
      </c>
      <c r="K107" s="602">
        <f>'KK-09'!J136</f>
        <v>0</v>
      </c>
      <c r="L107" s="623">
        <f>'KK-09'!L68</f>
        <v>0</v>
      </c>
      <c r="M107" s="602">
        <f>'KK-09'!L136</f>
        <v>0</v>
      </c>
      <c r="N107" s="602">
        <f>'KK-09'!M136</f>
        <v>0</v>
      </c>
      <c r="O107" s="602">
        <f>'KK-09'!N136</f>
        <v>0</v>
      </c>
      <c r="P107" s="626">
        <f>IF('KK-08-02'!$F$24="",'KK-08-01'!F42,'KK-08-02'!F42)</f>
        <v>0</v>
      </c>
      <c r="Q107" s="624">
        <f>'KK-08-03'!F42</f>
        <v>0</v>
      </c>
      <c r="R107" s="625"/>
      <c r="S107" s="625"/>
      <c r="T107" s="602"/>
      <c r="U107" s="602"/>
      <c r="V107" s="602" t="str">
        <f>IF('KK-09'!G103="IGEN","JELENTŐS kockázat","")</f>
        <v/>
      </c>
    </row>
    <row r="108" spans="1:22" ht="16.5" x14ac:dyDescent="0.3">
      <c r="A108" s="584"/>
      <c r="B108" s="602" t="str">
        <f>'KK-09'!B137</f>
        <v>Rövid lejáratú kötelezettségek</v>
      </c>
      <c r="C108" s="602" t="str">
        <f>'KK-09'!D104</f>
        <v>NEM</v>
      </c>
      <c r="D108" s="602">
        <f>'KK-09'!C137</f>
        <v>0</v>
      </c>
      <c r="E108" s="602">
        <f>'KK-09'!D137</f>
        <v>0</v>
      </c>
      <c r="F108" s="602">
        <f>'KK-09'!E137</f>
        <v>0</v>
      </c>
      <c r="G108" s="602">
        <f>'KK-09'!F137</f>
        <v>0</v>
      </c>
      <c r="H108" s="602">
        <f>'KK-09'!G137</f>
        <v>0</v>
      </c>
      <c r="I108" s="602">
        <f>'KK-09'!H137</f>
        <v>0</v>
      </c>
      <c r="J108" s="602">
        <f>'KK-09'!I137</f>
        <v>0</v>
      </c>
      <c r="K108" s="602">
        <f>'KK-09'!J137</f>
        <v>0</v>
      </c>
      <c r="L108" s="623">
        <f>'KK-09'!L69</f>
        <v>0</v>
      </c>
      <c r="M108" s="602">
        <f>'KK-09'!L137</f>
        <v>0</v>
      </c>
      <c r="N108" s="602">
        <f>'KK-09'!M137</f>
        <v>0</v>
      </c>
      <c r="O108" s="602">
        <f>'KK-09'!N137</f>
        <v>0</v>
      </c>
      <c r="P108" s="626">
        <f>IF('KK-08-02'!$F$24="",'KK-08-01'!F43,'KK-08-02'!F43)</f>
        <v>0</v>
      </c>
      <c r="Q108" s="624">
        <f>'KK-08-03'!F43</f>
        <v>0</v>
      </c>
      <c r="R108" s="625"/>
      <c r="S108" s="625"/>
      <c r="T108" s="602"/>
      <c r="U108" s="602"/>
      <c r="V108" s="602" t="str">
        <f>IF('KK-09'!G104="IGEN","JELENTŐS kockázat","")</f>
        <v/>
      </c>
    </row>
    <row r="109" spans="1:22" ht="16.5" x14ac:dyDescent="0.3">
      <c r="A109" s="584"/>
      <c r="B109" s="602" t="str">
        <f>'KK-09'!B138</f>
        <v>Passzív időbeli elhatárolások</v>
      </c>
      <c r="C109" s="602" t="str">
        <f>'KK-09'!D105</f>
        <v>NEM</v>
      </c>
      <c r="D109" s="602">
        <f>'KK-09'!C138</f>
        <v>0</v>
      </c>
      <c r="E109" s="602">
        <f>'KK-09'!D138</f>
        <v>0</v>
      </c>
      <c r="F109" s="602">
        <f>'KK-09'!E138</f>
        <v>0</v>
      </c>
      <c r="G109" s="602">
        <f>'KK-09'!F138</f>
        <v>0</v>
      </c>
      <c r="H109" s="602">
        <f>'KK-09'!G138</f>
        <v>0</v>
      </c>
      <c r="I109" s="602">
        <f>'KK-09'!H138</f>
        <v>0</v>
      </c>
      <c r="J109" s="602">
        <f>'KK-09'!I138</f>
        <v>0</v>
      </c>
      <c r="K109" s="602">
        <f>'KK-09'!J138</f>
        <v>0</v>
      </c>
      <c r="L109" s="623">
        <f>'KK-09'!L70</f>
        <v>0</v>
      </c>
      <c r="M109" s="602">
        <f>'KK-09'!L138</f>
        <v>0</v>
      </c>
      <c r="N109" s="602">
        <f>'KK-09'!M138</f>
        <v>0</v>
      </c>
      <c r="O109" s="602">
        <f>'KK-09'!N138</f>
        <v>0</v>
      </c>
      <c r="P109" s="626">
        <f>IF('KK-08-02'!$F$24="",'KK-08-01'!F44,'KK-08-02'!F44)</f>
        <v>0</v>
      </c>
      <c r="Q109" s="624">
        <f>'KK-08-03'!F44</f>
        <v>0</v>
      </c>
      <c r="R109" s="625"/>
      <c r="S109" s="625"/>
      <c r="T109" s="602"/>
      <c r="U109" s="602"/>
      <c r="V109" s="602" t="str">
        <f>IF('KK-09'!G105="IGEN","JELENTŐS kockázat","")</f>
        <v/>
      </c>
    </row>
    <row r="110" spans="1:22" ht="16.5" x14ac:dyDescent="0.3">
      <c r="A110" s="584"/>
      <c r="B110" s="602" t="str">
        <f>'KK-09'!B139</f>
        <v>Értékesítés nettó árbevétele</v>
      </c>
      <c r="C110" s="602" t="str">
        <f>'KK-09'!D106</f>
        <v>NEM</v>
      </c>
      <c r="D110" s="602">
        <f>'KK-09'!C139</f>
        <v>0</v>
      </c>
      <c r="E110" s="602">
        <f>'KK-09'!D139</f>
        <v>0</v>
      </c>
      <c r="F110" s="602">
        <f>'KK-09'!E139</f>
        <v>0</v>
      </c>
      <c r="G110" s="602">
        <f>'KK-09'!F139</f>
        <v>0</v>
      </c>
      <c r="H110" s="602">
        <f>'KK-09'!G139</f>
        <v>0</v>
      </c>
      <c r="I110" s="602">
        <f>'KK-09'!H139</f>
        <v>0</v>
      </c>
      <c r="J110" s="602">
        <f>'KK-09'!I139</f>
        <v>0</v>
      </c>
      <c r="K110" s="602">
        <f>'KK-09'!J139</f>
        <v>0</v>
      </c>
      <c r="L110" s="623">
        <f>'KK-09'!L71</f>
        <v>0</v>
      </c>
      <c r="M110" s="602">
        <f>'KK-09'!L139</f>
        <v>0</v>
      </c>
      <c r="N110" s="602">
        <f>'KK-09'!M139</f>
        <v>0</v>
      </c>
      <c r="O110" s="602">
        <f>'KK-09'!N139</f>
        <v>0</v>
      </c>
      <c r="P110" s="626">
        <f>IF('KK-08-02'!$F$24="",'KK-08-01'!F45,'KK-08-02'!F45)</f>
        <v>0</v>
      </c>
      <c r="Q110" s="624">
        <f>'KK-08-03'!F45</f>
        <v>0</v>
      </c>
      <c r="R110" s="625"/>
      <c r="S110" s="625"/>
      <c r="T110" s="602"/>
      <c r="U110" s="602"/>
      <c r="V110" s="602" t="str">
        <f>IF('KK-09'!G106="IGEN","JELENTŐS kockázat","")</f>
        <v/>
      </c>
    </row>
    <row r="111" spans="1:22" ht="16.5" x14ac:dyDescent="0.3">
      <c r="A111" s="584"/>
      <c r="B111" s="602" t="str">
        <f>'KK-09'!B140</f>
        <v>Aktivált saját teljesítmények</v>
      </c>
      <c r="C111" s="602" t="str">
        <f>'KK-09'!D107</f>
        <v>NEM</v>
      </c>
      <c r="D111" s="602">
        <f>'KK-09'!C140</f>
        <v>0</v>
      </c>
      <c r="E111" s="602">
        <f>'KK-09'!D140</f>
        <v>0</v>
      </c>
      <c r="F111" s="602">
        <f>'KK-09'!E140</f>
        <v>0</v>
      </c>
      <c r="G111" s="602">
        <f>'KK-09'!F140</f>
        <v>0</v>
      </c>
      <c r="H111" s="602">
        <f>'KK-09'!G140</f>
        <v>0</v>
      </c>
      <c r="I111" s="602">
        <f>'KK-09'!H140</f>
        <v>0</v>
      </c>
      <c r="J111" s="602">
        <f>'KK-09'!I140</f>
        <v>0</v>
      </c>
      <c r="K111" s="602">
        <f>'KK-09'!J140</f>
        <v>0</v>
      </c>
      <c r="L111" s="623">
        <f>'KK-09'!L72</f>
        <v>0</v>
      </c>
      <c r="M111" s="602">
        <f>'KK-09'!L140</f>
        <v>0</v>
      </c>
      <c r="N111" s="602">
        <f>'KK-09'!M140</f>
        <v>0</v>
      </c>
      <c r="O111" s="602">
        <f>'KK-09'!N140</f>
        <v>0</v>
      </c>
      <c r="P111" s="626">
        <f>IF('KK-08-02'!$F$24="",'KK-08-01'!F46,'KK-08-02'!F46)</f>
        <v>0</v>
      </c>
      <c r="Q111" s="624">
        <f>'KK-08-03'!F46</f>
        <v>0</v>
      </c>
      <c r="R111" s="625"/>
      <c r="S111" s="625"/>
      <c r="T111" s="602"/>
      <c r="U111" s="602"/>
      <c r="V111" s="602" t="str">
        <f>IF('KK-09'!G107="IGEN","JELENTŐS kockázat","")</f>
        <v/>
      </c>
    </row>
    <row r="112" spans="1:22" ht="16.5" x14ac:dyDescent="0.3">
      <c r="A112" s="584"/>
      <c r="B112" s="602" t="str">
        <f>'KK-09'!B141</f>
        <v>Egyéb bevétel</v>
      </c>
      <c r="C112" s="602" t="str">
        <f>'KK-09'!D108</f>
        <v>NEM</v>
      </c>
      <c r="D112" s="602">
        <f>'KK-09'!C141</f>
        <v>0</v>
      </c>
      <c r="E112" s="602">
        <f>'KK-09'!D141</f>
        <v>0</v>
      </c>
      <c r="F112" s="602">
        <f>'KK-09'!E141</f>
        <v>0</v>
      </c>
      <c r="G112" s="602">
        <f>'KK-09'!F141</f>
        <v>0</v>
      </c>
      <c r="H112" s="602">
        <f>'KK-09'!G141</f>
        <v>0</v>
      </c>
      <c r="I112" s="602">
        <f>'KK-09'!H141</f>
        <v>0</v>
      </c>
      <c r="J112" s="602">
        <f>'KK-09'!I141</f>
        <v>0</v>
      </c>
      <c r="K112" s="602">
        <f>'KK-09'!J141</f>
        <v>0</v>
      </c>
      <c r="L112" s="623">
        <f>'KK-09'!L73</f>
        <v>0</v>
      </c>
      <c r="M112" s="602">
        <f>'KK-09'!L141</f>
        <v>0</v>
      </c>
      <c r="N112" s="602">
        <f>'KK-09'!M141</f>
        <v>0</v>
      </c>
      <c r="O112" s="602">
        <f>'KK-09'!N141</f>
        <v>0</v>
      </c>
      <c r="P112" s="626">
        <f>IF('KK-08-02'!$F$24="",'KK-08-01'!F47,'KK-08-02'!F47)</f>
        <v>0</v>
      </c>
      <c r="Q112" s="624">
        <f>'KK-08-03'!F47</f>
        <v>0</v>
      </c>
      <c r="R112" s="625"/>
      <c r="S112" s="625"/>
      <c r="T112" s="602"/>
      <c r="U112" s="602"/>
      <c r="V112" s="602" t="str">
        <f>IF('KK-09'!G108="IGEN","JELENTŐS kockázat","")</f>
        <v/>
      </c>
    </row>
    <row r="113" spans="1:22" ht="16.5" x14ac:dyDescent="0.3">
      <c r="A113" s="584"/>
      <c r="B113" s="602" t="str">
        <f>'KK-09'!B142</f>
        <v>Pénzügyi bevételek</v>
      </c>
      <c r="C113" s="602" t="str">
        <f>'KK-09'!D109</f>
        <v>NEM</v>
      </c>
      <c r="D113" s="602">
        <f>'KK-09'!C142</f>
        <v>0</v>
      </c>
      <c r="E113" s="602">
        <f>'KK-09'!D142</f>
        <v>0</v>
      </c>
      <c r="F113" s="602">
        <f>'KK-09'!E142</f>
        <v>0</v>
      </c>
      <c r="G113" s="602">
        <f>'KK-09'!F142</f>
        <v>0</v>
      </c>
      <c r="H113" s="602">
        <f>'KK-09'!G142</f>
        <v>0</v>
      </c>
      <c r="I113" s="602">
        <f>'KK-09'!H142</f>
        <v>0</v>
      </c>
      <c r="J113" s="602">
        <f>'KK-09'!I142</f>
        <v>0</v>
      </c>
      <c r="K113" s="602">
        <f>'KK-09'!J142</f>
        <v>0</v>
      </c>
      <c r="L113" s="623">
        <f>'KK-09'!L74</f>
        <v>0</v>
      </c>
      <c r="M113" s="602">
        <f>'KK-09'!L142</f>
        <v>0</v>
      </c>
      <c r="N113" s="602">
        <f>'KK-09'!M142</f>
        <v>0</v>
      </c>
      <c r="O113" s="602">
        <f>'KK-09'!N142</f>
        <v>0</v>
      </c>
      <c r="P113" s="626">
        <f>IF('KK-08-02'!$F$24="",'KK-08-01'!F48,'KK-08-02'!F48)</f>
        <v>0</v>
      </c>
      <c r="Q113" s="624">
        <f>'KK-08-03'!F48</f>
        <v>0</v>
      </c>
      <c r="R113" s="625"/>
      <c r="S113" s="625"/>
      <c r="T113" s="602"/>
      <c r="U113" s="602"/>
      <c r="V113" s="602" t="str">
        <f>IF('KK-09'!G109="IGEN","JELENTŐS kockázat","")</f>
        <v/>
      </c>
    </row>
    <row r="114" spans="1:22" ht="16.5" x14ac:dyDescent="0.3">
      <c r="A114" s="584"/>
      <c r="B114" s="602" t="str">
        <f>'KK-09'!B143</f>
        <v>Anyagjellegű ráfordítások</v>
      </c>
      <c r="C114" s="602" t="str">
        <f>'KK-09'!D110</f>
        <v>NEM</v>
      </c>
      <c r="D114" s="602">
        <f>'KK-09'!C143</f>
        <v>0</v>
      </c>
      <c r="E114" s="602">
        <f>'KK-09'!D143</f>
        <v>0</v>
      </c>
      <c r="F114" s="602">
        <f>'KK-09'!E143</f>
        <v>0</v>
      </c>
      <c r="G114" s="602">
        <f>'KK-09'!F143</f>
        <v>0</v>
      </c>
      <c r="H114" s="602">
        <f>'KK-09'!G143</f>
        <v>0</v>
      </c>
      <c r="I114" s="602">
        <f>'KK-09'!H143</f>
        <v>0</v>
      </c>
      <c r="J114" s="602">
        <f>'KK-09'!I143</f>
        <v>0</v>
      </c>
      <c r="K114" s="602">
        <f>'KK-09'!J143</f>
        <v>0</v>
      </c>
      <c r="L114" s="623">
        <f>'KK-09'!L75</f>
        <v>0</v>
      </c>
      <c r="M114" s="602">
        <f>'KK-09'!L143</f>
        <v>0</v>
      </c>
      <c r="N114" s="602">
        <f>'KK-09'!M143</f>
        <v>0</v>
      </c>
      <c r="O114" s="602">
        <f>'KK-09'!N143</f>
        <v>0</v>
      </c>
      <c r="P114" s="626">
        <f>IF('KK-08-02'!$F$24="",'KK-08-01'!F49,'KK-08-02'!F49)</f>
        <v>0</v>
      </c>
      <c r="Q114" s="624">
        <f>'KK-08-03'!F49</f>
        <v>0</v>
      </c>
      <c r="R114" s="625"/>
      <c r="S114" s="625"/>
      <c r="T114" s="602"/>
      <c r="U114" s="602"/>
      <c r="V114" s="602" t="str">
        <f>IF('KK-09'!G110="IGEN","JELENTŐS kockázat","")</f>
        <v/>
      </c>
    </row>
    <row r="115" spans="1:22" ht="16.5" x14ac:dyDescent="0.3">
      <c r="A115" s="584"/>
      <c r="B115" s="602" t="str">
        <f>'KK-09'!B144</f>
        <v>Személyi jellegű ráfordítások</v>
      </c>
      <c r="C115" s="602" t="str">
        <f>'KK-09'!D111</f>
        <v>NEM</v>
      </c>
      <c r="D115" s="602">
        <f>'KK-09'!C144</f>
        <v>0</v>
      </c>
      <c r="E115" s="602">
        <f>'KK-09'!D144</f>
        <v>0</v>
      </c>
      <c r="F115" s="602">
        <f>'KK-09'!E144</f>
        <v>0</v>
      </c>
      <c r="G115" s="602">
        <f>'KK-09'!F144</f>
        <v>0</v>
      </c>
      <c r="H115" s="602">
        <f>'KK-09'!G144</f>
        <v>0</v>
      </c>
      <c r="I115" s="602">
        <f>'KK-09'!H144</f>
        <v>0</v>
      </c>
      <c r="J115" s="602">
        <f>'KK-09'!I144</f>
        <v>0</v>
      </c>
      <c r="K115" s="602">
        <f>'KK-09'!J144</f>
        <v>0</v>
      </c>
      <c r="L115" s="623">
        <f>'KK-09'!L76</f>
        <v>0</v>
      </c>
      <c r="M115" s="602">
        <f>'KK-09'!L144</f>
        <v>0</v>
      </c>
      <c r="N115" s="602">
        <f>'KK-09'!M144</f>
        <v>0</v>
      </c>
      <c r="O115" s="602">
        <f>'KK-09'!N144</f>
        <v>0</v>
      </c>
      <c r="P115" s="626">
        <f>IF('KK-08-02'!$F$24="",'KK-08-01'!F50,'KK-08-02'!F50)</f>
        <v>0</v>
      </c>
      <c r="Q115" s="624">
        <f>'KK-08-03'!F50</f>
        <v>0</v>
      </c>
      <c r="R115" s="625"/>
      <c r="S115" s="625"/>
      <c r="T115" s="602"/>
      <c r="U115" s="602"/>
      <c r="V115" s="602" t="str">
        <f>IF('KK-09'!G111="IGEN","JELENTŐS kockázat","")</f>
        <v/>
      </c>
    </row>
    <row r="116" spans="1:22" ht="16.5" x14ac:dyDescent="0.3">
      <c r="A116" s="584"/>
      <c r="B116" s="602" t="str">
        <f>'KK-09'!B145</f>
        <v>Értékcsökkenés</v>
      </c>
      <c r="C116" s="602" t="str">
        <f>'KK-09'!D112</f>
        <v>NEM</v>
      </c>
      <c r="D116" s="602">
        <f>'KK-09'!C145</f>
        <v>0</v>
      </c>
      <c r="E116" s="602">
        <f>'KK-09'!D145</f>
        <v>0</v>
      </c>
      <c r="F116" s="602">
        <f>'KK-09'!E145</f>
        <v>0</v>
      </c>
      <c r="G116" s="602">
        <f>'KK-09'!F145</f>
        <v>0</v>
      </c>
      <c r="H116" s="602">
        <f>'KK-09'!G145</f>
        <v>0</v>
      </c>
      <c r="I116" s="602">
        <f>'KK-09'!H145</f>
        <v>0</v>
      </c>
      <c r="J116" s="602">
        <f>'KK-09'!I145</f>
        <v>0</v>
      </c>
      <c r="K116" s="602">
        <f>'KK-09'!J145</f>
        <v>0</v>
      </c>
      <c r="L116" s="623">
        <f>'KK-09'!L77</f>
        <v>0</v>
      </c>
      <c r="M116" s="602">
        <f>'KK-09'!L145</f>
        <v>0</v>
      </c>
      <c r="N116" s="602">
        <f>'KK-09'!M145</f>
        <v>0</v>
      </c>
      <c r="O116" s="602">
        <f>'KK-09'!N145</f>
        <v>0</v>
      </c>
      <c r="P116" s="626">
        <f>IF('KK-08-02'!$F$24="",'KK-08-01'!F51,'KK-08-02'!F51)</f>
        <v>0</v>
      </c>
      <c r="Q116" s="624">
        <f>'KK-08-03'!F51</f>
        <v>0</v>
      </c>
      <c r="R116" s="625"/>
      <c r="S116" s="625"/>
      <c r="T116" s="602"/>
      <c r="U116" s="602"/>
      <c r="V116" s="602" t="str">
        <f>IF('KK-09'!G112="IGEN","JELENTŐS kockázat","")</f>
        <v/>
      </c>
    </row>
    <row r="117" spans="1:22" ht="16.5" x14ac:dyDescent="0.3">
      <c r="A117" s="584"/>
      <c r="B117" s="602" t="str">
        <f>'KK-09'!B146</f>
        <v>Egyéb ráfordítás</v>
      </c>
      <c r="C117" s="602" t="str">
        <f>'KK-09'!D113</f>
        <v>NEM</v>
      </c>
      <c r="D117" s="602">
        <f>'KK-09'!C146</f>
        <v>0</v>
      </c>
      <c r="E117" s="602">
        <f>'KK-09'!D146</f>
        <v>0</v>
      </c>
      <c r="F117" s="602">
        <f>'KK-09'!E146</f>
        <v>0</v>
      </c>
      <c r="G117" s="602">
        <f>'KK-09'!F146</f>
        <v>0</v>
      </c>
      <c r="H117" s="602">
        <f>'KK-09'!G146</f>
        <v>0</v>
      </c>
      <c r="I117" s="602">
        <f>'KK-09'!H146</f>
        <v>0</v>
      </c>
      <c r="J117" s="602">
        <f>'KK-09'!I146</f>
        <v>0</v>
      </c>
      <c r="K117" s="602">
        <f>'KK-09'!J146</f>
        <v>0</v>
      </c>
      <c r="L117" s="623">
        <f>'KK-09'!L78</f>
        <v>0</v>
      </c>
      <c r="M117" s="602">
        <f>'KK-09'!L146</f>
        <v>0</v>
      </c>
      <c r="N117" s="602">
        <f>'KK-09'!M146</f>
        <v>0</v>
      </c>
      <c r="O117" s="602">
        <f>'KK-09'!N146</f>
        <v>0</v>
      </c>
      <c r="P117" s="626">
        <f>IF('KK-08-02'!$F$24="",'KK-08-01'!F52,'KK-08-02'!F52)</f>
        <v>0</v>
      </c>
      <c r="Q117" s="624">
        <f>'KK-08-03'!F52</f>
        <v>0</v>
      </c>
      <c r="R117" s="625"/>
      <c r="S117" s="625"/>
      <c r="T117" s="602"/>
      <c r="U117" s="602"/>
      <c r="V117" s="602" t="str">
        <f>IF('KK-09'!G113="IGEN","JELENTŐS kockázat","")</f>
        <v/>
      </c>
    </row>
    <row r="118" spans="1:22" ht="16.5" x14ac:dyDescent="0.3">
      <c r="A118" s="584"/>
      <c r="B118" s="602" t="str">
        <f>'KK-09'!B147</f>
        <v>Pénzügyi ráfordítás</v>
      </c>
      <c r="C118" s="602" t="str">
        <f>'KK-09'!D114</f>
        <v>NEM</v>
      </c>
      <c r="D118" s="602">
        <f>'KK-09'!C147</f>
        <v>0</v>
      </c>
      <c r="E118" s="602">
        <f>'KK-09'!D147</f>
        <v>0</v>
      </c>
      <c r="F118" s="602">
        <f>'KK-09'!E147</f>
        <v>0</v>
      </c>
      <c r="G118" s="602">
        <f>'KK-09'!F147</f>
        <v>0</v>
      </c>
      <c r="H118" s="602">
        <f>'KK-09'!G147</f>
        <v>0</v>
      </c>
      <c r="I118" s="602">
        <f>'KK-09'!H147</f>
        <v>0</v>
      </c>
      <c r="J118" s="602">
        <f>'KK-09'!I147</f>
        <v>0</v>
      </c>
      <c r="K118" s="602">
        <f>'KK-09'!J147</f>
        <v>0</v>
      </c>
      <c r="L118" s="623">
        <f>'KK-09'!L79</f>
        <v>0</v>
      </c>
      <c r="M118" s="602">
        <f>'KK-09'!L147</f>
        <v>0</v>
      </c>
      <c r="N118" s="602">
        <f>'KK-09'!M147</f>
        <v>0</v>
      </c>
      <c r="O118" s="602">
        <f>'KK-09'!N147</f>
        <v>0</v>
      </c>
      <c r="P118" s="626">
        <f>IF('KK-08-02'!$F$24="",'KK-08-01'!F53,'KK-08-02'!F53)</f>
        <v>0</v>
      </c>
      <c r="Q118" s="624">
        <f>'KK-08-03'!F53</f>
        <v>0</v>
      </c>
      <c r="R118" s="625"/>
      <c r="S118" s="625"/>
      <c r="T118" s="602"/>
      <c r="U118" s="602"/>
      <c r="V118" s="602" t="str">
        <f>IF('KK-09'!G114="IGEN","JELENTŐS kockázat","")</f>
        <v/>
      </c>
    </row>
    <row r="119" spans="1:22" ht="16.5" x14ac:dyDescent="0.3">
      <c r="A119" s="584"/>
      <c r="B119" s="602" t="str">
        <f>'KK-09'!B148</f>
        <v>1. Sajátos ügyletek, egyenlegek</v>
      </c>
      <c r="C119" s="602" t="str">
        <f>'KK-09'!D115</f>
        <v>NEM</v>
      </c>
      <c r="D119" s="602">
        <f>'KK-09'!C148</f>
        <v>0</v>
      </c>
      <c r="E119" s="602">
        <f>'KK-09'!D148</f>
        <v>0</v>
      </c>
      <c r="F119" s="602">
        <f>'KK-09'!E148</f>
        <v>0</v>
      </c>
      <c r="G119" s="602">
        <f>'KK-09'!F148</f>
        <v>0</v>
      </c>
      <c r="H119" s="602">
        <f>'KK-09'!G148</f>
        <v>0</v>
      </c>
      <c r="I119" s="602">
        <f>'KK-09'!H148</f>
        <v>0</v>
      </c>
      <c r="J119" s="602">
        <f>'KK-09'!I148</f>
        <v>0</v>
      </c>
      <c r="K119" s="602">
        <f>'KK-09'!J148</f>
        <v>0</v>
      </c>
      <c r="L119" s="623">
        <f>'KK-09'!L80</f>
        <v>0</v>
      </c>
      <c r="M119" s="602">
        <f>'KK-09'!L148</f>
        <v>0</v>
      </c>
      <c r="N119" s="602">
        <f>'KK-09'!M148</f>
        <v>0</v>
      </c>
      <c r="O119" s="602">
        <f>'KK-09'!N148</f>
        <v>0</v>
      </c>
      <c r="P119" s="626">
        <f>IF('KK-08-02'!$F$24="",'KK-08-01'!F54,'KK-08-02'!F54)</f>
        <v>0</v>
      </c>
      <c r="Q119" s="624">
        <f>'KK-08-03'!F54</f>
        <v>0</v>
      </c>
      <c r="R119" s="625"/>
      <c r="S119" s="625"/>
      <c r="T119" s="602"/>
      <c r="U119" s="602"/>
      <c r="V119" s="602" t="str">
        <f>IF('KK-09'!G115="IGEN","JELENTŐS kockázat","")</f>
        <v/>
      </c>
    </row>
    <row r="120" spans="1:22" ht="16.5" x14ac:dyDescent="0.3">
      <c r="A120" s="584"/>
      <c r="B120" s="602" t="str">
        <f>'KK-09'!B149</f>
        <v>2. Sajátos ügyletek, egyenlegek</v>
      </c>
      <c r="C120" s="602" t="str">
        <f>'KK-09'!D116</f>
        <v>NEM</v>
      </c>
      <c r="D120" s="602">
        <f>'KK-09'!C149</f>
        <v>0</v>
      </c>
      <c r="E120" s="602">
        <f>'KK-09'!D149</f>
        <v>0</v>
      </c>
      <c r="F120" s="602">
        <f>'KK-09'!E149</f>
        <v>0</v>
      </c>
      <c r="G120" s="602">
        <f>'KK-09'!F149</f>
        <v>0</v>
      </c>
      <c r="H120" s="602">
        <f>'KK-09'!G149</f>
        <v>0</v>
      </c>
      <c r="I120" s="602">
        <f>'KK-09'!H149</f>
        <v>0</v>
      </c>
      <c r="J120" s="602">
        <f>'KK-09'!I149</f>
        <v>0</v>
      </c>
      <c r="K120" s="602">
        <f>'KK-09'!J149</f>
        <v>0</v>
      </c>
      <c r="L120" s="623">
        <f>'KK-09'!L81</f>
        <v>0</v>
      </c>
      <c r="M120" s="602">
        <f>'KK-09'!L149</f>
        <v>0</v>
      </c>
      <c r="N120" s="602">
        <f>'KK-09'!M149</f>
        <v>0</v>
      </c>
      <c r="O120" s="602">
        <f>'KK-09'!N149</f>
        <v>0</v>
      </c>
      <c r="P120" s="626">
        <f>IF('KK-08-02'!$F$24="",'KK-08-01'!F55,'KK-08-02'!F55)</f>
        <v>0</v>
      </c>
      <c r="Q120" s="624">
        <f>'KK-08-03'!F55</f>
        <v>0</v>
      </c>
      <c r="R120" s="625"/>
      <c r="S120" s="625"/>
      <c r="T120" s="602"/>
      <c r="U120" s="602"/>
      <c r="V120" s="602" t="str">
        <f>IF('KK-09'!G116="IGEN","JELENTŐS kockázat","")</f>
        <v/>
      </c>
    </row>
    <row r="121" spans="1:22" ht="16.5" x14ac:dyDescent="0.3">
      <c r="A121" s="584"/>
      <c r="B121" s="602" t="str">
        <f>'KK-09'!B150</f>
        <v>3. Sajátos ügyletek, egyenlegek</v>
      </c>
      <c r="C121" s="602" t="str">
        <f>'KK-09'!D117</f>
        <v>NEM</v>
      </c>
      <c r="D121" s="602">
        <f>'KK-09'!C150</f>
        <v>0</v>
      </c>
      <c r="E121" s="602">
        <f>'KK-09'!D150</f>
        <v>0</v>
      </c>
      <c r="F121" s="602">
        <f>'KK-09'!E150</f>
        <v>0</v>
      </c>
      <c r="G121" s="602">
        <f>'KK-09'!F150</f>
        <v>0</v>
      </c>
      <c r="H121" s="602">
        <f>'KK-09'!G150</f>
        <v>0</v>
      </c>
      <c r="I121" s="602">
        <f>'KK-09'!H150</f>
        <v>0</v>
      </c>
      <c r="J121" s="602">
        <f>'KK-09'!I150</f>
        <v>0</v>
      </c>
      <c r="K121" s="602">
        <f>'KK-09'!J150</f>
        <v>0</v>
      </c>
      <c r="L121" s="623">
        <f>'KK-09'!L82</f>
        <v>0</v>
      </c>
      <c r="M121" s="602">
        <f>'KK-09'!L150</f>
        <v>0</v>
      </c>
      <c r="N121" s="602">
        <f>'KK-09'!M150</f>
        <v>0</v>
      </c>
      <c r="O121" s="602">
        <f>'KK-09'!N150</f>
        <v>0</v>
      </c>
      <c r="P121" s="626">
        <f>IF('KK-08-02'!$F$24="",'KK-08-01'!F56,'KK-08-02'!F56)</f>
        <v>0</v>
      </c>
      <c r="Q121" s="624">
        <f>'KK-08-03'!F56</f>
        <v>0</v>
      </c>
      <c r="R121" s="602"/>
      <c r="S121" s="602"/>
      <c r="T121" s="602"/>
      <c r="U121" s="602"/>
      <c r="V121" s="602" t="str">
        <f>IF('KK-09'!G117="IGEN","JELENTŐS kockázat","")</f>
        <v/>
      </c>
    </row>
    <row r="122" spans="1:22" x14ac:dyDescent="0.2">
      <c r="A122" s="584"/>
      <c r="B122" s="584"/>
      <c r="C122" s="584"/>
      <c r="D122" s="584"/>
    </row>
    <row r="123" spans="1:22" x14ac:dyDescent="0.2">
      <c r="A123" s="584"/>
      <c r="B123" s="584"/>
      <c r="C123" s="584"/>
      <c r="D123" s="584"/>
    </row>
    <row r="140" spans="1:4" x14ac:dyDescent="0.2">
      <c r="A140" s="584"/>
      <c r="B140" s="584"/>
      <c r="C140" s="584"/>
      <c r="D140" s="584"/>
    </row>
    <row r="141" spans="1:4" x14ac:dyDescent="0.2">
      <c r="A141" s="584"/>
      <c r="B141" s="584"/>
      <c r="C141" s="584"/>
      <c r="D141" s="584"/>
    </row>
    <row r="142" spans="1:4" x14ac:dyDescent="0.2">
      <c r="A142" s="584"/>
      <c r="B142" s="584"/>
      <c r="C142" s="584"/>
      <c r="D142" s="584"/>
    </row>
    <row r="143" spans="1:4" x14ac:dyDescent="0.2">
      <c r="A143" s="584"/>
      <c r="B143" s="584"/>
      <c r="C143" s="584"/>
      <c r="D143" s="584"/>
    </row>
    <row r="144" spans="1:4" x14ac:dyDescent="0.2">
      <c r="A144" s="584"/>
      <c r="B144" s="584"/>
      <c r="C144" s="584"/>
      <c r="D144" s="584"/>
    </row>
    <row r="145" spans="1:4" x14ac:dyDescent="0.2">
      <c r="A145" s="584"/>
      <c r="B145" s="584"/>
      <c r="C145" s="584"/>
      <c r="D145" s="584"/>
    </row>
    <row r="146" spans="1:4" x14ac:dyDescent="0.2">
      <c r="A146" s="584"/>
      <c r="B146" s="584"/>
      <c r="C146" s="584"/>
      <c r="D146" s="584"/>
    </row>
    <row r="147" spans="1:4" x14ac:dyDescent="0.2">
      <c r="A147" s="584"/>
      <c r="B147" s="584"/>
      <c r="C147" s="584"/>
      <c r="D147" s="584"/>
    </row>
    <row r="148" spans="1:4" x14ac:dyDescent="0.2">
      <c r="A148" s="584"/>
      <c r="B148" s="584"/>
      <c r="C148" s="584"/>
      <c r="D148" s="584"/>
    </row>
    <row r="149" spans="1:4" x14ac:dyDescent="0.2">
      <c r="A149" s="584"/>
      <c r="B149" s="584"/>
      <c r="C149" s="584"/>
      <c r="D149" s="584"/>
    </row>
    <row r="150" spans="1:4" x14ac:dyDescent="0.2">
      <c r="A150" s="584"/>
      <c r="B150" s="584"/>
      <c r="C150" s="584"/>
      <c r="D150" s="584"/>
    </row>
    <row r="151" spans="1:4" x14ac:dyDescent="0.2">
      <c r="A151" s="584"/>
      <c r="B151" s="584"/>
      <c r="C151" s="584"/>
      <c r="D151" s="584"/>
    </row>
    <row r="152" spans="1:4" x14ac:dyDescent="0.2">
      <c r="A152" s="584"/>
      <c r="B152" s="584"/>
      <c r="C152" s="584"/>
      <c r="D152" s="584"/>
    </row>
    <row r="153" spans="1:4" x14ac:dyDescent="0.2">
      <c r="A153" s="584"/>
      <c r="B153" s="584"/>
      <c r="C153" s="584"/>
      <c r="D153" s="584"/>
    </row>
    <row r="154" spans="1:4" x14ac:dyDescent="0.2">
      <c r="A154" s="584"/>
      <c r="B154" s="584"/>
      <c r="C154" s="584"/>
      <c r="D154" s="584"/>
    </row>
    <row r="155" spans="1:4" x14ac:dyDescent="0.2">
      <c r="A155" s="584"/>
      <c r="B155" s="584"/>
      <c r="C155" s="584"/>
      <c r="D155" s="584"/>
    </row>
    <row r="156" spans="1:4" x14ac:dyDescent="0.2">
      <c r="A156" s="584"/>
      <c r="B156" s="584"/>
      <c r="C156" s="584"/>
      <c r="D156" s="584"/>
    </row>
    <row r="157" spans="1:4" x14ac:dyDescent="0.2">
      <c r="A157" s="584"/>
      <c r="B157" s="584"/>
      <c r="C157" s="584"/>
      <c r="D157" s="584"/>
    </row>
    <row r="158" spans="1:4" x14ac:dyDescent="0.2">
      <c r="A158" s="584"/>
      <c r="B158" s="584"/>
      <c r="C158" s="584"/>
      <c r="D158" s="584"/>
    </row>
    <row r="159" spans="1:4" x14ac:dyDescent="0.2">
      <c r="A159" s="584"/>
      <c r="B159" s="584"/>
      <c r="C159" s="584"/>
      <c r="D159" s="584"/>
    </row>
    <row r="160" spans="1:4" x14ac:dyDescent="0.2">
      <c r="A160" s="584"/>
      <c r="B160" s="584"/>
      <c r="C160" s="584"/>
      <c r="D160" s="584"/>
    </row>
    <row r="161" spans="1:4" x14ac:dyDescent="0.2">
      <c r="A161" s="584"/>
      <c r="B161" s="584"/>
      <c r="C161" s="584"/>
      <c r="D161" s="584"/>
    </row>
    <row r="162" spans="1:4" x14ac:dyDescent="0.2">
      <c r="A162" s="584"/>
      <c r="B162" s="584"/>
      <c r="C162" s="584"/>
      <c r="D162" s="584"/>
    </row>
    <row r="163" spans="1:4" x14ac:dyDescent="0.2">
      <c r="A163" s="584"/>
      <c r="B163" s="584"/>
      <c r="C163" s="584"/>
      <c r="D163" s="584"/>
    </row>
    <row r="164" spans="1:4" x14ac:dyDescent="0.2">
      <c r="A164" s="584"/>
      <c r="B164" s="584"/>
      <c r="C164" s="584"/>
      <c r="D164" s="584"/>
    </row>
    <row r="165" spans="1:4" x14ac:dyDescent="0.2">
      <c r="A165" s="584"/>
      <c r="B165" s="584"/>
      <c r="C165" s="584"/>
      <c r="D165" s="584"/>
    </row>
    <row r="166" spans="1:4" x14ac:dyDescent="0.2">
      <c r="A166" s="584"/>
      <c r="B166" s="584"/>
      <c r="C166" s="584"/>
      <c r="D166" s="584"/>
    </row>
    <row r="167" spans="1:4" x14ac:dyDescent="0.2">
      <c r="A167" s="584"/>
      <c r="B167" s="584"/>
      <c r="C167" s="584"/>
      <c r="D167" s="584"/>
    </row>
    <row r="168" spans="1:4" x14ac:dyDescent="0.2">
      <c r="A168" s="584"/>
      <c r="B168" s="584"/>
      <c r="C168" s="584"/>
      <c r="D168" s="584"/>
    </row>
    <row r="169" spans="1:4" x14ac:dyDescent="0.2">
      <c r="A169" s="584"/>
      <c r="B169" s="584"/>
      <c r="C169" s="584"/>
      <c r="D169" s="584"/>
    </row>
    <row r="170" spans="1:4" x14ac:dyDescent="0.2">
      <c r="A170" s="584"/>
      <c r="B170" s="584"/>
      <c r="C170" s="584"/>
      <c r="D170" s="584"/>
    </row>
    <row r="171" spans="1:4" x14ac:dyDescent="0.2">
      <c r="A171" s="584"/>
      <c r="B171" s="584"/>
      <c r="C171" s="584"/>
      <c r="D171" s="584"/>
    </row>
    <row r="172" spans="1:4" x14ac:dyDescent="0.2">
      <c r="A172" s="584"/>
      <c r="B172" s="584"/>
      <c r="C172" s="584"/>
      <c r="D172" s="584"/>
    </row>
    <row r="173" spans="1:4" x14ac:dyDescent="0.2">
      <c r="A173" s="584"/>
      <c r="B173" s="584"/>
      <c r="C173" s="584"/>
      <c r="D173" s="584"/>
    </row>
    <row r="174" spans="1:4" x14ac:dyDescent="0.2">
      <c r="A174" s="584"/>
      <c r="B174" s="584"/>
      <c r="C174" s="584"/>
      <c r="D174" s="584"/>
    </row>
    <row r="175" spans="1:4" x14ac:dyDescent="0.2">
      <c r="A175" s="584"/>
      <c r="B175" s="584"/>
      <c r="C175" s="584"/>
      <c r="D175" s="584"/>
    </row>
    <row r="176" spans="1:4" x14ac:dyDescent="0.2">
      <c r="A176" s="584"/>
      <c r="B176" s="584"/>
      <c r="C176" s="584"/>
      <c r="D176" s="584"/>
    </row>
    <row r="177" spans="1:4" x14ac:dyDescent="0.2">
      <c r="A177" s="584"/>
      <c r="B177" s="584"/>
      <c r="C177" s="584"/>
      <c r="D177" s="584"/>
    </row>
    <row r="178" spans="1:4" x14ac:dyDescent="0.2">
      <c r="A178" s="584"/>
      <c r="B178" s="584"/>
      <c r="C178" s="584"/>
      <c r="D178" s="584"/>
    </row>
    <row r="179" spans="1:4" x14ac:dyDescent="0.2">
      <c r="A179" s="584"/>
      <c r="B179" s="584"/>
      <c r="C179" s="584"/>
      <c r="D179" s="584"/>
    </row>
    <row r="180" spans="1:4" x14ac:dyDescent="0.2">
      <c r="A180" s="584"/>
      <c r="B180" s="584"/>
      <c r="C180" s="584"/>
      <c r="D180" s="584"/>
    </row>
    <row r="181" spans="1:4" x14ac:dyDescent="0.2">
      <c r="A181" s="584"/>
      <c r="B181" s="584"/>
      <c r="C181" s="584"/>
      <c r="D181" s="584"/>
    </row>
    <row r="182" spans="1:4" x14ac:dyDescent="0.2">
      <c r="A182" s="584"/>
      <c r="B182" s="584"/>
      <c r="C182" s="584"/>
      <c r="D182" s="584"/>
    </row>
    <row r="183" spans="1:4" x14ac:dyDescent="0.2">
      <c r="A183" s="584"/>
      <c r="B183" s="584"/>
      <c r="C183" s="584"/>
      <c r="D183" s="584"/>
    </row>
    <row r="184" spans="1:4" x14ac:dyDescent="0.2">
      <c r="A184" s="584"/>
      <c r="B184" s="584"/>
      <c r="C184" s="584"/>
      <c r="D184" s="584"/>
    </row>
    <row r="185" spans="1:4" x14ac:dyDescent="0.2">
      <c r="A185" s="584"/>
      <c r="B185" s="584"/>
      <c r="C185" s="584"/>
      <c r="D185" s="584"/>
    </row>
    <row r="186" spans="1:4" x14ac:dyDescent="0.2">
      <c r="A186" s="584"/>
      <c r="B186" s="584"/>
      <c r="C186" s="584"/>
      <c r="D186" s="584"/>
    </row>
    <row r="187" spans="1:4" x14ac:dyDescent="0.2">
      <c r="A187" s="584"/>
      <c r="B187" s="584"/>
      <c r="C187" s="584"/>
      <c r="D187" s="584"/>
    </row>
    <row r="188" spans="1:4" x14ac:dyDescent="0.2">
      <c r="A188" s="584"/>
      <c r="B188" s="584"/>
      <c r="C188" s="584"/>
      <c r="D188" s="584"/>
    </row>
    <row r="189" spans="1:4" x14ac:dyDescent="0.2">
      <c r="A189" s="584"/>
      <c r="B189" s="584"/>
      <c r="C189" s="584"/>
      <c r="D189" s="584"/>
    </row>
    <row r="190" spans="1:4" x14ac:dyDescent="0.2">
      <c r="A190" s="584"/>
      <c r="B190" s="584"/>
      <c r="C190" s="584"/>
      <c r="D190" s="584"/>
    </row>
    <row r="191" spans="1:4" x14ac:dyDescent="0.2">
      <c r="A191" s="584"/>
      <c r="B191" s="584"/>
      <c r="C191" s="584"/>
      <c r="D191" s="584"/>
    </row>
    <row r="192" spans="1:4" x14ac:dyDescent="0.2">
      <c r="A192" s="584"/>
      <c r="B192" s="584"/>
      <c r="C192" s="584"/>
      <c r="D192" s="584"/>
    </row>
    <row r="193" spans="1:4" x14ac:dyDescent="0.2">
      <c r="A193" s="584"/>
      <c r="B193" s="584"/>
      <c r="C193" s="584"/>
      <c r="D193" s="584"/>
    </row>
    <row r="194" spans="1:4" x14ac:dyDescent="0.2">
      <c r="A194" s="584"/>
      <c r="B194" s="584"/>
      <c r="C194" s="584"/>
      <c r="D194" s="584"/>
    </row>
    <row r="195" spans="1:4" x14ac:dyDescent="0.2">
      <c r="A195" s="584"/>
      <c r="B195" s="584"/>
      <c r="C195" s="584"/>
      <c r="D195" s="584"/>
    </row>
    <row r="196" spans="1:4" x14ac:dyDescent="0.2">
      <c r="A196" s="584"/>
      <c r="B196" s="584"/>
      <c r="C196" s="584"/>
      <c r="D196" s="584"/>
    </row>
    <row r="197" spans="1:4" x14ac:dyDescent="0.2">
      <c r="A197" s="584"/>
      <c r="B197" s="584"/>
      <c r="C197" s="584"/>
      <c r="D197" s="584"/>
    </row>
    <row r="198" spans="1:4" x14ac:dyDescent="0.2">
      <c r="A198" s="584"/>
      <c r="B198" s="584"/>
      <c r="C198" s="584"/>
      <c r="D198" s="584"/>
    </row>
    <row r="199" spans="1:4" x14ac:dyDescent="0.2">
      <c r="A199" s="584"/>
      <c r="B199" s="584"/>
      <c r="C199" s="584"/>
      <c r="D199" s="584"/>
    </row>
    <row r="200" spans="1:4" x14ac:dyDescent="0.2">
      <c r="A200" s="584"/>
      <c r="B200" s="584"/>
      <c r="C200" s="584"/>
      <c r="D200" s="584"/>
    </row>
  </sheetData>
  <phoneticPr fontId="51" type="noConversion"/>
  <pageMargins left="0.70866141732283505" right="0.70866141732283505" top="0.70866141732283505" bottom="0.70866141732283505" header="0.511811023622047" footer="0.511811023622047"/>
  <pageSetup paperSize="9" scale="25" orientation="portrait" r:id="rId1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13</vt:i4>
      </vt:variant>
    </vt:vector>
  </HeadingPairs>
  <TitlesOfParts>
    <vt:vector size="26" baseType="lpstr">
      <vt:lpstr>TARTALOM</vt:lpstr>
      <vt:lpstr>KK-08</vt:lpstr>
      <vt:lpstr>KK-08-01</vt:lpstr>
      <vt:lpstr>KK-08-02</vt:lpstr>
      <vt:lpstr>KK-08-03</vt:lpstr>
      <vt:lpstr>KK-09</vt:lpstr>
      <vt:lpstr>KK-10</vt:lpstr>
      <vt:lpstr>KK-11</vt:lpstr>
      <vt:lpstr>Alapa</vt:lpstr>
      <vt:lpstr>Import_M</vt:lpstr>
      <vt:lpstr>Import_O</vt:lpstr>
      <vt:lpstr>Import_F</vt:lpstr>
      <vt:lpstr>Import_FK</vt:lpstr>
      <vt:lpstr>'KK-08-01'!Nyomtatási_cím</vt:lpstr>
      <vt:lpstr>'KK-08-02'!Nyomtatási_cím</vt:lpstr>
      <vt:lpstr>'KK-08-03'!Nyomtatási_cím</vt:lpstr>
      <vt:lpstr>'KK-09'!Nyomtatási_cím</vt:lpstr>
      <vt:lpstr>'KK-10'!Nyomtatási_cím</vt:lpstr>
      <vt:lpstr>'KK-08'!Nyomtatási_terület</vt:lpstr>
      <vt:lpstr>'KK-08-01'!Nyomtatási_terület</vt:lpstr>
      <vt:lpstr>'KK-08-02'!Nyomtatási_terület</vt:lpstr>
      <vt:lpstr>'KK-08-03'!Nyomtatási_terület</vt:lpstr>
      <vt:lpstr>'KK-09'!Nyomtatási_terület</vt:lpstr>
      <vt:lpstr>'KK-10'!Nyomtatási_terület</vt:lpstr>
      <vt:lpstr>'KK-11'!Nyomtatási_terület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v.1.22.1.0.1#2022-08-10</dc:description>
  <cp:lastPrinted>2022-01-07T12:10:09Z</cp:lastPrinted>
  <dcterms:created xsi:type="dcterms:W3CDTF">2019-07-29T11:14:31Z</dcterms:created>
  <dcterms:modified xsi:type="dcterms:W3CDTF">2022-06-14T07:15:34Z</dcterms:modified>
</cp:coreProperties>
</file>