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KAUDIT\TEV\FEJL\DIGITAUDIT_2021\DKF\2021\2021....köv másolata\SZERK\"/>
    </mc:Choice>
  </mc:AlternateContent>
  <bookViews>
    <workbookView xWindow="90" yWindow="420" windowWidth="15480" windowHeight="6990" firstSheet="1" activeTab="1"/>
  </bookViews>
  <sheets>
    <sheet name="Tartalom" sheetId="20" r:id="rId1"/>
    <sheet name="HIPA-00" sheetId="17" r:id="rId2"/>
    <sheet name="HIPA-01" sheetId="8" r:id="rId3"/>
    <sheet name="HIPA-02" sheetId="9" r:id="rId4"/>
    <sheet name="HIPA-03" sheetId="10" r:id="rId5"/>
    <sheet name="HIPA-04" sheetId="11" r:id="rId6"/>
    <sheet name="HIPA-05" sheetId="76" r:id="rId7"/>
    <sheet name="INNOV" sheetId="13" r:id="rId8"/>
    <sheet name="REHAB" sheetId="18" r:id="rId9"/>
    <sheet name="Alapa" sheetId="3" r:id="rId10"/>
  </sheets>
  <externalReferences>
    <externalReference r:id="rId11"/>
  </externalReferences>
  <definedNames>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Database">[1]Tartalomj.!$A$1:$D$108</definedName>
    <definedName name="MPR">#REF!</definedName>
    <definedName name="nyomtat">#REF!</definedName>
    <definedName name="Print_Area" localSheetId="1">'HIPA-00'!$A$1:$E$37</definedName>
    <definedName name="Print_Area" localSheetId="2">'HIPA-01'!$A$8:$E$50</definedName>
    <definedName name="Print_Area" localSheetId="3">'HIPA-02'!$A$1:$E$48</definedName>
    <definedName name="Print_Area" localSheetId="4">'HIPA-03'!$A$1:$H$29</definedName>
    <definedName name="Print_Area" localSheetId="5">'HIPA-04'!$A$1:$E$38</definedName>
    <definedName name="Print_Area" localSheetId="6">'HIPA-05'!$A$1:$N$56</definedName>
    <definedName name="Print_Area" localSheetId="7">INNOV!$A$1:$F$20</definedName>
    <definedName name="Print_Area" localSheetId="8">REHAB!$A$1:$I$20</definedName>
    <definedName name="Print_Area" localSheetId="0">Tartalom!$A$1:$D$36</definedName>
    <definedName name="Print_Titles" localSheetId="4">'HIPA-03'!$1:$11</definedName>
    <definedName name="szallitok">#REF!</definedName>
    <definedName name="vevok">#REF!</definedName>
    <definedName name="wrn.Proba." localSheetId="8"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D47" i="76" l="1"/>
  <c r="D12" i="18" l="1"/>
  <c r="AA2" i="8" l="1"/>
  <c r="E55" i="76" l="1"/>
  <c r="H55" i="76" l="1"/>
  <c r="D56" i="76"/>
  <c r="V2" i="76"/>
  <c r="D52" i="76" s="1"/>
  <c r="D51" i="76"/>
  <c r="D43" i="8"/>
  <c r="C45" i="8" s="1"/>
  <c r="D45" i="8" s="1"/>
  <c r="D42" i="8"/>
  <c r="H6" i="18"/>
  <c r="E6" i="13"/>
  <c r="K6" i="76"/>
  <c r="D6" i="11"/>
  <c r="F6" i="10"/>
  <c r="D6" i="9"/>
  <c r="D6" i="8"/>
  <c r="E6" i="17"/>
  <c r="C37" i="17" l="1"/>
  <c r="C32" i="17"/>
  <c r="D36" i="17"/>
  <c r="C36" i="17"/>
  <c r="K5" i="76" l="1"/>
  <c r="A10" i="76"/>
  <c r="J5" i="76"/>
  <c r="J4" i="76"/>
  <c r="F5" i="10"/>
  <c r="D5" i="8" l="1"/>
  <c r="C5" i="8"/>
  <c r="C4" i="8"/>
  <c r="C16" i="13" l="1"/>
  <c r="D50" i="8"/>
  <c r="H23" i="76"/>
  <c r="I23" i="76"/>
  <c r="J23" i="76"/>
  <c r="G23" i="76"/>
  <c r="G24" i="76" s="1"/>
  <c r="F55" i="76"/>
  <c r="G55" i="76"/>
  <c r="I55" i="76"/>
  <c r="J55" i="76"/>
  <c r="K55" i="76"/>
  <c r="L55" i="76"/>
  <c r="M55" i="76"/>
  <c r="N55" i="76"/>
  <c r="D53" i="76"/>
  <c r="D54" i="76"/>
  <c r="D43" i="76"/>
  <c r="D41" i="76"/>
  <c r="D40" i="76"/>
  <c r="D39" i="76"/>
  <c r="E33" i="76"/>
  <c r="D32" i="76"/>
  <c r="D31" i="76"/>
  <c r="D29" i="76"/>
  <c r="D28" i="76"/>
  <c r="D27" i="76"/>
  <c r="D26" i="76"/>
  <c r="D22" i="76"/>
  <c r="D19" i="76"/>
  <c r="D43" i="9"/>
  <c r="D33" i="9"/>
  <c r="D22" i="9"/>
  <c r="E23" i="76"/>
  <c r="D32" i="17"/>
  <c r="D37" i="17" s="1"/>
  <c r="E19" i="10"/>
  <c r="E18" i="10"/>
  <c r="E17" i="10"/>
  <c r="E16" i="10"/>
  <c r="E15" i="10"/>
  <c r="D16" i="10"/>
  <c r="D15" i="10"/>
  <c r="D21" i="10"/>
  <c r="D25" i="17"/>
  <c r="D15" i="9" s="1"/>
  <c r="D14" i="9" s="1"/>
  <c r="C25" i="17"/>
  <c r="A10" i="18"/>
  <c r="A10" i="13"/>
  <c r="A10" i="11"/>
  <c r="A10" i="10"/>
  <c r="A10" i="9"/>
  <c r="A10" i="8"/>
  <c r="A10" i="17"/>
  <c r="C8" i="20"/>
  <c r="O2" i="11"/>
  <c r="P2" i="11"/>
  <c r="Q2" i="11"/>
  <c r="R2" i="11"/>
  <c r="S2" i="11"/>
  <c r="T2" i="11"/>
  <c r="U2" i="11"/>
  <c r="V2" i="11"/>
  <c r="W2" i="11"/>
  <c r="X2" i="11"/>
  <c r="N2" i="11"/>
  <c r="S2" i="8"/>
  <c r="J2" i="8"/>
  <c r="K2" i="8"/>
  <c r="L2" i="8"/>
  <c r="M2" i="8"/>
  <c r="N2" i="8"/>
  <c r="O2" i="8"/>
  <c r="P2" i="8"/>
  <c r="Q2" i="8"/>
  <c r="R2" i="8"/>
  <c r="I2" i="8"/>
  <c r="C22" i="8"/>
  <c r="E16" i="13"/>
  <c r="F33" i="76"/>
  <c r="G33" i="76"/>
  <c r="H33" i="76"/>
  <c r="I33" i="76"/>
  <c r="J33" i="76"/>
  <c r="J34" i="76" s="1"/>
  <c r="K33" i="76"/>
  <c r="K34" i="76" s="1"/>
  <c r="L33" i="76"/>
  <c r="L34" i="76" s="1"/>
  <c r="M33" i="76"/>
  <c r="M34" i="76" s="1"/>
  <c r="N33" i="76"/>
  <c r="N34" i="76" s="1"/>
  <c r="F23" i="76"/>
  <c r="F24" i="76" s="1"/>
  <c r="J24" i="76"/>
  <c r="K23" i="76"/>
  <c r="K24" i="76" s="1"/>
  <c r="L23" i="76"/>
  <c r="L24" i="76"/>
  <c r="M23" i="76"/>
  <c r="M24" i="76" s="1"/>
  <c r="N23" i="76"/>
  <c r="N24" i="76"/>
  <c r="D20" i="76"/>
  <c r="D21" i="76"/>
  <c r="E10" i="76"/>
  <c r="B16" i="76" s="1"/>
  <c r="A5" i="76"/>
  <c r="A4" i="76"/>
  <c r="A7" i="20"/>
  <c r="F10" i="18"/>
  <c r="H5" i="18"/>
  <c r="A5" i="18"/>
  <c r="A4" i="18"/>
  <c r="A6" i="20"/>
  <c r="H18" i="18"/>
  <c r="G18" i="18"/>
  <c r="E20" i="18"/>
  <c r="C20" i="18"/>
  <c r="D20" i="18" s="1"/>
  <c r="D15" i="18"/>
  <c r="F15" i="18"/>
  <c r="D16" i="18"/>
  <c r="F16" i="18"/>
  <c r="D17" i="18"/>
  <c r="D14" i="18"/>
  <c r="F14" i="18"/>
  <c r="F5" i="18"/>
  <c r="F4" i="18"/>
  <c r="D17" i="8"/>
  <c r="D16" i="8"/>
  <c r="D15" i="8"/>
  <c r="D10" i="17"/>
  <c r="E5" i="17"/>
  <c r="D5" i="17"/>
  <c r="A5" i="17"/>
  <c r="D4" i="17"/>
  <c r="A4" i="17"/>
  <c r="C10" i="13"/>
  <c r="B14" i="13" s="1"/>
  <c r="E5" i="13"/>
  <c r="C5" i="13"/>
  <c r="A5" i="13"/>
  <c r="C4" i="13"/>
  <c r="A4" i="13"/>
  <c r="C10" i="11"/>
  <c r="D5" i="11"/>
  <c r="C5" i="11"/>
  <c r="A5" i="11"/>
  <c r="C4" i="11"/>
  <c r="A4" i="11"/>
  <c r="F10" i="10"/>
  <c r="E5" i="10"/>
  <c r="A5" i="10"/>
  <c r="E4" i="10"/>
  <c r="A4" i="10"/>
  <c r="C10" i="9"/>
  <c r="D5" i="9"/>
  <c r="C5" i="9"/>
  <c r="A5" i="9"/>
  <c r="C4" i="9"/>
  <c r="A4" i="9"/>
  <c r="C10" i="8"/>
  <c r="A5" i="8"/>
  <c r="A4" i="8"/>
  <c r="B14" i="76"/>
  <c r="N35" i="76"/>
  <c r="D55" i="76" l="1"/>
  <c r="D33" i="76"/>
  <c r="F34" i="76" s="1"/>
  <c r="I35" i="76"/>
  <c r="F18" i="18"/>
  <c r="F20" i="18"/>
  <c r="E35" i="76"/>
  <c r="M35" i="76"/>
  <c r="D23" i="76"/>
  <c r="H24" i="76" s="1"/>
  <c r="G35" i="76"/>
  <c r="K35" i="76"/>
  <c r="F35" i="76"/>
  <c r="H35" i="76"/>
  <c r="L35" i="76"/>
  <c r="D14" i="10"/>
  <c r="E14" i="10"/>
  <c r="H34" i="76"/>
  <c r="J35" i="76"/>
  <c r="D13" i="8" l="1"/>
  <c r="I34" i="76"/>
  <c r="D25" i="11"/>
  <c r="D26" i="11" s="1"/>
  <c r="G34" i="76"/>
  <c r="E34" i="76"/>
  <c r="I24" i="76"/>
  <c r="D23" i="11"/>
  <c r="D24" i="11" s="1"/>
  <c r="E24" i="76"/>
  <c r="D35" i="76"/>
  <c r="C37" i="76" s="1"/>
  <c r="C25" i="10"/>
  <c r="C28" i="10"/>
  <c r="C36" i="76" l="1"/>
  <c r="D34" i="76"/>
  <c r="D24" i="76"/>
  <c r="G25" i="10"/>
  <c r="D25" i="10"/>
  <c r="C26" i="10"/>
  <c r="C27" i="10" s="1"/>
  <c r="G28" i="10"/>
  <c r="D28" i="10"/>
  <c r="E28" i="10" s="1"/>
  <c r="D27" i="10" l="1"/>
  <c r="E27" i="10" s="1"/>
  <c r="G27" i="10"/>
  <c r="C29" i="10"/>
  <c r="H28" i="10"/>
  <c r="E25" i="10"/>
  <c r="D26" i="10"/>
  <c r="E26" i="10" s="1"/>
  <c r="G26" i="10"/>
  <c r="H25" i="10"/>
  <c r="H26" i="10" l="1"/>
  <c r="D29" i="10"/>
  <c r="H27" i="10"/>
  <c r="H29" i="10" l="1"/>
  <c r="E20" i="10" s="1"/>
  <c r="E21" i="10" s="1"/>
  <c r="D14" i="8" s="1"/>
  <c r="D18" i="8" s="1"/>
  <c r="D19" i="8" s="1"/>
  <c r="D17" i="13" l="1"/>
  <c r="D19" i="13" s="1"/>
  <c r="D20" i="13" s="1"/>
  <c r="C38" i="76"/>
  <c r="D20" i="8"/>
  <c r="D21" i="8" s="1"/>
  <c r="D23" i="8" s="1"/>
  <c r="J36" i="76"/>
  <c r="M37" i="76"/>
  <c r="F36" i="76"/>
  <c r="L37" i="76"/>
  <c r="H36" i="76"/>
  <c r="N37" i="76"/>
  <c r="M36" i="76"/>
  <c r="K37" i="76"/>
  <c r="J37" i="76"/>
  <c r="N36" i="76"/>
  <c r="I37" i="76"/>
  <c r="G37" i="76"/>
  <c r="F37" i="76"/>
  <c r="G36" i="76"/>
  <c r="I36" i="76"/>
  <c r="I38" i="76" s="1"/>
  <c r="K36" i="76"/>
  <c r="K38" i="76" s="1"/>
  <c r="L36" i="76"/>
  <c r="H37" i="76"/>
  <c r="E36" i="76"/>
  <c r="E37" i="76"/>
  <c r="L38" i="76" l="1"/>
  <c r="G38" i="76"/>
  <c r="N38" i="76"/>
  <c r="M38" i="76"/>
  <c r="F38" i="76"/>
  <c r="D37" i="76"/>
  <c r="H38" i="76"/>
  <c r="J38" i="76"/>
  <c r="D36" i="76"/>
  <c r="E38" i="76"/>
  <c r="D38" i="76" l="1"/>
  <c r="F49" i="76" s="1"/>
  <c r="E49" i="76" l="1"/>
  <c r="D49" i="76" s="1"/>
  <c r="J48" i="76"/>
  <c r="K49" i="76"/>
  <c r="L48" i="76"/>
  <c r="I48" i="76"/>
  <c r="L49" i="76"/>
  <c r="I49" i="76"/>
  <c r="H48" i="76"/>
  <c r="M49" i="76"/>
  <c r="D22" i="8"/>
  <c r="D24" i="8" s="1"/>
  <c r="N49" i="76"/>
  <c r="N48" i="76"/>
  <c r="K48" i="76"/>
  <c r="M48" i="76"/>
  <c r="H49" i="76"/>
  <c r="G49" i="76"/>
  <c r="G48" i="76"/>
  <c r="J49" i="76"/>
  <c r="D42" i="76"/>
  <c r="D25" i="8" s="1"/>
  <c r="E48" i="76"/>
  <c r="F48" i="76"/>
  <c r="D26" i="8" l="1"/>
  <c r="D27" i="8" s="1"/>
  <c r="D48" i="76"/>
  <c r="D29" i="8" l="1"/>
  <c r="D28" i="8"/>
  <c r="D30" i="8"/>
  <c r="D31" i="8" l="1"/>
  <c r="D35" i="8" s="1"/>
  <c r="D47" i="8"/>
  <c r="D33" i="8" l="1"/>
  <c r="D34" i="8"/>
  <c r="D46" i="8" s="1"/>
  <c r="D32" i="8" l="1"/>
  <c r="D36" i="8" s="1"/>
</calcChain>
</file>

<file path=xl/comments1.xml><?xml version="1.0" encoding="utf-8"?>
<comments xmlns="http://schemas.openxmlformats.org/spreadsheetml/2006/main">
  <authors>
    <author>Kriszti</author>
  </authors>
  <commentList>
    <comment ref="G26" authorId="0" shapeId="0">
      <text>
        <r>
          <rPr>
            <b/>
            <sz val="9"/>
            <color indexed="10"/>
            <rFont val="Tahoma"/>
            <family val="2"/>
            <charset val="238"/>
          </rPr>
          <t>2021.01.01-től</t>
        </r>
        <r>
          <rPr>
            <b/>
            <sz val="9"/>
            <color indexed="81"/>
            <rFont val="Tahoma"/>
            <family val="2"/>
            <charset val="238"/>
          </rPr>
          <t xml:space="preserve">
Htv. 39. § (11)
</t>
        </r>
        <r>
          <rPr>
            <sz val="9"/>
            <color indexed="81"/>
            <rFont val="Tahoma"/>
            <family val="2"/>
            <charset val="238"/>
          </rPr>
          <t xml:space="preserve">Az a vállalkozó, aki a társasági adóról és az osztalékadóról szóló törvény szerint szokásos piaci ár alkalmazására kötelezett, a kapcsolt vállalkozásával kötött ügyletből származó nettó árbevételt vagy nettó árbevétel-csökkentő költséget, ráfordítást a társasági adóról és az osztalékadóról szóló törvény szerinti szokásos piaci ár alapulvételével állapítja meg. A nettó árbevétel csökkentésének vagy a nettó árbevételt csökkentő költség, ráfordítás összege növelésének feltétele, hogy a vállalkozó rendelkezzen a vele szerződő fél azon nyilatkozatával miszerint az ugyanakkora összeggel növelte a nettó árbevételt vagy csökkentette a nettó árbevételt csökkentő költség, ráfordítás összegét az őt terhelő iparűzési adó alapjának megállapítása során. Ha a szerződő fél nem alanya a helyi iparűzési adónak, akkor a nyilatkozatnak azt kell tartalmaznia, hogy e korrekciót az őt terhelő, a helyi iparűzési adónak megfelelő külföldi adó, ennek hiányában a társasági adó vagy annak megfelelő külföldi adó alapjának megállapítása során figyelembe vette.
</t>
        </r>
        <r>
          <rPr>
            <b/>
            <sz val="9"/>
            <color indexed="81"/>
            <rFont val="Tahoma"/>
            <family val="2"/>
            <charset val="238"/>
          </rPr>
          <t>39. §. (12)</t>
        </r>
        <r>
          <rPr>
            <sz val="9"/>
            <color indexed="81"/>
            <rFont val="Tahoma"/>
            <family val="2"/>
            <charset val="238"/>
          </rPr>
          <t xml:space="preserve">
A (11) bekezdés szerinti korrekciók úgy is elvégezhetők, hogy a vállalkozó az iparűzési adó alapját egy összegben növeli vagy csökkenti.</t>
        </r>
      </text>
    </comment>
  </commentList>
</comments>
</file>

<file path=xl/comments2.xml><?xml version="1.0" encoding="utf-8"?>
<comments xmlns="http://schemas.openxmlformats.org/spreadsheetml/2006/main">
  <authors>
    <author>Málingerné Tölgyesi Krisztina</author>
    <author>Kriszti</author>
  </authors>
  <commentList>
    <comment ref="B37" authorId="0" shapeId="0">
      <text>
        <r>
          <rPr>
            <sz val="9"/>
            <color indexed="81"/>
            <rFont val="Arial Narrow"/>
            <family val="2"/>
            <charset val="238"/>
          </rPr>
          <t>Itt kell feltüntetni az ideiglenes jellegű iparűzési tevékenység után az adóévben ténylegesen megfizetett adóátalány önkormányzatra jutó (arányos) összegét. Ez az összeg akkor egyezik meg a 15. sorban feltüntetett összeggel, ha az kisebb IPARŰZÉSI ADÓ ÖSSZEGE-nél vagy azzal egyenlő.</t>
        </r>
        <r>
          <rPr>
            <sz val="9"/>
            <color indexed="81"/>
            <rFont val="Segoe UI"/>
            <family val="2"/>
            <charset val="238"/>
          </rPr>
          <t xml:space="preserve">
</t>
        </r>
      </text>
    </comment>
    <comment ref="B38" authorId="0" shapeId="0">
      <text>
        <r>
          <rPr>
            <sz val="9"/>
            <color indexed="81"/>
            <rFont val="Arial Narrow"/>
            <family val="2"/>
            <charset val="238"/>
          </rPr>
          <t>A külföldön létesített telephelyen végzett tevékenységből származó adóalap nem esik adózás alá. Ennek összegét úgy kell meghatározni, hogy a külföldön létesített, a Htv. fogalmainak megfelelő telephelyet úgy kell tekinteni, mint belföldi telephelyet, s erre a telephelyre is - a megosztási szabályok szerint - kell osztani adólapot. Az így megosztott, külföldi telephelyre jutó adóalap-rész vonható le a teljes adóalapból. Ha az adóalanynak külföldön több telephelye van (egy államban több telephelye vagy több államban van egy-egy vagy több telephelye), akkor a „külföld"-et egységként kell tekinteni, vagyis egy telephelynek minősül. Ez azt jelenti, hogy az adóalapra vonatkozó számítást nem kell telephelyenként elvégezni. A külföldi telephelyre, telephelyekre jutó adóalapot - tájékoztató adatként - e sorban kell feltüntetni</t>
        </r>
      </text>
    </comment>
    <comment ref="B39" authorId="0" shapeId="0">
      <text>
        <r>
          <rPr>
            <sz val="9"/>
            <color indexed="81"/>
            <rFont val="Arial Narrow"/>
            <family val="2"/>
            <charset val="238"/>
          </rPr>
          <t xml:space="preserve">Itt kell - tájékoztató adatként - feltüntetni a vállalkozás által az adóévben megfizetett (költségként, ráfordításként elszámolt) belföldi e-útdíj, külföldi e-útdíj és belföldi úthasználati díj együttes összegének 7,5%-át. </t>
        </r>
        <r>
          <rPr>
            <sz val="9"/>
            <color indexed="81"/>
            <rFont val="Segoe UI"/>
            <family val="2"/>
            <charset val="238"/>
          </rPr>
          <t xml:space="preserve">
</t>
        </r>
      </text>
    </comment>
    <comment ref="B40" authorId="0" shapeId="0">
      <text>
        <r>
          <rPr>
            <sz val="9"/>
            <color indexed="81"/>
            <rFont val="Arial Narrow"/>
            <family val="2"/>
            <charset val="238"/>
          </rPr>
          <t>A Htv. 39/D. § (1) bekezdése alapján a vállalkozási szintű adóalap csökkenthető az adóévi működés hónapjai alapján számított adóévi átlagos statisztikai állományi létszámnak az előző adóévi működés hónapjai alapján az előző adóévre számított átlagos statisztikai állományi létszámhoz képest bekövetkezett növekménye után 1 millió forint/fő összeggel. Ebben a sorban a létszám-növekményt főben kifejezett adatként kell szerepeltetni (Pl.: ha az e jogcímű adóalap-csökkentés 1.782 000 forint, azaz a létszámnövekmény 17,82 fő volt, akkor ez utóbbi számadatot kell beírni.) Nem vehető igénybe az adóalap-mentesség azon létszámbővítéshez, amely állami támogatás igénybevételével jött létre. A Htv. 39/D. §-ának (2) bekezdése alkalmazásában állami támogatás a Nemzeti Foglalkoztatási Alapból folyósított olyan támogatás, amelynek feltétele új munkahely létesítése.</t>
        </r>
      </text>
    </comment>
    <comment ref="B44" authorId="0" shapeId="0">
      <text>
        <r>
          <rPr>
            <sz val="9"/>
            <color indexed="81"/>
            <rFont val="Arial Narrow"/>
            <family val="2"/>
            <charset val="238"/>
          </rPr>
          <t>Az előlegfizetési időszak általános esetben a bevallás benyújtás hónapját követő második hónap 1. napjától tart 12 hónapon keresztül, a 12. hónap utolsó napjáig. Az adózónak az előlegfizetési időszak első és utolsó napját kell beírnia a bevallás e sorába. Az előlegfizetés időszak (keresztfélév) tehát 12 hónapnyi időszakot ölel át</t>
        </r>
        <r>
          <rPr>
            <sz val="9"/>
            <color indexed="81"/>
            <rFont val="Segoe UI"/>
            <family val="2"/>
            <charset val="238"/>
          </rPr>
          <t xml:space="preserve">
</t>
        </r>
      </text>
    </comment>
    <comment ref="B46" authorId="0" shapeId="0">
      <text>
        <r>
          <rPr>
            <sz val="9"/>
            <color indexed="81"/>
            <rFont val="Arial Narrow"/>
            <family val="2"/>
            <charset val="238"/>
          </rPr>
          <t xml:space="preserve">A naptári évvel egyező üzleti éves vállalkozás esetén ez a nap a tárgyévet követő év szeptember 15-e. Ebbe a sorba a 18. sorban feltüntetett összeg és a tárgyévet követő év harmadik hónapjának 15. napján esedékes (bevallott) előlegösszeg különbözetét kell szerepeltetni. Ha az adózónak a tárgyévet követő év 3. hónapjának 15. napján 
nem kellett adóelőleget fizetni, akkor e sor összege a 18. sorban feltüntetett összeggel egyezik meg. </t>
        </r>
        <r>
          <rPr>
            <sz val="9"/>
            <color indexed="81"/>
            <rFont val="Segoe UI"/>
            <family val="2"/>
            <charset val="238"/>
          </rPr>
          <t xml:space="preserve">
</t>
        </r>
      </text>
    </comment>
    <comment ref="B47" authorId="0" shapeId="0">
      <text>
        <r>
          <rPr>
            <sz val="9"/>
            <color indexed="81"/>
            <rFont val="Arial Narrow"/>
            <family val="2"/>
            <charset val="238"/>
          </rPr>
          <t xml:space="preserve">A második előlegrészlet a naptári évvel egyező üzleti éves vállalkozás esetén a tárgyévet követő második év harmadik hóbapjának 15. napja.  A bevallandó összeg a 18. sorban szereplő adóösszeg fele. Természetesen március 15-én sosem esedékes a fizetési kötelezettség, mert március 15-e nemzeti ünnepünk. Ezért a fizetési határnap mindig a március 15-ét követő munkanap.  </t>
        </r>
      </text>
    </comment>
    <comment ref="B48" authorId="1" shapeId="0">
      <text>
        <r>
          <rPr>
            <sz val="9"/>
            <color indexed="81"/>
            <rFont val="Tahoma"/>
            <family val="2"/>
            <charset val="238"/>
          </rPr>
          <t xml:space="preserve">Htv. 41. §. (9) bek.: Annak a társasági adóalanynak minősülő, kettős könyvvitelt vezető vállalkozónak (ideértve a külföldi székhelyű vállalkozó magyarországi fióktelepét, továbbá a kettős könyvvitel elveinek megfelelő könyvvezetést alkalmazó más külföldi székhelyű vállalkozót is), amelynek az adóévet </t>
        </r>
        <r>
          <rPr>
            <b/>
            <sz val="9"/>
            <color indexed="81"/>
            <rFont val="Tahoma"/>
            <family val="2"/>
            <charset val="238"/>
          </rPr>
          <t>megelőző adóévben</t>
        </r>
        <r>
          <rPr>
            <sz val="9"/>
            <color indexed="81"/>
            <rFont val="Tahoma"/>
            <family val="2"/>
            <charset val="238"/>
          </rPr>
          <t xml:space="preserve"> az éves szinten számított </t>
        </r>
        <r>
          <rPr>
            <b/>
            <sz val="9"/>
            <color indexed="81"/>
            <rFont val="Tahoma"/>
            <family val="2"/>
            <charset val="238"/>
          </rPr>
          <t>nettó árbevétele a 100 millió forintot meghaladta</t>
        </r>
        <r>
          <rPr>
            <sz val="9"/>
            <color indexed="81"/>
            <rFont val="Tahoma"/>
            <family val="2"/>
            <charset val="238"/>
          </rPr>
          <t xml:space="preserve">, az adóévre megfizetett iparűzési adóelőleget az adóévi várható fizetendő adó összegére ki kell egészítenie.
</t>
        </r>
      </text>
    </comment>
  </commentList>
</comments>
</file>

<file path=xl/comments3.xml><?xml version="1.0" encoding="utf-8"?>
<comments xmlns="http://schemas.openxmlformats.org/spreadsheetml/2006/main">
  <authors>
    <author>Kriszti</author>
    <author>kriszti</author>
  </authors>
  <commentList>
    <comment ref="G10" authorId="0" shapeId="0">
      <text>
        <r>
          <rPr>
            <b/>
            <sz val="9"/>
            <color indexed="81"/>
            <rFont val="Tahoma"/>
            <family val="2"/>
            <charset val="238"/>
          </rPr>
          <t xml:space="preserve">Telephely: (Htv. 52. § 31. e) </t>
        </r>
        <r>
          <rPr>
            <sz val="9"/>
            <color indexed="81"/>
            <rFont val="Tahoma"/>
            <family val="2"/>
            <charset val="238"/>
          </rPr>
          <t xml:space="preserve">
</t>
        </r>
        <r>
          <rPr>
            <sz val="8"/>
            <color indexed="81"/>
            <rFont val="Tahoma"/>
            <family val="2"/>
            <charset val="238"/>
          </rPr>
          <t>180 napot meghaladó építőipari tevékenység folytatása esetén azon önkormányzat illetékességi területe, ahol a vállalkozó építőipari tevékenységet folytat, azzal, hogy a napok számításánál a tevékenység megkezdésének napjától a felek közti szerződés alapján a megrendelő teljesítéselfogadásának napjáig terjedő időszak valamennyi naptári napja figyelembe veendő</t>
        </r>
      </text>
    </comment>
    <comment ref="B16" authorId="1" shapeId="0">
      <text>
        <r>
          <rPr>
            <sz val="9"/>
            <color indexed="81"/>
            <rFont val="Segoe UI"/>
            <family val="2"/>
            <charset val="238"/>
          </rPr>
          <t xml:space="preserve">Az a vállalkozó, akinek a tárgyévet megelőző teljes adóévben az adóalapja meghaladta a 100 millió forintot, köteles ezt az adóalap megosztási módszert alkalmazni.
</t>
        </r>
      </text>
    </comment>
  </commentList>
</comments>
</file>

<file path=xl/comments4.xml><?xml version="1.0" encoding="utf-8"?>
<comments xmlns="http://schemas.openxmlformats.org/spreadsheetml/2006/main">
  <authors>
    <author>kriszta</author>
  </authors>
  <commentList>
    <comment ref="B14" authorId="0" shapeId="0">
      <text>
        <r>
          <rPr>
            <sz val="9"/>
            <color indexed="81"/>
            <rFont val="Segoe UI"/>
            <family val="2"/>
            <charset val="238"/>
          </rPr>
          <t xml:space="preserve">15. § (1)7  Belföldi székhelyű, a számvitelről szóló 2000. évi C. törvény (a továbbiakban: számviteli törvény) hatálya alá tartozó gazdasági társaság innovációs járulékot (ezen alcím alkalmazásában a továbbiakban: járulék) köteles fizetni.
</t>
        </r>
      </text>
    </comment>
  </commentList>
</comments>
</file>

<file path=xl/comments5.xml><?xml version="1.0" encoding="utf-8"?>
<comments xmlns="http://schemas.openxmlformats.org/spreadsheetml/2006/main">
  <authors>
    <author>kriszta</author>
  </authors>
  <commentList>
    <comment ref="D11" authorId="0" shapeId="0">
      <text>
        <r>
          <rPr>
            <sz val="9"/>
            <color indexed="81"/>
            <rFont val="Segoe UI"/>
            <family val="2"/>
            <charset val="238"/>
          </rPr>
          <t xml:space="preserve">A rehabilitációs hozzájárulás mértéke a tárgyév első napján a teljes munkaidőben foglalkoztatott munkavállaló részére megállapított alapbér kötelező legkisebb összegének kilencszerese/fő/év.
</t>
        </r>
      </text>
    </comment>
  </commentList>
</comments>
</file>

<file path=xl/sharedStrings.xml><?xml version="1.0" encoding="utf-8"?>
<sst xmlns="http://schemas.openxmlformats.org/spreadsheetml/2006/main" count="514" uniqueCount="365">
  <si>
    <t>Ellenőrizte:</t>
  </si>
  <si>
    <t>Készítette:</t>
  </si>
  <si>
    <t xml:space="preserve"> </t>
  </si>
  <si>
    <t>Ft</t>
  </si>
  <si>
    <t>Az adózó adószáma</t>
  </si>
  <si>
    <t>Adózó neve</t>
  </si>
  <si>
    <t>Megjegyzés/Referencia</t>
  </si>
  <si>
    <t>Megnevezés</t>
  </si>
  <si>
    <t>3. Az alvállalkozói teljesítmények értéke</t>
  </si>
  <si>
    <t>4. Anyagköltség</t>
  </si>
  <si>
    <t>9. Mentességekkel korrigált Htv. szerinti - a vállalkozási szintű - adóalap (6-7+8)</t>
  </si>
  <si>
    <t>11. Adómentes adóalap önkormányzati döntés alapján (Htv. 39/C §-a szerint)</t>
  </si>
  <si>
    <t>12. Az önkormányzati rendelet szerinti adóköteles adóalap (10-11)</t>
  </si>
  <si>
    <t>14. Önkormányzati döntés szerinti adókedvezmény (Htv. 39/C §-a szerint)</t>
  </si>
  <si>
    <t>1. A Htv. Szerint - vállalkozás szintű - éves nettó árbevétel (részletezése külön lapon)</t>
  </si>
  <si>
    <t>Adóelőleg bevallása</t>
  </si>
  <si>
    <t>2. Első előlegrészlet                                  Esedékesség                 Összeg</t>
  </si>
  <si>
    <t>3. Második előlegrészlet                            Esedékesség                 Összeg</t>
  </si>
  <si>
    <t>Adatok Ft-ban</t>
  </si>
  <si>
    <t xml:space="preserve">1. Előlegfizetési időszak                                         ….tó                  ………ig.
</t>
  </si>
  <si>
    <t>Vállalkozók nettó árbevételének kiszámítása</t>
  </si>
  <si>
    <t>1. A Htv. szerinti - vállalkozási szintű -éves nettó árbevétel   (2-3-4-5-6)</t>
  </si>
  <si>
    <t>2. A számviteli törvény szerinti nettó árbevétel</t>
  </si>
  <si>
    <t>3. A társasági adóról és az osztalékadóról szóló törvény szerinti jogdíjbevétel</t>
  </si>
  <si>
    <t>5. Egyéb ráfordítások között kimutatott regisztrációs adó, energia adó összege</t>
  </si>
  <si>
    <t>6. Felszolgálási díj árbevétele</t>
  </si>
  <si>
    <t>4. Egyéb szolgáltatások értékeként, illetve egyéb ráfordítások között kimutatott jövedéki adó összege</t>
  </si>
  <si>
    <t>Hitelintézetek és pénzügyi vállalkozások nettó árbevételének kiszámítása</t>
  </si>
  <si>
    <t>1. A Htv. szerinti - vállalkozási szintű -éves nettó árbevétel  ((2+3+4+5+6+7)-8-9)</t>
  </si>
  <si>
    <t>2. Kapott kamatok és kamatjellegű bevételek</t>
  </si>
  <si>
    <t>3. Egyéb pénzügyi szolgáltatás bevételei</t>
  </si>
  <si>
    <t>4. Nem pénzügyi és befektetési szolgáltatás nettó árbevétele</t>
  </si>
  <si>
    <t>5. Befektetési szolgáltatás bevétele</t>
  </si>
  <si>
    <t>6. Fedezeti ügyletek veszteségének/nyereségének nyereségjellegű különbözete</t>
  </si>
  <si>
    <t>7. Alapügyletek (fedezett tételek) nyereségének/veszteségének nyereségjellegű különbözete</t>
  </si>
  <si>
    <t>8. Fizetett kamatok és kamatjellegű ráfordítások</t>
  </si>
  <si>
    <t>9. Pénzügyi lízingbe adott eszköz után elszámolt elábé</t>
  </si>
  <si>
    <t>Biztosítók nettó árbevételének kiszámítása</t>
  </si>
  <si>
    <t>1. A Htv. szerinti - vállalkozási szintű -éves nettó árbevétel ((2+3+4+5+6+7)-8)</t>
  </si>
  <si>
    <t>2. Biztosítástechnikai eredmény</t>
  </si>
  <si>
    <t>3. Nettó működési költségek</t>
  </si>
  <si>
    <t>5. Fedezeti ügyletek nyereségének/veszteségének nyereségjellegű különbözete</t>
  </si>
  <si>
    <t>6. Alapügyletek (fedezett tételek) nyereségének/veszteségének nyereségjellegű különbözete</t>
  </si>
  <si>
    <t>8. Htv. 52. § 22. c) alpontjában foglalt csökkentések</t>
  </si>
  <si>
    <t>4. Befektetésekből származó biztosítástechnikai ráfordítások (csak életbiztosítási ágnál) és az egyéb biztosítástechnikai ráfordítások együttes összege</t>
  </si>
  <si>
    <t>7. Nem biztosítási tevékenység bevétele, befektetések nettó árbevétele, a Htv. 52. § 22. c) alpontja szerint egyéb növelő tételek</t>
  </si>
  <si>
    <t>Befektetési vállalkozások nettó árbevételének kiszámítása</t>
  </si>
  <si>
    <t>1. A Htv. szerinti - vállalkozási szintű -éves nettó árbevétel (2+3+4+5+6)</t>
  </si>
  <si>
    <t>2. Befektetési szolgáltatási tevékenység bevételei</t>
  </si>
  <si>
    <t>3. Nem befektetési szolgáltatási tevékenység bevétele</t>
  </si>
  <si>
    <t>4. Kapott kamatok és kamatjellegű bevételek együttes összege</t>
  </si>
  <si>
    <t>1. Eladott áruk beszerzési értéke (elábé) összesen</t>
  </si>
  <si>
    <t>2. Közvetített szolgáltatások értéke összesen</t>
  </si>
  <si>
    <t>A vállalkozás szintű adóalap megosztása</t>
  </si>
  <si>
    <t>Megosztás</t>
  </si>
  <si>
    <t>2. Eszközérték arányos</t>
  </si>
  <si>
    <t>1. Személyi jellegű ráfordítással arányos</t>
  </si>
  <si>
    <t>Jelölés:
 X</t>
  </si>
  <si>
    <t>5. Egyetemes szolgáltató, villamosenergia- vagy földgázkereskedő villamosenergia vagy földgáz végső fogyasztók részére történő értékesítésből származó összes számviteli törvé    szerinti nettó árbevétele</t>
  </si>
  <si>
    <t>6. Az 5. sorból az egyetemes szolgáltató, villamosenergia- vagy földgázkereskedő  villamosenergia vagy földgáz végső fogyasztók részére történő értékesítésből származó a    önkormányzat illetékességi területére jutó számviteli törvény szerinti nettó árbevétele</t>
  </si>
  <si>
    <t>7. Villamos energia elosztó hálózati engedélyes és földgázelosztói engedélyes esetén az  összes végső fogyasztónak továbbított villamosenergia vagy földgáz mennyisége</t>
  </si>
  <si>
    <t>8. A 7.sorból a villamos energia elosztó hálózati engedélyes és földgázelosztói engedélyes esetén az önkormányzat illetékességi területén lévő végső fogyasztónak továbbított villamosenergia vagy földgáz mennyisége</t>
  </si>
  <si>
    <t>9. Az építőipari tevékenységből [Htv. 52. § 24.] származó, számviteli törvény szerinti értékesítés nettó árbevétele és az adóév utolsó napján fennálló, építőipari tevékenységgel összefüggésben készletre vett befejezetlen termelés, félkésztermék, késztermék értéke együttes összege</t>
  </si>
  <si>
    <t>10. A 9. sorból az önkormányzat illetékességi területén a Htv. 37. § (3) bekezdés szerint létrejött telephelyre jutó összeg</t>
  </si>
  <si>
    <t>11. A vezeték nélküli távközlési tevékenységet végző vállalkozó távközlési szolgáltatást igénybe vevő előfizetőinek száma</t>
  </si>
  <si>
    <t>12. A 11. sorból az önkormányzat illetékességi területén található számlázási cím szerinti vezeték nélküli távközlési tevékenységet igénybe vevő előfizetők száma</t>
  </si>
  <si>
    <t>13. A vezetékes távközlési tevékenységet végző vállalkozó vezetékes távközlési tevékenység szolgáltatási helyeinek száma</t>
  </si>
  <si>
    <t>14. A 13. sorból az önkormányzat illetékességi területén található vezetékes szolgáltatási helyeinek száma</t>
  </si>
  <si>
    <t>15. A vezetékes távközlési tevékenységet végző vállalkozó vezeték nélküli távközlési szolgáltatást igénybe vevő előfizetőinek száma</t>
  </si>
  <si>
    <t>16. A 15. sorból az önkormányzat illetékességi területén található számlázási cím szerinti  vezeték nélküli távközlési tevékenységet igénybe vevő előfizetők száma</t>
  </si>
  <si>
    <t>Adat</t>
  </si>
  <si>
    <t>kWh, vagy ezer m3</t>
  </si>
  <si>
    <t>kWh, vagy ezer m4</t>
  </si>
  <si>
    <t>db</t>
  </si>
  <si>
    <t>A</t>
  </si>
  <si>
    <t>B</t>
  </si>
  <si>
    <t>C</t>
  </si>
  <si>
    <t>D</t>
  </si>
  <si>
    <t xml:space="preserve">                                                                                     </t>
  </si>
  <si>
    <t>IPARŰZÉSI ADÓALAP MEGOSZTÁSA</t>
  </si>
  <si>
    <t>HIPA-02</t>
  </si>
  <si>
    <t>HIPA-03</t>
  </si>
  <si>
    <t>0-500 000 000</t>
  </si>
  <si>
    <t>500 000 000 - 20 000 000 000</t>
  </si>
  <si>
    <t>20 000 000 000 - 80 000 000 000</t>
  </si>
  <si>
    <t>80 000 000 000 -</t>
  </si>
  <si>
    <t>%-s arány a sávban</t>
  </si>
  <si>
    <t>Maximum %</t>
  </si>
  <si>
    <t>Nettó árbevétel sávonként</t>
  </si>
  <si>
    <t>Elszámolható ELÁBÉ+Közv.sz.</t>
  </si>
  <si>
    <t>Összesen</t>
  </si>
  <si>
    <t>ELÁBÉ+Közv.sz.a sávban</t>
  </si>
  <si>
    <t>Sávok Ft-ban</t>
  </si>
  <si>
    <t>NETTÓ ÁRBEVÉTEL SÁVOS FELOSZTÁSA</t>
  </si>
  <si>
    <t>A járulékszámítás levezetése</t>
  </si>
  <si>
    <t>INNOV</t>
  </si>
  <si>
    <t>INNOVÁCIÓS JÁRULÉK</t>
  </si>
  <si>
    <t>HIPA-04</t>
  </si>
  <si>
    <t>HIPA-01</t>
  </si>
  <si>
    <t>Nettó árbevétel
&lt; 500 MFt</t>
  </si>
  <si>
    <t>Nettó árbevétel
&gt; 500 MFt</t>
  </si>
  <si>
    <t>A Htv. szerinti - vállalkozási szintű -éves nettó árbevétel</t>
  </si>
  <si>
    <t>Sávos nettó árbevétel maximuma</t>
  </si>
  <si>
    <t>13. Adóalapra jutó iparűzési adó mértéke ...%</t>
  </si>
  <si>
    <t>IPARŰZÉSI ADÓ ÖSSZEGE</t>
  </si>
  <si>
    <t>NEM</t>
  </si>
  <si>
    <t>10. Az önkormányzat illetékességi területére jutó - a 9. sorban lévő adóalap megosztása szerinti - települési szintű adóalap. (Ha nincs megosztás, azonos a 9. sor összegével.)</t>
  </si>
  <si>
    <t>Belföldi értékesítés nettó árbevétele</t>
  </si>
  <si>
    <t>Export  értékesítés nettó árbevétele</t>
  </si>
  <si>
    <t xml:space="preserve">Alvállalkozói teljesítések értéke </t>
  </si>
  <si>
    <t>Alapkutatás,alkalmazott kutatás,kisérleti fejl.adóévben elszámolt közv.önköltsége</t>
  </si>
  <si>
    <t>Értékesítés nettó árbevétele  összesen (1+2)</t>
  </si>
  <si>
    <t>TÉTEL</t>
  </si>
  <si>
    <t>Sorsz.</t>
  </si>
  <si>
    <t>Belföldi értékesítés ELÁBÉ+belföldi közvetített szolgáltatások (4+6)</t>
  </si>
  <si>
    <t>ALAPADATOK AZ IPARŰZÉSI ADÓ KISZÁMÍTÁSÁHOZ</t>
  </si>
  <si>
    <t>Kitöltési szabályok:</t>
  </si>
  <si>
    <t>1.</t>
  </si>
  <si>
    <t>KITÖLTENI</t>
  </si>
  <si>
    <t>A táblázatok fehér cellái összefüggéseket tartalmaznak.</t>
  </si>
  <si>
    <t>ÖSSZEFÜGGÉS</t>
  </si>
  <si>
    <t>3.</t>
  </si>
  <si>
    <t>2.</t>
  </si>
  <si>
    <t>A szürke cellák az adott vállalkozásra nem vonatkoznak</t>
  </si>
  <si>
    <t>4.</t>
  </si>
  <si>
    <t>Csak a zöld színű cellákba szabad adatot beírni.</t>
  </si>
  <si>
    <t>HIPA-00</t>
  </si>
  <si>
    <t>IPARŰZÉSI ADÓ</t>
  </si>
  <si>
    <t>IPARŰZÉSI ADÓ - HTV. SZERINTI VÁLLALKOZÁS SZINTŰ NETTÓ ÁRBEVÉTEL</t>
  </si>
  <si>
    <t>IPARŰZÉSI ADÓ - LEVONHATÓ TÉTELEK- SÁVOS FELOSZTÁS</t>
  </si>
  <si>
    <t>Adatok a HIPA táblákról!</t>
  </si>
  <si>
    <t>REHAB</t>
  </si>
  <si>
    <t>REHABILITÁCIÓS HOZZÁJÁRULÁS</t>
  </si>
  <si>
    <t>A hozzájárulás mértéke Ft/fő</t>
  </si>
  <si>
    <t>Létszám szorzó</t>
  </si>
  <si>
    <t>Időszak</t>
  </si>
  <si>
    <t>Átlagos stat. áll. létszám</t>
  </si>
  <si>
    <t>Létszám 5 %-a</t>
  </si>
  <si>
    <t>Előleg</t>
  </si>
  <si>
    <t>Kötelezettség</t>
  </si>
  <si>
    <t>Teljesítés</t>
  </si>
  <si>
    <t>I. negyedév</t>
  </si>
  <si>
    <t>II. negyedév</t>
  </si>
  <si>
    <t>III. negyedév</t>
  </si>
  <si>
    <t>IV. negyedév</t>
  </si>
  <si>
    <t>Összesen:</t>
  </si>
  <si>
    <t>Éves</t>
  </si>
  <si>
    <t xml:space="preserve">Megvált. m.képességű dolgozó (fő) </t>
  </si>
  <si>
    <t>TARTALOMJEGYZÉK</t>
  </si>
  <si>
    <t>Fejezet</t>
  </si>
  <si>
    <t>Témakör</t>
  </si>
  <si>
    <t>Cím</t>
  </si>
  <si>
    <t>Referencia</t>
  </si>
  <si>
    <t>K KÖNYVVIZSGÁLAT VÉGREHAJTÁSA</t>
  </si>
  <si>
    <t xml:space="preserve">                                                                                        </t>
  </si>
  <si>
    <t>IPARŰZÉSI ADÓ SZÁMÍTÁSA</t>
  </si>
  <si>
    <t xml:space="preserve">                                                                                       </t>
  </si>
  <si>
    <t>INNOVÁCIÓS JÁRULÉK SZÁMÍTÁSA</t>
  </si>
  <si>
    <t>REHABILITÁCIÓS HOZZÁJÁRULÁS SZÁMÍTÁSA</t>
  </si>
  <si>
    <t>Alapadatok az iparűzési adó számításához</t>
  </si>
  <si>
    <t>Iparűzisi adó számítása</t>
  </si>
  <si>
    <t xml:space="preserve">Iparűzési adó - Htv. szerinti vállalkozás szintű árbevétel </t>
  </si>
  <si>
    <t>Iparűzési adó - Levonható tételek - Sávos felsosztás</t>
  </si>
  <si>
    <t>Iparűzési adóalap megosztása</t>
  </si>
  <si>
    <t>Innovációs járulék számítása</t>
  </si>
  <si>
    <t>Rehabilitációs hozzájárulás számítása</t>
  </si>
  <si>
    <t xml:space="preserve">   </t>
  </si>
  <si>
    <t>TARTALOM</t>
  </si>
  <si>
    <t>A szürke cellák nem tartalmazhatnak adatot.</t>
  </si>
  <si>
    <t>5.</t>
  </si>
  <si>
    <t>NINCS ADAT</t>
  </si>
  <si>
    <t>VÁLASZTÁS</t>
  </si>
  <si>
    <t>HIPA</t>
  </si>
  <si>
    <t>IGEN</t>
  </si>
  <si>
    <t>A sárga színű cellára, majd a nyilra kattintva ki kell választani a megfelelőt.</t>
  </si>
  <si>
    <t>A sárga színű cellára, majd a megjelenő nyilra kattintva választani kell a felajánlott válaszok közül.</t>
  </si>
  <si>
    <t xml:space="preserve">KM MÉRLEG   </t>
  </si>
  <si>
    <t>FIII. Rövidlejáratú kötelezettségek</t>
  </si>
  <si>
    <t>Telek besz.értékének 2%-a</t>
  </si>
  <si>
    <t>Termőföld (500 Ft/AK)</t>
  </si>
  <si>
    <t>Ha az eszközérték a fentiek szerint nem határozható meg, akkor a beszerzési érték:</t>
  </si>
  <si>
    <t>Egyéb eszköz esetén 10%-a</t>
  </si>
  <si>
    <t>Székhely</t>
  </si>
  <si>
    <t>2. Telephely</t>
  </si>
  <si>
    <t>3. Telephely</t>
  </si>
  <si>
    <t>4. Telephely</t>
  </si>
  <si>
    <t>5. Telephely</t>
  </si>
  <si>
    <t>6. Telephely</t>
  </si>
  <si>
    <t>7. Telephely</t>
  </si>
  <si>
    <t>8. Telephely</t>
  </si>
  <si>
    <t>9. Telephely</t>
  </si>
  <si>
    <t>Adómentes adóalap önkormányzati döntés alapján (Htv. 39/C §-a szerint)</t>
  </si>
  <si>
    <t>Adóalapra jutó iparűzési adó mértéke ...%</t>
  </si>
  <si>
    <t>Adózó összesen</t>
  </si>
  <si>
    <t>54 Bérköltség</t>
  </si>
  <si>
    <t>55 Személyi jellegű egyéb költségek</t>
  </si>
  <si>
    <t>56 Bérjárulékok</t>
  </si>
  <si>
    <t>Ügyvezető után számított éves ráfordítás, ha nincs elszámolt bérköltség</t>
  </si>
  <si>
    <t>Személyi jellegű ráfordítások összesen</t>
  </si>
  <si>
    <t>Megoszlás %</t>
  </si>
  <si>
    <t>Személyi jellegű ráfordítások megoszlása</t>
  </si>
  <si>
    <t>Ingatlanok esetén a beszerzési ár 2%-a</t>
  </si>
  <si>
    <t>52 Bérbevett tárgyi eszközök után elszámolt bérleti / lízing díjak</t>
  </si>
  <si>
    <t>Htv. szerinti eszközérték összesen:</t>
  </si>
  <si>
    <t>Vállalkozás szintű adóalap (HIPA-01 6. sor)</t>
  </si>
  <si>
    <t>Személyi jellegű ráfordítás arányos adóalap</t>
  </si>
  <si>
    <t>Htv. szerinti eszközérték arányos adólap</t>
  </si>
  <si>
    <t xml:space="preserve">Személyi jellegű ráfordítások és 
Htv. szerinti eszközérték összesen </t>
  </si>
  <si>
    <t>HIPA-05'!A39</t>
  </si>
  <si>
    <t>HIPA-05'!A40</t>
  </si>
  <si>
    <t>HIPA-05'!A41</t>
  </si>
  <si>
    <t>HIPA-05'!A42</t>
  </si>
  <si>
    <t>1. Telephely</t>
  </si>
  <si>
    <t>HIPA-05</t>
  </si>
  <si>
    <t>1. A vállalkozás által az adóévben - a Htv. melléklete szerint - figyelembeveendő összes személyi jellegű ráfordítás összege  Ft</t>
  </si>
  <si>
    <t>2. Az 1. sorból az önkormányzat illetékességi területén foglalkoztatottak után az adóévben  - a Htv. melléklete szerint - figyelembeveendő személyi jellegű ráfordítás összege Ft</t>
  </si>
  <si>
    <t>3. A vállalkozásnak az adóévben a székhely, telephely szerinti településekhez  tartozó  - a Htv. melléklete szerinti – összes eszközérték összege Ft</t>
  </si>
  <si>
    <t>4. A 3. sorból az önkormányzat illetékességi területén figyelembeveendő - a Htv. melléklete  szerinti – eszközérték összege Ft</t>
  </si>
  <si>
    <t>További adatok bevitele a HIPA-01; HIPA02; HIPA 05 adatlapokon.</t>
  </si>
  <si>
    <t>VAN MEGOSZTÁS</t>
  </si>
  <si>
    <t>HIPA-00'!B33</t>
  </si>
  <si>
    <t>HIPA-00'!B34</t>
  </si>
  <si>
    <t>HIPA-01'!B18</t>
  </si>
  <si>
    <t>Külföldön létesített telephelyen végzett tevékenységre jutó adóalap-mentesség</t>
  </si>
  <si>
    <t>INNOVÁCIÓS JÁRULÉK ALAPJA</t>
  </si>
  <si>
    <t>INNOVÁCIÓS JÁRULÉK MÉRTÉKE</t>
  </si>
  <si>
    <t>ÖNKORMÁNYZAT HELYSÉGNEVE:</t>
  </si>
  <si>
    <t>NINCS MEGOSZTÁS</t>
  </si>
  <si>
    <t xml:space="preserve">Az adó                                                                                </t>
  </si>
  <si>
    <t>Az önkormányzat neve:</t>
  </si>
  <si>
    <t>Alkalmazott adóalap megosztás módszere</t>
  </si>
  <si>
    <t>Anyagköltség (Csökkenti az anyagköltséget a saját vállalkozásban végzett beruházáshoz felhasznált anyagok bekerülési (beszerzési) értéke.)</t>
  </si>
  <si>
    <t>16. Az adóévben megfizetett útdíj 7,5 %-nak a településre jutó összege. (Htv. 40/A. § (1) bekezdés d) pontja szerint)</t>
  </si>
  <si>
    <t>Htv. szerinti eszközérték megoszlása (Tárgyi eszközök után elszámolt költségek, kalkulált norma összegek, HTV 52§ Melléklet 1.2.)</t>
  </si>
  <si>
    <t>Használati útmutató</t>
  </si>
  <si>
    <t xml:space="preserve">ADÓTÁBLÁK: </t>
  </si>
  <si>
    <t>HIPA; INNOV; REHAB; SZKH</t>
  </si>
  <si>
    <r>
      <t xml:space="preserve">3. Az 1. és 2. sorból a Htv. 39. § (7) bekezdése szerinti export árbevételhez kapcsolódó elábé és közvetített szolgáltatások értéke </t>
    </r>
    <r>
      <rPr>
        <b/>
        <sz val="10"/>
        <rFont val="Arial Narrow"/>
        <family val="2"/>
        <charset val="238"/>
      </rPr>
      <t>(500 M Ft-ot meg nem haladó nettó árbevételű vállalkozónak nem kell kitölteni!)</t>
    </r>
  </si>
  <si>
    <t xml:space="preserve">23. § (5) </t>
  </si>
  <si>
    <t>1990. évi C. törvény , a helyi adókról</t>
  </si>
  <si>
    <t>Egyéb adóalap csökkentő tételek összege (11+12+13)</t>
  </si>
  <si>
    <t>Adóalapot csökkentő tételek összesen (10+14)</t>
  </si>
  <si>
    <t xml:space="preserve"> - ebből: Közfinanszírozásban részesülő gyógyszerek értékesítéséhez kapcsolódó elábé, vagy dohány kiskereskedelmi-ellátónál a dohány bekerülési értéke (500 M Ft-ot meg nem haladó nettó árbevételű vállalkozónak nem kell kitölteni!)</t>
  </si>
  <si>
    <t xml:space="preserve"> - ebből: Födgázpiaci és villamosenergia piaci ügyletek elszámolása érdekében vásárolt és továbbértékesített, a számvitelről szóló törvény szerinti eladott áruk beszerzési értékeként elszámolt földgáz és villamosenergia beszerzési értéke (500 M Ft-ot meg nem haladó nettó árbevételű vállalkozónak nem kell kitölteni!)</t>
  </si>
  <si>
    <t xml:space="preserve"> - ebből: Export  értékesítés eladott áruk beszerzési értéke (500 M Ft-ot meg nem haladó nettó árbevételű vállalkozónak nem kell kitölteni!)</t>
  </si>
  <si>
    <t xml:space="preserve"> - ebből Export értékesítés közvetített szolgáltatása (500 M Ft-ot meg nem haladó nettó árbevételű vállalkozónak nem kell kitölteni!)</t>
  </si>
  <si>
    <t>Eladott áruk beszerzési értéke</t>
  </si>
  <si>
    <t>Közvetített szolgáltatások</t>
  </si>
  <si>
    <t>17. Az Önkormányzati döntés szerint a vállalkozó az adóévben elszámolt alapkutatás, alkalmazott kutatás vagy kísérleti fejlesztés közvetlen költsége 10%-ának településre jutó hányada (Htv. 40/A. § (3) bek.)</t>
  </si>
  <si>
    <t>18. Iparűzési adófizetési kötelezettség [13-(14+15+16+17)]</t>
  </si>
  <si>
    <t>21. Különbözet  [18-(19+20)]</t>
  </si>
  <si>
    <t>22. Az önkormányzatra jutó adóátalány összege</t>
  </si>
  <si>
    <t>23. Külföldön létesített telephelyre jutó adóalap</t>
  </si>
  <si>
    <t>24. Az adóévben megfizetett útdíj 7,5 %-a</t>
  </si>
  <si>
    <t>25. A foglalkoztatás növeléséhez kapcsolódó létszámnövekmény (főben kifejezett adat)</t>
  </si>
  <si>
    <r>
      <t xml:space="preserve">4. Az 1. sorból a Htv. 39. § (7) bekezdése szerinti közfinanszírozásban részesülő gyógyszerek értékesítéséhez kapcsolódó elábé, vagy dohány kiskereskedelmi-ellátónál a dohány bekerülési értéke </t>
    </r>
    <r>
      <rPr>
        <b/>
        <sz val="10"/>
        <rFont val="Arial Narrow"/>
        <family val="2"/>
        <charset val="238"/>
      </rPr>
      <t>(500 M Ft-ot meg nem haladó nettó árbevételű vállalkozónak nem kell kitölteni!)</t>
    </r>
  </si>
  <si>
    <r>
      <t xml:space="preserve">5. Az 1. sorból a Htv. 39. § (7) bekezdése szerinti földgázpiaci és villamosenergia piaci ügyletek elszámolása érdekében vásárolt és továbbértékesített, a számvitelről szóló törvény szerinti eladott áruk beszerzési értékeként elszámolt földgáz és villamosenergia beszerzési értéke </t>
    </r>
    <r>
      <rPr>
        <b/>
        <sz val="10"/>
        <rFont val="Arial Narrow"/>
        <family val="2"/>
        <charset val="238"/>
      </rPr>
      <t>(500 M Ft-ot meg nem haladó nettó árbevételű vállalkozónak nem kell ki_x0000__x0000__x0000__x0000__x0000__x0000_tölteni!)_x0000_</t>
    </r>
  </si>
  <si>
    <r>
      <t xml:space="preserve">6. A Htv. 39. § (4)-(5) bekezdése alapján (sávosan) megállapított, levonható elábé és közvetített szolgáltatások értéke együttes összege </t>
    </r>
    <r>
      <rPr>
        <b/>
        <sz val="10"/>
        <rFont val="Arial Narrow"/>
        <family val="2"/>
        <charset val="238"/>
      </rPr>
      <t>(500 M Ft-ot meg nem haladó nettó árbevételű vállalkozónak nem kell kitölteni!)</t>
    </r>
  </si>
  <si>
    <t xml:space="preserve">5. Alapkutatás, alkalmazott kutatás, kísérleti fejlesztés adóévben elszámolt közvetlen költsége </t>
  </si>
  <si>
    <t>7. A foglalkoztatás növeléséhez kapcsolódó adóalap-mentesség (a Htv. 39/D.§)</t>
  </si>
  <si>
    <t>8. A foglalkoztatás csökkentéséhez kapcsolódó adóalap-növekmény (a Htv. 39/D.§ (6) bek.)</t>
  </si>
  <si>
    <t>Tárgyév</t>
  </si>
  <si>
    <t>tól</t>
  </si>
  <si>
    <t>ig</t>
  </si>
  <si>
    <t>Tárgyévre vonatkozó Iparűzési adó bevallásának határideje:</t>
  </si>
  <si>
    <t>Kapcsolt vállalkozások</t>
  </si>
  <si>
    <r>
      <rPr>
        <b/>
        <sz val="10"/>
        <rFont val="Arial Narrow"/>
        <family val="2"/>
        <charset val="238"/>
      </rPr>
      <t>Htv. 39. § (6):</t>
    </r>
    <r>
      <rPr>
        <sz val="10"/>
        <rFont val="Arial Narrow"/>
        <family val="2"/>
        <charset val="238"/>
      </rPr>
      <t xml:space="preserve"> A társasági adóról és az osztalékadóról szóló törvény szerint kapcsolt vállalkozásnak minősülő adóalanyok </t>
    </r>
  </si>
  <si>
    <t xml:space="preserve">az adó alapját az adóalany kapcsolt vállalkozások összes nettó árbevétele és összes nettó árbevétel-csökkentő ráfordítása </t>
  </si>
  <si>
    <t>alkalmaznia, amely esetében az eladott áruk beszerzési értékének és a közvetített szolgáltatás értékének együttes összege az adóalany nettó árbevételének 50%-át meghaladja, kizárólag az ezen feltételeknek megfelelő kapcsolt vállalkozásai vonatkozásában.</t>
  </si>
  <si>
    <t xml:space="preserve">[(1) a)-d) pontok] pozitív előjelű különbözeteként - figyelemmel a (4) és (5) bekezdésben foglaltakra - állapítják meg, azzal, hogy az egyes adóalanyok adóalapja ezen különbözetnek és az adóalany nettó árbevételének a kapcsolt vállalkozások összes nettó árbevételében képviselt arányának szorzata. Az e bekezdésben foglaltakat csak azon adóalanynak kell </t>
  </si>
  <si>
    <t>Htv. 39. § (10): A (6) bekezdésben foglaltakat akkor kell alkalmazni, ha a kapcsolt vállalkozási viszony 2016. október 1-jét követően, szétválással jött létre.</t>
  </si>
  <si>
    <t>MEGJEGYZÉS</t>
  </si>
  <si>
    <t>39.§(6), (10) hatályába NEM tartozó</t>
  </si>
  <si>
    <t>NINCS a Htv. 39. § (6), (10) bekezdésének hatálya alá tartozó kapcsolt vállalkozás</t>
  </si>
  <si>
    <t>HIPA-05'!A46</t>
  </si>
  <si>
    <t>A foglalkoztatás növeléséhez kapcsolódó adóalap-mentesség (növekménye után 1 millió forint/fő összeggel) (Htv. 39/D §-a szerint)</t>
  </si>
  <si>
    <t>A foglalkoztatás csökkentéséhez kapcsolódó adóalap-növekmény (Htv. 39/D § (6) bek. szerint)</t>
  </si>
  <si>
    <t>19. Adóelőlegre befizetett összeg</t>
  </si>
  <si>
    <t>ADÓELŐLEG:</t>
  </si>
  <si>
    <t>Tárgyévre befizetett adóelőleg:</t>
  </si>
  <si>
    <t>JELEN TÁBLARENDSZER EZT AZ ALKALMAZÁST NEM KEZELI!</t>
  </si>
  <si>
    <t>NINCS a Htv. 39. § (10) bekezdésének megfelelő kapcsolt vállalkozási viszony</t>
  </si>
  <si>
    <t>Ha nem kell az adóalapot megosztani tovább:</t>
  </si>
  <si>
    <t>Következő munkalap HIPA-04</t>
  </si>
  <si>
    <t>E41</t>
  </si>
  <si>
    <t>D44</t>
  </si>
  <si>
    <t>D45</t>
  </si>
  <si>
    <t>Adómentes adóalap önkormányzati döntés alapján</t>
  </si>
  <si>
    <t>Önkormányzati döntés szerinti adókedvezmény</t>
  </si>
  <si>
    <t>E42</t>
  </si>
  <si>
    <t>Az adóévben megfizetett ideiglenes jellegű tevékenység utáni adó</t>
  </si>
  <si>
    <t>Az adóévben megfizetett útdíj</t>
  </si>
  <si>
    <t>Az Önkormányzati döntés szerint a vállalkozó adóévben elszámolt alapkutatás</t>
  </si>
  <si>
    <t>E53</t>
  </si>
  <si>
    <t>Tárgyévet szeptember 15-ig megfizetett adóelőleg</t>
  </si>
  <si>
    <t>Tárgyévet követő év március 15-ig megfizetett adóelőleg</t>
  </si>
  <si>
    <t>HIPA-05'!A53</t>
  </si>
  <si>
    <t>20. Feltöltési kötelezettség címén befizetett összeg (Art. 2. sz. melléklet II/b.) pont) tárgyév utolsó hónapjának 20-ig. (Art. 231. § (1) bek.)</t>
  </si>
  <si>
    <t>2. A Htv. melléklet 2.1 pontja szerinti megosztás</t>
  </si>
  <si>
    <t>3. A Htv. melléklet 2.2 pontja szerinti megosztás</t>
  </si>
  <si>
    <t>5. A Htv. melléklet 2.3 pontja szerinti megosztás</t>
  </si>
  <si>
    <t>6. A Htv. melléklet 2.4.1 pontja szerinti megosztás</t>
  </si>
  <si>
    <t>7. A Htv. melléklet 2.4.2 pontja szerinti megosztás</t>
  </si>
  <si>
    <t>Következő munkalap HIPA-05</t>
  </si>
  <si>
    <t>Következő munkalap HIPA-02</t>
  </si>
  <si>
    <t>Következő munkalap HIPA-01</t>
  </si>
  <si>
    <t>Az a vállalkozó, akinek a tárgyévet megelőző teljes adóévben az iparűzési adóalapja (a továbbiakban: adóalap) meghaladta a 100 millió forintot, a Htv. Melléklet  2.1. pont szerinti adóalap-megosztási módszerét köteles alkalmazni.</t>
  </si>
  <si>
    <t>MEGELŐZŐ ÉVBEN AZ ADÓALAP MEGHALADTA A 100 M Ft-OT?</t>
  </si>
  <si>
    <t>E43</t>
  </si>
  <si>
    <t>D46</t>
  </si>
  <si>
    <t>E54</t>
  </si>
  <si>
    <r>
      <t xml:space="preserve">39.§(1) hatályába </t>
    </r>
    <r>
      <rPr>
        <b/>
        <sz val="10"/>
        <rFont val="Arial Narrow"/>
        <family val="2"/>
        <charset val="238"/>
      </rPr>
      <t>tartozó</t>
    </r>
  </si>
  <si>
    <t xml:space="preserve">Htv. szerinti - vállalkozási szintű - adóalap [1-(2+3+4+5)     </t>
  </si>
  <si>
    <t>16. Az adóévben megfizetett útdíj 7,5 %-nak a településre jutó összege. (Htv. 40/A. § (1) bekezdés b) pontja szerint)</t>
  </si>
  <si>
    <t>Ha az adózó esedékességig az adóévi várható adó összegét - figyelemmel az adóév során megfizetett előleg összegére is - nem fizette meg legalább kilencven százalékos mértékben, a befizetett előleg és az adóévi adó kilencven százalékának különbözete után tíz százalékig terjedő mulasztási bírságot fizet.</t>
  </si>
  <si>
    <t>MULASZTÁSI BÍRSÁG (Art. 231. § (1) bek)</t>
  </si>
  <si>
    <t>Feltöltési kötelezettség (htv. 41. § (9) bek.)</t>
  </si>
  <si>
    <t>VAN</t>
  </si>
  <si>
    <t>NINCS</t>
  </si>
  <si>
    <t>◄◄ NEM SZERKESZTHETŐ SOR !!</t>
  </si>
  <si>
    <t>X</t>
  </si>
  <si>
    <t>2. Eladott áruk beszerzési értékének, közvetített szolgáltatások értékének figyelembe vehető (a Htv. 39. § (6), (10) bekezdésének hatálya alá nem tartozó adóalany esetén: HIPA-03) együttes összege.</t>
  </si>
  <si>
    <t>HIPA-00'!B35</t>
  </si>
  <si>
    <t>HIPA-05'!A43</t>
  </si>
  <si>
    <t>HIPA-05'!A44</t>
  </si>
  <si>
    <t>HIPA-05'!A45</t>
  </si>
  <si>
    <t>HIPA-05'!A54</t>
  </si>
  <si>
    <t>HIPA-05'!A18</t>
  </si>
  <si>
    <t>HIPA-05'!A25</t>
  </si>
  <si>
    <t>HIPA-05'!A35</t>
  </si>
  <si>
    <t>HIPA-05'!D23</t>
  </si>
  <si>
    <t>HIPA-05'!B23</t>
  </si>
  <si>
    <t>HIPA-05'!D33</t>
  </si>
  <si>
    <t>HIPA-05'!B33</t>
  </si>
  <si>
    <t>6. Htv. szerinti - vállalkozási szintű - adóalap [1-(2+3+4+5)     vagy a Htv. 39. § (6), (10) bekezdés alkalmazása esetén: HIPA-03 14. sor]</t>
  </si>
  <si>
    <t>2014. évi LXXVI. törvény a tudományos kutatásról, fejlesztésről és innovációról</t>
  </si>
  <si>
    <t>2014. évi LXXVI Tv.: 16. § (1) A járulék alapja a helyi adókról szóló 1990. évi C. törvény (a továbbiakban: Htv.) 39. § (1) bekezdése alapján meghatározott adóalap, csökkentve a Htv. szerint kimutatott, külföldön létesített telephelyre jutó iparűzési adóalap-rész összegével.</t>
  </si>
  <si>
    <t>2011. évi CXCI. törvény a megváltozott munkaképességű személyek ellátásairól és egyes törvények módosításáról</t>
  </si>
  <si>
    <t>Iparűzési adó táblarendszerének kitöltési sorrendje.</t>
  </si>
  <si>
    <t>Tárgyév szeptember 15-ig megfizetett adóelőleg:</t>
  </si>
  <si>
    <t>Az Önkormányzati döntés szerint a vállalkozó adóévben elszámolt alapkutatás, alkalmazott kutatás vagy kísérleti fejlesztés közvetlen költsége (Htv. 40/A. § (3) bek.) (teljes összeg)</t>
  </si>
  <si>
    <t>Az adóévben megfizetett útdíj (Htv. 40/A. § (1) bek.) (teljes összeg)</t>
  </si>
  <si>
    <t>E56</t>
  </si>
  <si>
    <t>Feltöltési kötelezettség címén befizetett összeg</t>
  </si>
  <si>
    <t>HIPA-05'!A56</t>
  </si>
  <si>
    <t xml:space="preserve">     - Tárgyév március 15-ig megfizetett adóelőleg:</t>
  </si>
  <si>
    <t xml:space="preserve">     - Tárgyév szeptember 15-ig megfizetett adóelőleg:</t>
  </si>
  <si>
    <t>Tárgyév március 15-ig megfizetett adóelőleg:</t>
  </si>
  <si>
    <t>(201901.01-től megszűnt)</t>
  </si>
  <si>
    <t>HIPA-05 munkalapon a Székhely oszlopban a 25. sz. sortól kitöltendőek a zöld cellák:</t>
  </si>
  <si>
    <t>57 Társasági adó törvény szerint elszámolható értékcsökkenés (Tárgyi eszközökre vonatkozó)</t>
  </si>
  <si>
    <t>KA-06</t>
  </si>
  <si>
    <r>
      <t>Feltöltési kötelezettség címén befizetett összeg (Art. 2. sz. melléklet II</t>
    </r>
    <r>
      <rPr>
        <b/>
        <sz val="10"/>
        <color rgb="FFFF0000"/>
        <rFont val="Arial Narrow"/>
        <family val="2"/>
        <charset val="238"/>
      </rPr>
      <t>*</t>
    </r>
    <r>
      <rPr>
        <b/>
        <sz val="10"/>
        <rFont val="Arial Narrow"/>
        <family val="2"/>
        <charset val="238"/>
      </rPr>
      <t>) pont) tárgyév utolsó hónapjának 20-ig. (Art. 231. § (1) bek.)</t>
    </r>
  </si>
  <si>
    <t>Mindez azt jelenti, hogy az adózóknak az adóévben már befizetett előlegeket nem kell az adóévi várható adó összegére kiegészíteniük, és
az erről szóló bevallást sem kell benyújtaniuk.</t>
  </si>
  <si>
    <t>A helyi adókról szóló 1990. évi C. törvény (Htv.) 51/K. §</t>
  </si>
  <si>
    <t>*A 2020-as adóévben már nem kell a helyi iparűzési adó előlegét kiegészíteni, azaz feltölteni. Ez az eltérő üzleti éves adózókra is vonatkozik, akik adóéve a 2020. július 15-ét magában foglalja</t>
  </si>
  <si>
    <t>A 2020-as adóévben már nem kell a helyi iparűzési adó előlegét kiegészíteni, azaz feltölteni. Ez az eltérő üzleti éves adózókra is vonatkozik, akik adóéve a 2020. július 15-ét magában foglalja.</t>
  </si>
  <si>
    <t>Mindez azt jelenti, hogy az adózóknak az adóévben már befizetett előlegeket nem kell az adóévi várható adó összegére kiegészíteniük, és  az erről szóló bevallást sem kell benyújtaniuk.</t>
  </si>
  <si>
    <t>8. Figyelembe vehető elábé és a közvetített szolgáltatások értékének együttes összege  [legfeljebb 500 M Ft nettó árbevételű adózó esetén: (1.+2.), 500 M Ft feletti  nettó árbevétel esetén: (3.+4+5+6.) ]</t>
  </si>
  <si>
    <r>
      <t xml:space="preserve">Az adóévben megfizetett ideiglenes jellegű tevékenység utáni adó (Htv. 40/A. § (1) bek.)
</t>
    </r>
    <r>
      <rPr>
        <sz val="10"/>
        <color rgb="FFFF0000"/>
        <rFont val="Arial Narrow"/>
        <family val="2"/>
        <charset val="238"/>
      </rPr>
      <t>(2021.01.0-től az ideiglenes jellegű tevékenységre vonatkozó előírások megszüntek)</t>
    </r>
  </si>
  <si>
    <r>
      <t xml:space="preserve">15. Az ideiglenes jellegű iparűzési tevékenység után az adóévben megfizetett és az önkormányzatnál levonható adóátalány összege.
</t>
    </r>
    <r>
      <rPr>
        <sz val="10"/>
        <color rgb="FFFF0000"/>
        <rFont val="Arial Narrow"/>
        <family val="2"/>
        <charset val="238"/>
      </rPr>
      <t>(2021.01.0-től az ideiglenes jellegű tevékenységre vonatkozó előírások megszüntek)</t>
    </r>
    <r>
      <rPr>
        <sz val="10"/>
        <rFont val="Arial Narrow"/>
        <family val="2"/>
        <charset val="238"/>
      </rPr>
      <t xml:space="preserve">
</t>
    </r>
  </si>
  <si>
    <r>
      <t xml:space="preserve">15. Az ideiglenes jellegű iparűzési tevékenység után az adóévben megfizetett és az önkormányzatnál levonható adóátalány összege. (Htv. 40/A.§ (1) bek. a) pontja szerint)
</t>
    </r>
    <r>
      <rPr>
        <sz val="10"/>
        <color rgb="FFFF0000"/>
        <rFont val="Arial Narrow"/>
        <family val="2"/>
        <charset val="238"/>
      </rPr>
      <t>(2021.01.0-től az ideiglenes jellegű tevékenységre vonatkozó előírások megszüntek)</t>
    </r>
    <r>
      <rPr>
        <sz val="10"/>
        <rFont val="Arial Narrow"/>
        <family val="2"/>
        <charset val="238"/>
      </rPr>
      <t xml:space="preserve">
</t>
    </r>
  </si>
  <si>
    <t>2021.01.01-től bővült a telephely fogalma:</t>
  </si>
  <si>
    <t>Ha a vállalkozó több önkormányzat illetékességi területén vagy külföldön végez iparűzési tevékenységet, akkor az adó alapját - a tevékenység sajátosságaira leginkább jellemzően - a vállalkozónak kell a Htv. 3. számú mellékletben meghatározottak szerint megosztania. (Htv. 39. § (2) bek.)</t>
  </si>
  <si>
    <t>(2021. 01.01-én hatályos alapbér kötelező legkisebb összege: 161.000,-Ft)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</si>
</sst>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F_t_-;\-* #,##0.00\ _F_t_-;_-* &quot;-&quot;??\ _F_t_-;_-@_-"/>
    <numFmt numFmtId="165" formatCode="#,##0_ ;[Red]\-#,##0\ "/>
    <numFmt numFmtId="166" formatCode="0.0%"/>
    <numFmt numFmtId="167" formatCode="_-* #,##0.00\ _F_t_._-;\-* #,##0.00\ _F_t_._-;_-* &quot;-&quot;??\ _F_t_._-;_-@_-"/>
    <numFmt numFmtId="168" formatCode="_-* #,##0\ _F_t_._-;\-* #,##0\ _F_t_._-;_-* &quot;-&quot;??\ _F_t_._-;_-@_-"/>
    <numFmt numFmtId="169" formatCode="0.0000%"/>
    <numFmt numFmtId="170" formatCode="0.0"/>
    <numFmt numFmtId="171" formatCode="0.00000%"/>
  </numFmts>
  <fonts count="56" x14ac:knownFonts="1">
    <font>
      <sz val="10"/>
      <name val="Arial"/>
      <charset val="238"/>
    </font>
    <font>
      <sz val="10"/>
      <name val="Arial"/>
      <family val="2"/>
      <charset val="238"/>
    </font>
    <font>
      <u/>
      <sz val="10"/>
      <color indexed="12"/>
      <name val="Arial"/>
      <family val="2"/>
      <charset val="238"/>
    </font>
    <font>
      <sz val="10"/>
      <name val="Arial Narrow"/>
      <family val="2"/>
      <charset val="238"/>
    </font>
    <font>
      <b/>
      <sz val="10"/>
      <name val="Arial Narrow"/>
      <family val="2"/>
      <charset val="238"/>
    </font>
    <font>
      <sz val="10"/>
      <name val="Arial"/>
      <family val="2"/>
      <charset val="238"/>
    </font>
    <font>
      <sz val="11"/>
      <color indexed="56"/>
      <name val="Garamond"/>
      <family val="1"/>
      <charset val="238"/>
    </font>
    <font>
      <sz val="10"/>
      <name val="Arial CE"/>
      <charset val="238"/>
    </font>
    <font>
      <b/>
      <sz val="11"/>
      <name val="Arial Narrow"/>
      <family val="2"/>
      <charset val="238"/>
    </font>
    <font>
      <b/>
      <sz val="11"/>
      <color indexed="8"/>
      <name val="Arial Narrow"/>
      <family val="2"/>
      <charset val="238"/>
    </font>
    <font>
      <sz val="10"/>
      <color indexed="8"/>
      <name val="Arial Narrow"/>
      <family val="2"/>
      <charset val="238"/>
    </font>
    <font>
      <sz val="11"/>
      <color indexed="8"/>
      <name val="Arial Narrow"/>
      <family val="2"/>
      <charset val="238"/>
    </font>
    <font>
      <sz val="11"/>
      <name val="Arial Narrow"/>
      <family val="2"/>
      <charset val="238"/>
    </font>
    <font>
      <b/>
      <sz val="18"/>
      <name val="Arial Narrow"/>
      <family val="2"/>
      <charset val="238"/>
    </font>
    <font>
      <sz val="10"/>
      <name val="MS Sans Serif"/>
      <family val="2"/>
      <charset val="238"/>
    </font>
    <font>
      <b/>
      <sz val="16"/>
      <name val="Arial Narrow"/>
      <family val="2"/>
      <charset val="238"/>
    </font>
    <font>
      <b/>
      <sz val="12"/>
      <name val="Arial Narrow"/>
      <family val="2"/>
      <charset val="238"/>
    </font>
    <font>
      <sz val="12"/>
      <name val="Arial Narrow"/>
      <family val="2"/>
      <charset val="238"/>
    </font>
    <font>
      <b/>
      <i/>
      <sz val="10"/>
      <name val="Arial Narrow"/>
      <family val="2"/>
      <charset val="238"/>
    </font>
    <font>
      <sz val="12"/>
      <name val="Arial CE"/>
      <charset val="238"/>
    </font>
    <font>
      <u/>
      <sz val="12"/>
      <color indexed="12"/>
      <name val="Arial CE"/>
      <charset val="238"/>
    </font>
    <font>
      <b/>
      <sz val="10"/>
      <color indexed="12"/>
      <name val="Arial Narrow"/>
      <family val="2"/>
      <charset val="238"/>
    </font>
    <font>
      <u/>
      <sz val="10"/>
      <color indexed="12"/>
      <name val="Arial Narrow"/>
      <family val="2"/>
      <charset val="238"/>
    </font>
    <font>
      <b/>
      <sz val="11"/>
      <color indexed="55"/>
      <name val="Arial Narrow"/>
      <family val="2"/>
      <charset val="238"/>
    </font>
    <font>
      <sz val="11"/>
      <color indexed="55"/>
      <name val="Arial Narrow"/>
      <family val="2"/>
      <charset val="238"/>
    </font>
    <font>
      <b/>
      <sz val="11"/>
      <color indexed="16"/>
      <name val="Arial Narrow"/>
      <family val="2"/>
      <charset val="238"/>
    </font>
    <font>
      <sz val="11"/>
      <name val="Arial"/>
      <family val="2"/>
    </font>
    <font>
      <sz val="12"/>
      <name val="Times New Roman"/>
      <family val="1"/>
      <charset val="238"/>
    </font>
    <font>
      <sz val="11"/>
      <color indexed="8"/>
      <name val="Arial"/>
      <family val="2"/>
    </font>
    <font>
      <sz val="11"/>
      <color indexed="8"/>
      <name val="Calibri"/>
      <family val="2"/>
      <charset val="238"/>
    </font>
    <font>
      <sz val="10"/>
      <name val="Arial"/>
      <family val="2"/>
      <charset val="238"/>
    </font>
    <font>
      <b/>
      <u/>
      <sz val="10"/>
      <color indexed="12"/>
      <name val="Arial"/>
      <family val="2"/>
      <charset val="238"/>
    </font>
    <font>
      <sz val="10"/>
      <name val="Arial"/>
      <family val="2"/>
      <charset val="238"/>
    </font>
    <font>
      <sz val="11"/>
      <name val="Arial"/>
      <family val="2"/>
      <charset val="238"/>
    </font>
    <font>
      <sz val="9"/>
      <color indexed="81"/>
      <name val="Segoe UI"/>
      <family val="2"/>
      <charset val="238"/>
    </font>
    <font>
      <sz val="9"/>
      <color indexed="81"/>
      <name val="Arial Narrow"/>
      <family val="2"/>
      <charset val="238"/>
    </font>
    <font>
      <u/>
      <sz val="12"/>
      <color indexed="12"/>
      <name val="Arial"/>
      <family val="2"/>
      <charset val="238"/>
    </font>
    <font>
      <i/>
      <sz val="10"/>
      <name val="Arial Narrow"/>
      <family val="2"/>
      <charset val="238"/>
    </font>
    <font>
      <sz val="9"/>
      <color indexed="81"/>
      <name val="Tahoma"/>
      <family val="2"/>
      <charset val="238"/>
    </font>
    <font>
      <b/>
      <sz val="9"/>
      <color indexed="81"/>
      <name val="Tahoma"/>
      <family val="2"/>
      <charset val="238"/>
    </font>
    <font>
      <u/>
      <sz val="11"/>
      <color theme="10"/>
      <name val="Arial"/>
      <family val="2"/>
    </font>
    <font>
      <sz val="11"/>
      <color theme="1"/>
      <name val="Calibri"/>
      <family val="2"/>
      <charset val="238"/>
      <scheme val="minor"/>
    </font>
    <font>
      <sz val="11"/>
      <color theme="1"/>
      <name val="Arial"/>
      <family val="2"/>
    </font>
    <font>
      <b/>
      <sz val="10"/>
      <color rgb="FFFF0000"/>
      <name val="Arial Narrow"/>
      <family val="2"/>
      <charset val="238"/>
    </font>
    <font>
      <b/>
      <sz val="11"/>
      <color rgb="FFFF0000"/>
      <name val="Arial Narrow"/>
      <family val="2"/>
      <charset val="238"/>
    </font>
    <font>
      <b/>
      <sz val="10.5"/>
      <color rgb="FFFF0000"/>
      <name val="Arial Narrow"/>
      <family val="2"/>
      <charset val="238"/>
    </font>
    <font>
      <b/>
      <sz val="14"/>
      <color rgb="FFFF0000"/>
      <name val="Arial Narrow"/>
      <family val="2"/>
      <charset val="238"/>
    </font>
    <font>
      <b/>
      <sz val="12"/>
      <color rgb="FFFF0000"/>
      <name val="Arial Narrow"/>
      <family val="2"/>
      <charset val="238"/>
    </font>
    <font>
      <b/>
      <sz val="10"/>
      <color rgb="FF0070C0"/>
      <name val="Arial Narrow"/>
      <family val="2"/>
      <charset val="238"/>
    </font>
    <font>
      <b/>
      <sz val="9"/>
      <color rgb="FF0070C0"/>
      <name val="Arial"/>
      <family val="2"/>
      <charset val="238"/>
    </font>
    <font>
      <u/>
      <sz val="10"/>
      <color rgb="FF0070C0"/>
      <name val="Arial Narrow"/>
      <family val="2"/>
      <charset val="238"/>
    </font>
    <font>
      <sz val="11"/>
      <color rgb="FFFFFFFF"/>
      <name val="Calibri"/>
      <family val="2"/>
      <charset val="238"/>
      <scheme val="minor"/>
    </font>
    <font>
      <sz val="11"/>
      <name val="Arial"/>
      <family val="2"/>
      <charset val="238"/>
    </font>
    <font>
      <sz val="10"/>
      <color rgb="FFFF0000"/>
      <name val="Arial Narrow"/>
      <family val="2"/>
      <charset val="238"/>
    </font>
    <font>
      <b/>
      <sz val="9"/>
      <color indexed="10"/>
      <name val="Tahoma"/>
      <family val="2"/>
      <charset val="238"/>
    </font>
    <font>
      <sz val="8"/>
      <color indexed="81"/>
      <name val="Tahoma"/>
      <family val="2"/>
      <charset val="238"/>
    </font>
  </fonts>
  <fills count="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38">
    <xf numFmtId="0" fontId="0" fillId="0" borderId="0"/>
    <xf numFmtId="164" fontId="1" fillId="0" borderId="0" applyFont="0" applyFill="0" applyBorder="0" applyAlignment="0" applyProtection="0"/>
    <xf numFmtId="167"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30" fillId="0" borderId="0" applyFont="0" applyFill="0" applyBorder="0" applyAlignment="0" applyProtection="0"/>
    <xf numFmtId="164" fontId="5" fillId="0" borderId="0" applyFont="0" applyFill="0" applyBorder="0" applyAlignment="0" applyProtection="0"/>
    <xf numFmtId="164" fontId="32" fillId="0" borderId="0" applyFont="0" applyFill="0" applyBorder="0" applyAlignment="0" applyProtection="0"/>
    <xf numFmtId="0" fontId="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xf numFmtId="0" fontId="7" fillId="0" borderId="0"/>
    <xf numFmtId="0" fontId="5" fillId="0" borderId="0"/>
    <xf numFmtId="0" fontId="26" fillId="0" borderId="0"/>
    <xf numFmtId="0" fontId="26" fillId="0" borderId="0"/>
    <xf numFmtId="0" fontId="27" fillId="0" borderId="0"/>
    <xf numFmtId="0" fontId="42" fillId="0" borderId="0"/>
    <xf numFmtId="0" fontId="28" fillId="0" borderId="0"/>
    <xf numFmtId="0" fontId="19" fillId="0" borderId="0"/>
    <xf numFmtId="0" fontId="26" fillId="0" borderId="0"/>
    <xf numFmtId="0" fontId="27" fillId="0" borderId="0"/>
    <xf numFmtId="0" fontId="29" fillId="0" borderId="0"/>
    <xf numFmtId="0" fontId="5" fillId="0" borderId="0"/>
    <xf numFmtId="0" fontId="5" fillId="0" borderId="0"/>
    <xf numFmtId="0" fontId="7" fillId="0" borderId="0"/>
    <xf numFmtId="0" fontId="3" fillId="0" borderId="0"/>
    <xf numFmtId="0" fontId="7" fillId="0" borderId="0"/>
    <xf numFmtId="0" fontId="41" fillId="0" borderId="0"/>
    <xf numFmtId="0" fontId="41" fillId="0" borderId="0"/>
    <xf numFmtId="0" fontId="7" fillId="0" borderId="0"/>
    <xf numFmtId="0" fontId="7" fillId="0" borderId="0"/>
    <xf numFmtId="0" fontId="14" fillId="0" borderId="0"/>
    <xf numFmtId="0" fontId="6" fillId="0" borderId="0">
      <alignment horizontal="left" vertical="center"/>
    </xf>
    <xf numFmtId="0" fontId="5" fillId="0" borderId="0"/>
    <xf numFmtId="9" fontId="5" fillId="0" borderId="0" applyFont="0" applyFill="0" applyBorder="0" applyAlignment="0" applyProtection="0"/>
  </cellStyleXfs>
  <cellXfs count="441">
    <xf numFmtId="0" fontId="0" fillId="0" borderId="0" xfId="0"/>
    <xf numFmtId="0" fontId="3" fillId="2" borderId="0" xfId="0" applyFont="1" applyFill="1"/>
    <xf numFmtId="0" fontId="10" fillId="2" borderId="0" xfId="0" applyFont="1" applyFill="1"/>
    <xf numFmtId="3" fontId="8" fillId="3" borderId="0" xfId="35" applyNumberFormat="1" applyFont="1" applyFill="1" applyAlignment="1" applyProtection="1">
      <alignment horizontal="left" vertical="center" wrapText="1"/>
      <protection hidden="1"/>
    </xf>
    <xf numFmtId="0" fontId="8" fillId="3" borderId="0" xfId="35" applyFont="1" applyFill="1" applyAlignment="1" applyProtection="1">
      <alignment horizontal="left" vertical="center"/>
      <protection hidden="1"/>
    </xf>
    <xf numFmtId="0" fontId="8" fillId="3" borderId="0" xfId="35" applyFont="1" applyFill="1" applyAlignment="1" applyProtection="1">
      <alignment horizontal="left" vertical="center" wrapText="1"/>
      <protection hidden="1"/>
    </xf>
    <xf numFmtId="0" fontId="10" fillId="3" borderId="0" xfId="0" applyFont="1" applyFill="1"/>
    <xf numFmtId="0" fontId="3" fillId="3" borderId="1" xfId="0" applyFont="1" applyFill="1" applyBorder="1"/>
    <xf numFmtId="0" fontId="4" fillId="3" borderId="0" xfId="33" applyFont="1" applyFill="1" applyBorder="1" applyAlignment="1">
      <alignment horizontal="left" vertical="top"/>
    </xf>
    <xf numFmtId="0" fontId="8" fillId="3" borderId="2" xfId="0" applyFont="1" applyFill="1" applyBorder="1"/>
    <xf numFmtId="0" fontId="8" fillId="3" borderId="3" xfId="0" applyFont="1" applyFill="1" applyBorder="1"/>
    <xf numFmtId="3" fontId="8" fillId="3" borderId="3" xfId="35" applyNumberFormat="1" applyFont="1" applyFill="1" applyBorder="1" applyAlignment="1" applyProtection="1">
      <alignment horizontal="left" vertical="center"/>
      <protection hidden="1"/>
    </xf>
    <xf numFmtId="3" fontId="8" fillId="3" borderId="3" xfId="33" applyNumberFormat="1" applyFont="1" applyFill="1" applyBorder="1" applyAlignment="1">
      <alignment horizontal="left" vertical="top"/>
    </xf>
    <xf numFmtId="0" fontId="8" fillId="3" borderId="2" xfId="0" applyFont="1" applyFill="1" applyBorder="1" applyAlignment="1">
      <alignment horizontal="left"/>
    </xf>
    <xf numFmtId="0" fontId="8" fillId="2" borderId="0" xfId="0" applyFont="1" applyFill="1"/>
    <xf numFmtId="0" fontId="4" fillId="4" borderId="0" xfId="0" applyFont="1" applyFill="1" applyAlignment="1">
      <alignment horizontal="center"/>
    </xf>
    <xf numFmtId="3" fontId="8" fillId="3" borderId="0" xfId="33" applyNumberFormat="1" applyFont="1" applyFill="1" applyBorder="1" applyAlignment="1">
      <alignment horizontal="left" vertical="top"/>
    </xf>
    <xf numFmtId="0" fontId="8" fillId="3" borderId="0" xfId="0" applyFont="1" applyFill="1" applyBorder="1"/>
    <xf numFmtId="0" fontId="3" fillId="3" borderId="0" xfId="0" applyFont="1" applyFill="1" applyBorder="1"/>
    <xf numFmtId="0" fontId="3" fillId="0" borderId="0" xfId="35" applyFont="1" applyFill="1" applyAlignment="1" applyProtection="1">
      <alignment horizontal="center" vertical="center"/>
      <protection hidden="1"/>
    </xf>
    <xf numFmtId="0" fontId="3" fillId="0" borderId="0" xfId="35" applyFont="1" applyFill="1" applyProtection="1">
      <alignment horizontal="left" vertical="center"/>
      <protection hidden="1"/>
    </xf>
    <xf numFmtId="0" fontId="3" fillId="0" borderId="4" xfId="35" applyFont="1" applyFill="1" applyBorder="1" applyAlignment="1" applyProtection="1">
      <alignment horizontal="left" vertical="center" wrapText="1"/>
    </xf>
    <xf numFmtId="0" fontId="8" fillId="3" borderId="5" xfId="0" applyFont="1" applyFill="1" applyBorder="1"/>
    <xf numFmtId="3" fontId="12" fillId="3" borderId="0" xfId="33" applyNumberFormat="1" applyFont="1" applyFill="1" applyBorder="1" applyAlignment="1">
      <alignment horizontal="left" vertical="top"/>
    </xf>
    <xf numFmtId="3" fontId="8" fillId="3" borderId="2" xfId="35" applyNumberFormat="1" applyFont="1" applyFill="1" applyBorder="1" applyAlignment="1" applyProtection="1">
      <alignment horizontal="left" vertical="center"/>
      <protection hidden="1"/>
    </xf>
    <xf numFmtId="0" fontId="8" fillId="0" borderId="2" xfId="0" applyFont="1" applyFill="1" applyBorder="1"/>
    <xf numFmtId="0" fontId="3" fillId="0" borderId="2" xfId="0" applyFont="1" applyFill="1" applyBorder="1"/>
    <xf numFmtId="3" fontId="8" fillId="0" borderId="3" xfId="35" applyNumberFormat="1" applyFont="1" applyFill="1" applyBorder="1" applyAlignment="1" applyProtection="1">
      <alignment horizontal="left" vertical="center"/>
      <protection hidden="1"/>
    </xf>
    <xf numFmtId="168" fontId="3" fillId="0" borderId="0" xfId="1" applyNumberFormat="1" applyFont="1" applyFill="1" applyBorder="1" applyAlignment="1" applyProtection="1">
      <alignment vertical="center"/>
    </xf>
    <xf numFmtId="0" fontId="3" fillId="0" borderId="0" xfId="0" applyFont="1" applyFill="1"/>
    <xf numFmtId="0" fontId="4" fillId="0" borderId="6" xfId="35" applyFont="1" applyFill="1" applyBorder="1" applyAlignment="1" applyProtection="1">
      <alignment horizontal="center" vertical="top" wrapText="1"/>
    </xf>
    <xf numFmtId="0" fontId="4" fillId="0" borderId="7" xfId="35" applyFont="1" applyFill="1" applyBorder="1" applyAlignment="1" applyProtection="1">
      <alignment horizontal="left" vertical="top" wrapText="1"/>
    </xf>
    <xf numFmtId="0" fontId="4" fillId="0" borderId="8" xfId="35" applyFont="1" applyFill="1" applyBorder="1" applyAlignment="1" applyProtection="1">
      <alignment horizontal="center" vertical="top" wrapText="1"/>
    </xf>
    <xf numFmtId="1" fontId="4" fillId="0" borderId="9" xfId="1" applyNumberFormat="1" applyFont="1" applyFill="1" applyBorder="1" applyAlignment="1" applyProtection="1">
      <alignment horizontal="center" vertical="top"/>
    </xf>
    <xf numFmtId="0" fontId="4" fillId="0" borderId="10" xfId="35" applyFont="1" applyFill="1" applyBorder="1" applyAlignment="1" applyProtection="1">
      <alignment horizontal="center" vertical="top" wrapText="1"/>
    </xf>
    <xf numFmtId="0" fontId="3" fillId="0" borderId="2" xfId="35" applyFont="1" applyFill="1" applyBorder="1" applyAlignment="1" applyProtection="1">
      <alignment horizontal="left" vertical="top" wrapText="1"/>
    </xf>
    <xf numFmtId="0" fontId="3" fillId="0" borderId="1" xfId="35" applyFont="1" applyFill="1" applyBorder="1" applyAlignment="1" applyProtection="1">
      <alignment horizontal="left" vertical="top" wrapText="1"/>
    </xf>
    <xf numFmtId="168" fontId="3" fillId="5" borderId="11" xfId="1" applyNumberFormat="1" applyFont="1" applyFill="1" applyBorder="1" applyAlignment="1" applyProtection="1">
      <alignment horizontal="left" vertical="top"/>
    </xf>
    <xf numFmtId="0" fontId="4" fillId="0" borderId="12" xfId="35" applyFont="1" applyFill="1" applyBorder="1" applyAlignment="1" applyProtection="1">
      <alignment horizontal="center" vertical="top" wrapText="1"/>
    </xf>
    <xf numFmtId="0" fontId="3" fillId="0" borderId="13" xfId="35" applyFont="1" applyFill="1" applyBorder="1" applyAlignment="1" applyProtection="1">
      <alignment horizontal="left" vertical="top" wrapText="1"/>
    </xf>
    <xf numFmtId="0" fontId="3" fillId="0" borderId="14" xfId="35" applyFont="1" applyFill="1" applyBorder="1" applyAlignment="1" applyProtection="1">
      <alignment horizontal="left" vertical="top" wrapText="1"/>
    </xf>
    <xf numFmtId="168" fontId="3" fillId="5" borderId="15" xfId="1" applyNumberFormat="1" applyFont="1" applyFill="1" applyBorder="1" applyAlignment="1" applyProtection="1">
      <alignment horizontal="left" vertical="top"/>
    </xf>
    <xf numFmtId="0" fontId="4" fillId="0" borderId="16" xfId="35" applyFont="1" applyFill="1" applyBorder="1" applyAlignment="1" applyProtection="1">
      <alignment horizontal="center" vertical="top" wrapText="1"/>
    </xf>
    <xf numFmtId="165" fontId="4" fillId="0" borderId="3" xfId="35" applyNumberFormat="1" applyFont="1" applyFill="1" applyBorder="1" applyAlignment="1" applyProtection="1">
      <alignment horizontal="right" vertical="center"/>
    </xf>
    <xf numFmtId="165" fontId="4" fillId="0" borderId="1" xfId="35" quotePrefix="1" applyNumberFormat="1" applyFont="1" applyFill="1" applyBorder="1" applyAlignment="1" applyProtection="1">
      <alignment horizontal="right" vertical="center"/>
    </xf>
    <xf numFmtId="165" fontId="3" fillId="5" borderId="1" xfId="35" quotePrefix="1" applyNumberFormat="1" applyFont="1" applyFill="1" applyBorder="1" applyAlignment="1" applyProtection="1">
      <alignment horizontal="right" vertical="center"/>
    </xf>
    <xf numFmtId="165" fontId="3" fillId="5" borderId="14" xfId="35" quotePrefix="1" applyNumberFormat="1" applyFont="1" applyFill="1" applyBorder="1" applyAlignment="1" applyProtection="1">
      <alignment horizontal="right" vertical="center"/>
    </xf>
    <xf numFmtId="165" fontId="3" fillId="5" borderId="3" xfId="35" applyNumberFormat="1" applyFont="1" applyFill="1" applyBorder="1" applyAlignment="1" applyProtection="1">
      <alignment horizontal="right" vertical="center"/>
    </xf>
    <xf numFmtId="165" fontId="3" fillId="5" borderId="17" xfId="35" applyNumberFormat="1" applyFont="1" applyFill="1" applyBorder="1" applyAlignment="1" applyProtection="1">
      <alignment horizontal="right" vertical="center"/>
    </xf>
    <xf numFmtId="0" fontId="4" fillId="3" borderId="0" xfId="33" applyFont="1" applyFill="1" applyBorder="1" applyAlignment="1">
      <alignment horizontal="center" vertical="top"/>
    </xf>
    <xf numFmtId="0" fontId="3" fillId="0" borderId="2" xfId="35" applyFont="1" applyFill="1" applyBorder="1" applyAlignment="1" applyProtection="1">
      <alignment horizontal="justify" vertical="top" wrapText="1"/>
    </xf>
    <xf numFmtId="0" fontId="3" fillId="0" borderId="13" xfId="35" applyFont="1" applyFill="1" applyBorder="1" applyAlignment="1" applyProtection="1">
      <alignment horizontal="justify" vertical="top" wrapText="1"/>
    </xf>
    <xf numFmtId="0" fontId="3" fillId="0" borderId="0" xfId="35" applyFont="1" applyFill="1" applyBorder="1" applyAlignment="1" applyProtection="1">
      <alignment horizontal="justify" vertical="top" wrapText="1"/>
    </xf>
    <xf numFmtId="0" fontId="4" fillId="0" borderId="7" xfId="35" applyFont="1" applyFill="1" applyBorder="1" applyAlignment="1" applyProtection="1">
      <alignment horizontal="justify" vertical="top" wrapText="1"/>
    </xf>
    <xf numFmtId="0" fontId="3" fillId="0" borderId="0" xfId="0" applyFont="1" applyFill="1" applyAlignment="1">
      <alignment horizontal="justify"/>
    </xf>
    <xf numFmtId="0" fontId="3" fillId="0" borderId="1" xfId="35" applyFont="1" applyFill="1" applyBorder="1" applyAlignment="1" applyProtection="1">
      <alignment horizontal="right" vertical="center" wrapText="1"/>
    </xf>
    <xf numFmtId="0" fontId="3" fillId="0" borderId="14" xfId="35" applyFont="1" applyFill="1" applyBorder="1" applyAlignment="1" applyProtection="1">
      <alignment horizontal="right" vertical="center" wrapText="1"/>
    </xf>
    <xf numFmtId="165" fontId="4" fillId="0" borderId="4" xfId="35" quotePrefix="1" applyNumberFormat="1" applyFont="1" applyFill="1" applyBorder="1" applyAlignment="1" applyProtection="1">
      <alignment horizontal="right" vertical="center"/>
    </xf>
    <xf numFmtId="165" fontId="4" fillId="0" borderId="18" xfId="35" quotePrefix="1" applyNumberFormat="1" applyFont="1" applyFill="1" applyBorder="1" applyAlignment="1" applyProtection="1">
      <alignment horizontal="right" vertical="center"/>
    </xf>
    <xf numFmtId="165" fontId="3" fillId="6" borderId="4" xfId="35" quotePrefix="1" applyNumberFormat="1" applyFont="1" applyFill="1" applyBorder="1" applyAlignment="1" applyProtection="1">
      <alignment horizontal="right" vertical="center"/>
    </xf>
    <xf numFmtId="165" fontId="3" fillId="0" borderId="1" xfId="35" quotePrefix="1" applyNumberFormat="1" applyFont="1" applyFill="1" applyBorder="1" applyAlignment="1" applyProtection="1">
      <alignment horizontal="right" vertical="center"/>
    </xf>
    <xf numFmtId="3" fontId="8" fillId="3" borderId="2" xfId="33" applyNumberFormat="1" applyFont="1" applyFill="1" applyBorder="1" applyAlignment="1">
      <alignment horizontal="left" vertical="top"/>
    </xf>
    <xf numFmtId="0" fontId="4" fillId="0" borderId="2" xfId="35" applyFont="1" applyFill="1" applyBorder="1" applyAlignment="1" applyProtection="1">
      <alignment horizontal="justify" vertical="top" wrapText="1"/>
    </xf>
    <xf numFmtId="0" fontId="4" fillId="0" borderId="19" xfId="35" applyFont="1" applyFill="1" applyBorder="1" applyAlignment="1" applyProtection="1">
      <alignment horizontal="center" vertical="top" wrapText="1"/>
    </xf>
    <xf numFmtId="165" fontId="3" fillId="0" borderId="2" xfId="35" applyNumberFormat="1" applyFont="1" applyFill="1" applyBorder="1" applyAlignment="1" applyProtection="1">
      <alignment horizontal="justify" vertical="top" wrapText="1"/>
    </xf>
    <xf numFmtId="165" fontId="4" fillId="0" borderId="16" xfId="35" quotePrefix="1" applyNumberFormat="1" applyFont="1" applyFill="1" applyBorder="1" applyAlignment="1" applyProtection="1">
      <alignment horizontal="center" vertical="center" wrapText="1"/>
    </xf>
    <xf numFmtId="0" fontId="4" fillId="0" borderId="13" xfId="35" applyFont="1" applyFill="1" applyBorder="1" applyAlignment="1" applyProtection="1">
      <alignment horizontal="justify" vertical="top" wrapText="1"/>
    </xf>
    <xf numFmtId="165" fontId="4" fillId="0" borderId="9" xfId="35" quotePrefix="1" applyNumberFormat="1" applyFont="1" applyFill="1" applyBorder="1" applyAlignment="1" applyProtection="1">
      <alignment horizontal="center" vertical="center" wrapText="1"/>
    </xf>
    <xf numFmtId="165" fontId="4" fillId="0" borderId="15" xfId="35" quotePrefix="1" applyNumberFormat="1" applyFont="1" applyFill="1" applyBorder="1" applyAlignment="1" applyProtection="1">
      <alignment horizontal="right" vertical="center"/>
    </xf>
    <xf numFmtId="0" fontId="4" fillId="0" borderId="0" xfId="35" applyFont="1" applyFill="1" applyBorder="1" applyAlignment="1" applyProtection="1">
      <alignment horizontal="center" vertical="top" wrapText="1"/>
    </xf>
    <xf numFmtId="165" fontId="4" fillId="0" borderId="0" xfId="35" quotePrefix="1" applyNumberFormat="1" applyFont="1" applyFill="1" applyBorder="1" applyAlignment="1" applyProtection="1">
      <alignment horizontal="right" vertical="center"/>
    </xf>
    <xf numFmtId="0" fontId="10" fillId="3" borderId="0" xfId="0" applyFont="1" applyFill="1" applyBorder="1"/>
    <xf numFmtId="0" fontId="10" fillId="3" borderId="2" xfId="0" applyFont="1" applyFill="1" applyBorder="1"/>
    <xf numFmtId="165" fontId="4" fillId="0" borderId="20" xfId="35" quotePrefix="1" applyNumberFormat="1" applyFont="1" applyFill="1" applyBorder="1" applyAlignment="1" applyProtection="1">
      <alignment horizontal="right" vertical="center"/>
    </xf>
    <xf numFmtId="1" fontId="4" fillId="0" borderId="21" xfId="1" applyNumberFormat="1" applyFont="1" applyFill="1" applyBorder="1" applyAlignment="1" applyProtection="1">
      <alignment horizontal="center" vertical="top"/>
    </xf>
    <xf numFmtId="1" fontId="4" fillId="0" borderId="22" xfId="1" applyNumberFormat="1" applyFont="1" applyFill="1" applyBorder="1" applyAlignment="1" applyProtection="1">
      <alignment horizontal="center" vertical="top"/>
    </xf>
    <xf numFmtId="0" fontId="4" fillId="0" borderId="0" xfId="0" applyFont="1" applyFill="1"/>
    <xf numFmtId="0" fontId="11" fillId="0" borderId="1" xfId="0" applyFont="1" applyFill="1" applyBorder="1"/>
    <xf numFmtId="165" fontId="4" fillId="0" borderId="17" xfId="35" applyNumberFormat="1" applyFont="1" applyFill="1" applyBorder="1" applyAlignment="1" applyProtection="1">
      <alignment horizontal="right" vertical="center"/>
    </xf>
    <xf numFmtId="0" fontId="3" fillId="0" borderId="0" xfId="35" applyFont="1" applyFill="1" applyBorder="1" applyAlignment="1" applyProtection="1">
      <alignment horizontal="left" vertical="top" wrapText="1"/>
      <protection hidden="1"/>
    </xf>
    <xf numFmtId="0" fontId="4" fillId="0" borderId="0" xfId="35" applyFont="1" applyFill="1" applyBorder="1" applyAlignment="1" applyProtection="1">
      <alignment horizontal="center" vertical="top" wrapText="1"/>
      <protection hidden="1"/>
    </xf>
    <xf numFmtId="0" fontId="4" fillId="0" borderId="23" xfId="35" applyFont="1" applyFill="1" applyBorder="1" applyAlignment="1" applyProtection="1">
      <alignment horizontal="center" vertical="top" wrapText="1"/>
    </xf>
    <xf numFmtId="0" fontId="4" fillId="0" borderId="24" xfId="35" applyFont="1" applyFill="1" applyBorder="1" applyAlignment="1" applyProtection="1">
      <alignment horizontal="left" vertical="top" wrapText="1"/>
    </xf>
    <xf numFmtId="165" fontId="3" fillId="0" borderId="4" xfId="35" quotePrefix="1" applyNumberFormat="1" applyFont="1" applyFill="1" applyBorder="1" applyAlignment="1" applyProtection="1">
      <alignment horizontal="right" vertical="center"/>
    </xf>
    <xf numFmtId="169" fontId="3" fillId="0" borderId="4" xfId="35" quotePrefix="1" applyNumberFormat="1" applyFont="1" applyFill="1" applyBorder="1" applyAlignment="1" applyProtection="1">
      <alignment horizontal="center" vertical="center"/>
    </xf>
    <xf numFmtId="9" fontId="3" fillId="0" borderId="4" xfId="35" quotePrefix="1" applyNumberFormat="1" applyFont="1" applyFill="1" applyBorder="1" applyAlignment="1" applyProtection="1">
      <alignment horizontal="center" vertical="center"/>
    </xf>
    <xf numFmtId="165" fontId="3" fillId="0" borderId="11" xfId="35" quotePrefix="1" applyNumberFormat="1" applyFont="1" applyFill="1" applyBorder="1" applyAlignment="1" applyProtection="1">
      <alignment horizontal="right" vertical="center"/>
    </xf>
    <xf numFmtId="10" fontId="4" fillId="6" borderId="18" xfId="35" quotePrefix="1" applyNumberFormat="1" applyFont="1" applyFill="1" applyBorder="1" applyAlignment="1" applyProtection="1">
      <alignment horizontal="center" vertical="center"/>
    </xf>
    <xf numFmtId="9" fontId="4" fillId="6" borderId="18" xfId="35" quotePrefix="1" applyNumberFormat="1" applyFont="1" applyFill="1" applyBorder="1" applyAlignment="1" applyProtection="1">
      <alignment horizontal="center" vertical="center"/>
    </xf>
    <xf numFmtId="165" fontId="4" fillId="0" borderId="19" xfId="35" quotePrefix="1" applyNumberFormat="1" applyFont="1" applyFill="1" applyBorder="1" applyAlignment="1" applyProtection="1">
      <alignment horizontal="center" vertical="center" wrapText="1"/>
    </xf>
    <xf numFmtId="9" fontId="4" fillId="6" borderId="17" xfId="35" quotePrefix="1" applyNumberFormat="1" applyFont="1" applyFill="1" applyBorder="1" applyAlignment="1" applyProtection="1">
      <alignment horizontal="center" vertical="center"/>
    </xf>
    <xf numFmtId="3" fontId="3" fillId="0" borderId="3" xfId="35" quotePrefix="1" applyNumberFormat="1" applyFont="1" applyFill="1" applyBorder="1" applyAlignment="1" applyProtection="1">
      <alignment horizontal="right" vertical="center"/>
    </xf>
    <xf numFmtId="0" fontId="2" fillId="0" borderId="1" xfId="9" quotePrefix="1" applyFill="1" applyBorder="1" applyAlignment="1" applyProtection="1">
      <alignment horizontal="center" vertical="top" wrapText="1"/>
    </xf>
    <xf numFmtId="0" fontId="16" fillId="0" borderId="0" xfId="35" applyFont="1" applyFill="1" applyProtection="1">
      <alignment horizontal="left" vertical="center"/>
      <protection hidden="1"/>
    </xf>
    <xf numFmtId="165" fontId="3" fillId="0" borderId="4" xfId="35" applyNumberFormat="1" applyFont="1" applyFill="1" applyBorder="1" applyAlignment="1" applyProtection="1">
      <alignment horizontal="right" vertical="center"/>
    </xf>
    <xf numFmtId="0" fontId="4" fillId="0" borderId="4" xfId="35" applyFont="1" applyFill="1" applyBorder="1" applyAlignment="1" applyProtection="1">
      <alignment horizontal="left" vertical="center" wrapText="1"/>
    </xf>
    <xf numFmtId="165" fontId="4" fillId="0" borderId="4" xfId="35" applyNumberFormat="1" applyFont="1" applyFill="1" applyBorder="1" applyAlignment="1" applyProtection="1">
      <alignment horizontal="right" vertical="center"/>
    </xf>
    <xf numFmtId="0" fontId="18" fillId="0" borderId="4" xfId="35" applyFont="1" applyFill="1" applyBorder="1" applyAlignment="1" applyProtection="1">
      <alignment horizontal="left" vertical="center" wrapText="1"/>
    </xf>
    <xf numFmtId="0" fontId="3" fillId="0" borderId="25" xfId="35" applyFont="1" applyFill="1" applyBorder="1" applyAlignment="1" applyProtection="1">
      <alignment horizontal="center" vertical="center"/>
      <protection hidden="1"/>
    </xf>
    <xf numFmtId="165" fontId="4" fillId="0" borderId="11" xfId="35" applyNumberFormat="1" applyFont="1" applyFill="1" applyBorder="1" applyAlignment="1" applyProtection="1">
      <alignment horizontal="right" vertical="center"/>
    </xf>
    <xf numFmtId="165" fontId="3" fillId="0" borderId="11" xfId="35" applyNumberFormat="1" applyFont="1" applyFill="1" applyBorder="1" applyAlignment="1" applyProtection="1">
      <alignment horizontal="right" vertical="center"/>
    </xf>
    <xf numFmtId="0" fontId="3" fillId="0" borderId="26" xfId="35" applyFont="1" applyFill="1" applyBorder="1" applyAlignment="1" applyProtection="1">
      <alignment horizontal="center" vertical="center"/>
      <protection hidden="1"/>
    </xf>
    <xf numFmtId="0" fontId="4" fillId="0" borderId="18" xfId="35" applyFont="1" applyFill="1" applyBorder="1" applyAlignment="1" applyProtection="1">
      <alignment horizontal="left" vertical="center" wrapText="1"/>
    </xf>
    <xf numFmtId="165" fontId="4" fillId="0" borderId="18" xfId="35" applyNumberFormat="1" applyFont="1" applyFill="1" applyBorder="1" applyAlignment="1" applyProtection="1">
      <alignment horizontal="right" vertical="center"/>
    </xf>
    <xf numFmtId="165" fontId="3" fillId="0" borderId="3" xfId="35" applyNumberFormat="1" applyFont="1" applyFill="1" applyBorder="1" applyAlignment="1" applyProtection="1">
      <alignment horizontal="right" vertical="center"/>
    </xf>
    <xf numFmtId="0" fontId="3" fillId="0" borderId="27" xfId="35" applyFont="1" applyFill="1" applyBorder="1" applyAlignment="1" applyProtection="1">
      <alignment horizontal="center" vertical="center"/>
      <protection hidden="1"/>
    </xf>
    <xf numFmtId="0" fontId="43" fillId="3" borderId="0" xfId="33" applyFont="1" applyFill="1" applyBorder="1" applyAlignment="1">
      <alignment horizontal="left" vertical="top"/>
    </xf>
    <xf numFmtId="165" fontId="3" fillId="6" borderId="4" xfId="35" applyNumberFormat="1" applyFont="1" applyFill="1" applyBorder="1" applyAlignment="1" applyProtection="1">
      <alignment horizontal="right" vertical="center"/>
    </xf>
    <xf numFmtId="0" fontId="9" fillId="5" borderId="0" xfId="0" applyFont="1" applyFill="1" applyAlignment="1">
      <alignment horizontal="right" vertical="center"/>
    </xf>
    <xf numFmtId="0" fontId="10" fillId="5" borderId="0" xfId="0" applyFont="1" applyFill="1"/>
    <xf numFmtId="0" fontId="3" fillId="5" borderId="0" xfId="0" applyFont="1" applyFill="1"/>
    <xf numFmtId="0" fontId="8" fillId="5" borderId="0" xfId="0" applyFont="1" applyFill="1"/>
    <xf numFmtId="0" fontId="3" fillId="5" borderId="0" xfId="0" applyFont="1" applyFill="1" applyBorder="1"/>
    <xf numFmtId="0" fontId="43" fillId="0" borderId="0" xfId="35" applyFont="1" applyFill="1" applyAlignment="1" applyProtection="1">
      <alignment horizontal="left" vertical="center"/>
      <protection hidden="1"/>
    </xf>
    <xf numFmtId="3" fontId="4" fillId="3" borderId="4" xfId="33" applyNumberFormat="1" applyFont="1" applyFill="1" applyBorder="1" applyAlignment="1">
      <alignment horizontal="center" vertical="center"/>
    </xf>
    <xf numFmtId="0" fontId="44" fillId="0" borderId="0" xfId="35" applyFont="1" applyFill="1" applyAlignment="1" applyProtection="1">
      <alignment horizontal="left" vertical="center"/>
      <protection hidden="1"/>
    </xf>
    <xf numFmtId="168" fontId="45" fillId="0" borderId="0" xfId="1" applyNumberFormat="1" applyFont="1" applyFill="1" applyBorder="1" applyAlignment="1" applyProtection="1">
      <alignment horizontal="center" vertical="center"/>
    </xf>
    <xf numFmtId="0" fontId="4" fillId="0" borderId="0" xfId="35" applyFont="1" applyFill="1" applyBorder="1" applyAlignment="1" applyProtection="1">
      <alignment horizontal="left" vertical="top" wrapText="1"/>
      <protection hidden="1"/>
    </xf>
    <xf numFmtId="166" fontId="4" fillId="5" borderId="18" xfId="35" applyNumberFormat="1" applyFont="1" applyFill="1" applyBorder="1" applyAlignment="1" applyProtection="1">
      <alignment horizontal="center" vertical="center"/>
    </xf>
    <xf numFmtId="0" fontId="11" fillId="3" borderId="1" xfId="0" applyFont="1" applyFill="1" applyBorder="1"/>
    <xf numFmtId="0" fontId="3" fillId="2" borderId="0" xfId="15" applyFont="1" applyFill="1"/>
    <xf numFmtId="0" fontId="10" fillId="3" borderId="0" xfId="15" applyFont="1" applyFill="1"/>
    <xf numFmtId="0" fontId="10" fillId="2" borderId="0" xfId="15" applyFont="1" applyFill="1"/>
    <xf numFmtId="0" fontId="8" fillId="3" borderId="3" xfId="15" applyFont="1" applyFill="1" applyBorder="1"/>
    <xf numFmtId="0" fontId="8" fillId="3" borderId="2" xfId="15" applyFont="1" applyFill="1" applyBorder="1"/>
    <xf numFmtId="0" fontId="8" fillId="3" borderId="1" xfId="15" applyFont="1" applyFill="1" applyBorder="1"/>
    <xf numFmtId="0" fontId="8" fillId="2" borderId="0" xfId="15" applyFont="1" applyFill="1"/>
    <xf numFmtId="0" fontId="4" fillId="4" borderId="0" xfId="15" applyFont="1" applyFill="1" applyAlignment="1">
      <alignment horizontal="center"/>
    </xf>
    <xf numFmtId="0" fontId="8" fillId="3" borderId="0" xfId="15" applyFont="1" applyFill="1" applyBorder="1"/>
    <xf numFmtId="0" fontId="3" fillId="3" borderId="0" xfId="15" applyFont="1" applyFill="1" applyBorder="1"/>
    <xf numFmtId="168" fontId="3" fillId="0" borderId="0" xfId="3" applyNumberFormat="1" applyFont="1" applyFill="1" applyBorder="1" applyAlignment="1" applyProtection="1">
      <alignment vertical="center"/>
    </xf>
    <xf numFmtId="0" fontId="3" fillId="0" borderId="0" xfId="15" applyFont="1" applyFill="1"/>
    <xf numFmtId="168" fontId="3" fillId="5" borderId="11" xfId="3" applyNumberFormat="1" applyFont="1" applyFill="1" applyBorder="1" applyAlignment="1" applyProtection="1">
      <alignment horizontal="left" vertical="top"/>
    </xf>
    <xf numFmtId="168" fontId="3" fillId="5" borderId="15" xfId="3" applyNumberFormat="1" applyFont="1" applyFill="1" applyBorder="1" applyAlignment="1" applyProtection="1">
      <alignment horizontal="left" vertical="top"/>
    </xf>
    <xf numFmtId="0" fontId="4" fillId="0" borderId="28" xfId="35" applyFont="1" applyFill="1" applyBorder="1" applyAlignment="1" applyProtection="1">
      <alignment horizontal="center" vertical="top" wrapText="1"/>
    </xf>
    <xf numFmtId="0" fontId="3" fillId="0" borderId="24" xfId="35" applyFont="1" applyFill="1" applyBorder="1" applyAlignment="1" applyProtection="1">
      <alignment horizontal="justify" vertical="top" wrapText="1"/>
    </xf>
    <xf numFmtId="0" fontId="8" fillId="0" borderId="2" xfId="35" applyFont="1" applyFill="1" applyBorder="1" applyAlignment="1" applyProtection="1">
      <alignment horizontal="justify" vertical="top" wrapText="1"/>
    </xf>
    <xf numFmtId="0" fontId="12" fillId="0" borderId="24" xfId="35" applyFont="1" applyFill="1" applyBorder="1" applyAlignment="1" applyProtection="1">
      <alignment horizontal="justify" vertical="top" wrapText="1"/>
    </xf>
    <xf numFmtId="0" fontId="17" fillId="5" borderId="29" xfId="35" applyFont="1" applyFill="1" applyBorder="1" applyAlignment="1" applyProtection="1">
      <alignment horizontal="center" vertical="center"/>
    </xf>
    <xf numFmtId="170" fontId="17" fillId="0" borderId="5" xfId="35" applyNumberFormat="1" applyFont="1" applyFill="1" applyBorder="1" applyAlignment="1" applyProtection="1">
      <alignment horizontal="center" vertical="center"/>
    </xf>
    <xf numFmtId="0" fontId="17" fillId="5" borderId="29" xfId="35" applyFont="1" applyFill="1" applyBorder="1" applyAlignment="1" applyProtection="1">
      <alignment horizontal="right" vertical="center"/>
    </xf>
    <xf numFmtId="0" fontId="16" fillId="0" borderId="2" xfId="35" applyFont="1" applyFill="1" applyBorder="1" applyAlignment="1" applyProtection="1">
      <alignment horizontal="center" vertical="center"/>
    </xf>
    <xf numFmtId="0" fontId="16" fillId="0" borderId="2" xfId="35" applyFont="1" applyFill="1" applyBorder="1" applyAlignment="1" applyProtection="1">
      <alignment horizontal="justify" vertical="top" wrapText="1"/>
    </xf>
    <xf numFmtId="0" fontId="16" fillId="0" borderId="1" xfId="35" applyFont="1" applyFill="1" applyBorder="1" applyAlignment="1" applyProtection="1">
      <alignment horizontal="center" vertical="center"/>
    </xf>
    <xf numFmtId="0" fontId="17" fillId="0" borderId="24" xfId="35" applyFont="1" applyFill="1" applyBorder="1" applyAlignment="1" applyProtection="1">
      <alignment horizontal="justify" vertical="top" wrapText="1"/>
    </xf>
    <xf numFmtId="0" fontId="17" fillId="5" borderId="4" xfId="35" applyFont="1" applyFill="1" applyBorder="1" applyAlignment="1" applyProtection="1">
      <alignment horizontal="center" vertical="center"/>
    </xf>
    <xf numFmtId="170" fontId="17" fillId="0" borderId="2" xfId="35" applyNumberFormat="1" applyFont="1" applyFill="1" applyBorder="1" applyAlignment="1" applyProtection="1">
      <alignment horizontal="center" vertical="center"/>
    </xf>
    <xf numFmtId="0" fontId="17" fillId="5" borderId="4" xfId="35" applyFont="1" applyFill="1" applyBorder="1" applyAlignment="1" applyProtection="1">
      <alignment horizontal="right" vertical="center"/>
    </xf>
    <xf numFmtId="165" fontId="17" fillId="0" borderId="1" xfId="35" applyNumberFormat="1" applyFont="1" applyFill="1" applyBorder="1" applyAlignment="1" applyProtection="1">
      <alignment horizontal="right" vertical="center"/>
    </xf>
    <xf numFmtId="165" fontId="3" fillId="5" borderId="3" xfId="35" applyNumberFormat="1" applyFont="1" applyFill="1" applyBorder="1" applyAlignment="1" applyProtection="1">
      <alignment horizontal="right" vertical="center"/>
    </xf>
    <xf numFmtId="165" fontId="17" fillId="6" borderId="1" xfId="35" applyNumberFormat="1" applyFont="1" applyFill="1" applyBorder="1" applyAlignment="1" applyProtection="1">
      <alignment horizontal="right" vertical="center"/>
    </xf>
    <xf numFmtId="165" fontId="16" fillId="0" borderId="1" xfId="35" applyNumberFormat="1" applyFont="1" applyFill="1" applyBorder="1" applyAlignment="1" applyProtection="1">
      <alignment horizontal="right" vertical="center"/>
    </xf>
    <xf numFmtId="0" fontId="3" fillId="0" borderId="30" xfId="35" applyFont="1" applyFill="1" applyBorder="1" applyAlignment="1" applyProtection="1">
      <alignment horizontal="justify" vertical="top" wrapText="1"/>
    </xf>
    <xf numFmtId="0" fontId="17" fillId="0" borderId="18" xfId="35" applyFont="1" applyFill="1" applyBorder="1" applyAlignment="1" applyProtection="1">
      <alignment horizontal="center" vertical="center"/>
    </xf>
    <xf numFmtId="170" fontId="17" fillId="0" borderId="13" xfId="35" applyNumberFormat="1" applyFont="1" applyFill="1" applyBorder="1" applyAlignment="1" applyProtection="1">
      <alignment horizontal="center" vertical="center"/>
    </xf>
    <xf numFmtId="0" fontId="16" fillId="0" borderId="18" xfId="35" applyFont="1" applyFill="1" applyBorder="1" applyAlignment="1" applyProtection="1">
      <alignment horizontal="center" vertical="center"/>
    </xf>
    <xf numFmtId="165" fontId="16" fillId="0" borderId="14" xfId="35" applyNumberFormat="1" applyFont="1" applyFill="1" applyBorder="1" applyAlignment="1" applyProtection="1">
      <alignment horizontal="right" vertical="center"/>
    </xf>
    <xf numFmtId="0" fontId="12" fillId="0" borderId="0" xfId="35" applyFont="1" applyFill="1" applyBorder="1" applyAlignment="1" applyProtection="1">
      <alignment horizontal="left" vertical="top" wrapText="1"/>
      <protection hidden="1"/>
    </xf>
    <xf numFmtId="0" fontId="8" fillId="0" borderId="0" xfId="35" applyFont="1" applyFill="1" applyBorder="1" applyAlignment="1" applyProtection="1">
      <alignment horizontal="left" vertical="top"/>
      <protection hidden="1"/>
    </xf>
    <xf numFmtId="0" fontId="8" fillId="0" borderId="0" xfId="35" applyFont="1" applyFill="1" applyBorder="1" applyAlignment="1" applyProtection="1">
      <alignment horizontal="left" vertical="top" wrapText="1"/>
      <protection hidden="1"/>
    </xf>
    <xf numFmtId="9" fontId="8" fillId="5" borderId="0" xfId="35" applyNumberFormat="1" applyFont="1" applyFill="1" applyBorder="1" applyAlignment="1" applyProtection="1">
      <alignment horizontal="center" vertical="top" wrapText="1"/>
      <protection hidden="1"/>
    </xf>
    <xf numFmtId="0" fontId="8" fillId="0" borderId="0" xfId="35" applyFont="1" applyFill="1" applyBorder="1" applyAlignment="1" applyProtection="1">
      <alignment horizontal="center" vertical="top" wrapText="1"/>
      <protection hidden="1"/>
    </xf>
    <xf numFmtId="0" fontId="8" fillId="0" borderId="6" xfId="35" applyFont="1" applyFill="1" applyBorder="1" applyAlignment="1" applyProtection="1">
      <alignment horizontal="center" vertical="top" wrapText="1"/>
    </xf>
    <xf numFmtId="0" fontId="8" fillId="0" borderId="7" xfId="35" applyFont="1" applyFill="1" applyBorder="1" applyAlignment="1" applyProtection="1">
      <alignment horizontal="center" vertical="top"/>
    </xf>
    <xf numFmtId="0" fontId="8" fillId="0" borderId="8" xfId="35" applyFont="1" applyFill="1" applyBorder="1" applyAlignment="1" applyProtection="1">
      <alignment horizontal="center" vertical="top" wrapText="1"/>
    </xf>
    <xf numFmtId="1" fontId="8" fillId="0" borderId="9" xfId="3" applyNumberFormat="1" applyFont="1" applyFill="1" applyBorder="1" applyAlignment="1" applyProtection="1">
      <alignment horizontal="center" vertical="top"/>
    </xf>
    <xf numFmtId="0" fontId="12" fillId="0" borderId="2" xfId="35" applyFont="1" applyFill="1" applyBorder="1" applyAlignment="1" applyProtection="1">
      <alignment horizontal="justify" vertical="top" wrapText="1"/>
    </xf>
    <xf numFmtId="0" fontId="12" fillId="0" borderId="5" xfId="35" applyFont="1" applyFill="1" applyBorder="1" applyAlignment="1" applyProtection="1">
      <alignment horizontal="justify" vertical="top" wrapText="1"/>
    </xf>
    <xf numFmtId="0" fontId="8" fillId="0" borderId="13" xfId="35" applyFont="1" applyFill="1" applyBorder="1" applyAlignment="1" applyProtection="1">
      <alignment horizontal="justify" vertical="top" wrapText="1"/>
    </xf>
    <xf numFmtId="0" fontId="8" fillId="0" borderId="16" xfId="35" applyFont="1" applyFill="1" applyBorder="1" applyAlignment="1" applyProtection="1">
      <alignment horizontal="center" vertical="top" wrapText="1"/>
    </xf>
    <xf numFmtId="0" fontId="8" fillId="3" borderId="1" xfId="0" applyFont="1" applyFill="1" applyBorder="1"/>
    <xf numFmtId="0" fontId="8" fillId="3" borderId="31" xfId="0" applyFont="1" applyFill="1" applyBorder="1"/>
    <xf numFmtId="0" fontId="8" fillId="3" borderId="32" xfId="0" applyFont="1" applyFill="1" applyBorder="1"/>
    <xf numFmtId="0" fontId="11" fillId="3" borderId="1" xfId="15" applyFont="1" applyFill="1" applyBorder="1"/>
    <xf numFmtId="0" fontId="8" fillId="3" borderId="2" xfId="15" applyFont="1" applyFill="1" applyBorder="1" applyAlignment="1">
      <alignment horizontal="left"/>
    </xf>
    <xf numFmtId="0" fontId="3" fillId="3" borderId="1" xfId="15" applyFont="1" applyFill="1" applyBorder="1"/>
    <xf numFmtId="0" fontId="3" fillId="2" borderId="0" xfId="21" applyFont="1" applyFill="1" applyProtection="1"/>
    <xf numFmtId="0" fontId="3" fillId="0" borderId="0" xfId="21" applyFont="1" applyFill="1" applyProtection="1"/>
    <xf numFmtId="0" fontId="21" fillId="0" borderId="0" xfId="10" applyFont="1" applyFill="1" applyAlignment="1" applyProtection="1">
      <alignment horizontal="center"/>
    </xf>
    <xf numFmtId="0" fontId="4" fillId="0" borderId="0" xfId="21" applyFont="1" applyFill="1" applyAlignment="1" applyProtection="1">
      <alignment horizontal="center"/>
    </xf>
    <xf numFmtId="0" fontId="22" fillId="2" borderId="0" xfId="10" applyFont="1" applyFill="1" applyAlignment="1" applyProtection="1"/>
    <xf numFmtId="0" fontId="12" fillId="0" borderId="33" xfId="21" applyFont="1" applyFill="1" applyBorder="1"/>
    <xf numFmtId="0" fontId="23" fillId="0" borderId="33" xfId="21" applyFont="1" applyFill="1" applyBorder="1"/>
    <xf numFmtId="0" fontId="24" fillId="0" borderId="33" xfId="21" applyFont="1" applyFill="1" applyBorder="1"/>
    <xf numFmtId="0" fontId="25" fillId="0" borderId="33" xfId="21" applyFont="1" applyFill="1" applyBorder="1" applyAlignment="1"/>
    <xf numFmtId="0" fontId="4" fillId="2" borderId="0" xfId="21" applyFont="1" applyFill="1" applyAlignment="1" applyProtection="1">
      <alignment horizontal="center"/>
    </xf>
    <xf numFmtId="165" fontId="3" fillId="6" borderId="1" xfId="35" quotePrefix="1" applyNumberFormat="1" applyFont="1" applyFill="1" applyBorder="1" applyAlignment="1" applyProtection="1">
      <alignment horizontal="right" vertical="center"/>
    </xf>
    <xf numFmtId="0" fontId="2" fillId="5" borderId="0" xfId="9" applyFill="1" applyAlignment="1" applyProtection="1"/>
    <xf numFmtId="0" fontId="15" fillId="3" borderId="34" xfId="33" applyFont="1" applyFill="1" applyBorder="1" applyAlignment="1">
      <alignment horizontal="center" vertical="center"/>
    </xf>
    <xf numFmtId="0" fontId="15" fillId="3" borderId="21" xfId="33" applyFont="1" applyFill="1" applyBorder="1" applyAlignment="1">
      <alignment horizontal="center" vertical="top"/>
    </xf>
    <xf numFmtId="3" fontId="8" fillId="3" borderId="21" xfId="33" applyNumberFormat="1" applyFont="1" applyFill="1" applyBorder="1" applyAlignment="1">
      <alignment horizontal="left" vertical="top"/>
    </xf>
    <xf numFmtId="0" fontId="8" fillId="3" borderId="21" xfId="0" applyFont="1" applyFill="1" applyBorder="1"/>
    <xf numFmtId="0" fontId="3" fillId="3" borderId="22" xfId="0" applyFont="1" applyFill="1" applyBorder="1"/>
    <xf numFmtId="0" fontId="3" fillId="3" borderId="35" xfId="33" applyFont="1" applyFill="1" applyBorder="1" applyAlignment="1">
      <alignment horizontal="left" vertical="top"/>
    </xf>
    <xf numFmtId="0" fontId="3" fillId="3" borderId="36" xfId="0" applyFont="1" applyFill="1" applyBorder="1"/>
    <xf numFmtId="0" fontId="4" fillId="3" borderId="37" xfId="33" applyFont="1" applyFill="1" applyBorder="1" applyAlignment="1">
      <alignment horizontal="left" vertical="top"/>
    </xf>
    <xf numFmtId="0" fontId="4" fillId="3" borderId="38" xfId="33" applyFont="1" applyFill="1" applyBorder="1" applyAlignment="1">
      <alignment horizontal="left" vertical="top"/>
    </xf>
    <xf numFmtId="3" fontId="8" fillId="3" borderId="38" xfId="33" applyNumberFormat="1" applyFont="1" applyFill="1" applyBorder="1" applyAlignment="1">
      <alignment horizontal="left" vertical="top"/>
    </xf>
    <xf numFmtId="0" fontId="8" fillId="3" borderId="38" xfId="0" applyFont="1" applyFill="1" applyBorder="1"/>
    <xf numFmtId="0" fontId="3" fillId="3" borderId="39" xfId="0" applyFont="1" applyFill="1" applyBorder="1"/>
    <xf numFmtId="0" fontId="13" fillId="3" borderId="34" xfId="33" applyFont="1" applyFill="1" applyBorder="1" applyAlignment="1">
      <alignment horizontal="left" vertical="top"/>
    </xf>
    <xf numFmtId="0" fontId="15" fillId="3" borderId="21" xfId="33" applyFont="1" applyFill="1" applyBorder="1" applyAlignment="1">
      <alignment horizontal="left" vertical="top"/>
    </xf>
    <xf numFmtId="0" fontId="4" fillId="3" borderId="21" xfId="33" applyFont="1" applyFill="1" applyBorder="1" applyAlignment="1">
      <alignment horizontal="left" vertical="top"/>
    </xf>
    <xf numFmtId="0" fontId="3" fillId="0" borderId="34" xfId="0" applyFont="1" applyFill="1" applyBorder="1"/>
    <xf numFmtId="0" fontId="15" fillId="3" borderId="21" xfId="33" applyFont="1" applyFill="1" applyBorder="1" applyAlignment="1">
      <alignment horizontal="left" vertical="center"/>
    </xf>
    <xf numFmtId="0" fontId="13" fillId="3" borderId="34" xfId="33" applyFont="1" applyFill="1" applyBorder="1" applyAlignment="1">
      <alignment horizontal="center" vertical="center"/>
    </xf>
    <xf numFmtId="0" fontId="15" fillId="3" borderId="21" xfId="33" applyFont="1" applyFill="1" applyBorder="1" applyAlignment="1">
      <alignment horizontal="center" vertical="center"/>
    </xf>
    <xf numFmtId="0" fontId="10" fillId="3" borderId="21" xfId="0" applyFont="1" applyFill="1" applyBorder="1"/>
    <xf numFmtId="0" fontId="10" fillId="3" borderId="38" xfId="0" applyFont="1" applyFill="1" applyBorder="1"/>
    <xf numFmtId="0" fontId="4" fillId="3" borderId="21" xfId="33" applyFont="1" applyFill="1" applyBorder="1" applyAlignment="1">
      <alignment horizontal="center" vertical="top"/>
    </xf>
    <xf numFmtId="0" fontId="8" fillId="3" borderId="21" xfId="15" applyFont="1" applyFill="1" applyBorder="1"/>
    <xf numFmtId="0" fontId="3" fillId="3" borderId="22" xfId="15" applyFont="1" applyFill="1" applyBorder="1"/>
    <xf numFmtId="0" fontId="3" fillId="3" borderId="36" xfId="15" applyFont="1" applyFill="1" applyBorder="1"/>
    <xf numFmtId="0" fontId="8" fillId="3" borderId="38" xfId="15" applyFont="1" applyFill="1" applyBorder="1"/>
    <xf numFmtId="0" fontId="3" fillId="3" borderId="39" xfId="15" applyFont="1" applyFill="1" applyBorder="1"/>
    <xf numFmtId="0" fontId="4" fillId="5" borderId="4" xfId="33" applyFont="1" applyFill="1" applyBorder="1" applyAlignment="1">
      <alignment horizontal="center" vertical="center"/>
    </xf>
    <xf numFmtId="165" fontId="4" fillId="6" borderId="4" xfId="35" applyNumberFormat="1" applyFont="1" applyFill="1" applyBorder="1" applyAlignment="1" applyProtection="1">
      <alignment horizontal="center" vertical="center"/>
    </xf>
    <xf numFmtId="165" fontId="4" fillId="7" borderId="4" xfId="35" applyNumberFormat="1" applyFont="1" applyFill="1" applyBorder="1" applyAlignment="1" applyProtection="1">
      <alignment horizontal="center" vertical="center"/>
    </xf>
    <xf numFmtId="0" fontId="3" fillId="0" borderId="3" xfId="35" applyFont="1" applyFill="1" applyBorder="1" applyAlignment="1" applyProtection="1">
      <alignment horizontal="left" vertical="center" wrapText="1"/>
    </xf>
    <xf numFmtId="165" fontId="3" fillId="5" borderId="4" xfId="35" applyNumberFormat="1" applyFont="1" applyFill="1" applyBorder="1" applyAlignment="1" applyProtection="1">
      <alignment horizontal="right" vertical="center" wrapText="1"/>
    </xf>
    <xf numFmtId="0" fontId="3" fillId="0" borderId="32" xfId="35" applyFont="1" applyFill="1" applyBorder="1" applyAlignment="1" applyProtection="1">
      <alignment horizontal="left" vertical="center" wrapText="1"/>
    </xf>
    <xf numFmtId="0" fontId="3" fillId="0" borderId="2" xfId="35" applyFont="1" applyFill="1" applyBorder="1" applyAlignment="1" applyProtection="1">
      <alignment horizontal="left" vertical="center" wrapText="1"/>
    </xf>
    <xf numFmtId="0" fontId="3" fillId="0" borderId="1" xfId="35" applyFont="1" applyFill="1" applyBorder="1" applyAlignment="1" applyProtection="1">
      <alignment horizontal="left" vertical="center" wrapText="1"/>
    </xf>
    <xf numFmtId="0" fontId="3" fillId="0" borderId="40" xfId="35" applyFont="1" applyFill="1" applyBorder="1" applyAlignment="1" applyProtection="1">
      <alignment horizontal="left" vertical="center" wrapText="1"/>
    </xf>
    <xf numFmtId="0" fontId="4" fillId="0" borderId="4" xfId="35" applyFont="1" applyFill="1" applyBorder="1" applyAlignment="1" applyProtection="1">
      <alignment horizontal="center" vertical="center"/>
    </xf>
    <xf numFmtId="0" fontId="46" fillId="3" borderId="0" xfId="33" applyFont="1" applyFill="1" applyBorder="1" applyAlignment="1">
      <alignment horizontal="left" vertical="top"/>
    </xf>
    <xf numFmtId="0" fontId="31" fillId="0" borderId="33" xfId="9" quotePrefix="1" applyFont="1" applyFill="1" applyBorder="1" applyAlignment="1" applyProtection="1">
      <alignment horizontal="center"/>
    </xf>
    <xf numFmtId="0" fontId="31" fillId="0" borderId="33" xfId="9" applyFont="1" applyFill="1" applyBorder="1" applyAlignment="1" applyProtection="1">
      <alignment horizontal="center"/>
    </xf>
    <xf numFmtId="0" fontId="25" fillId="0" borderId="33" xfId="21" applyFont="1" applyFill="1" applyBorder="1" applyAlignment="1">
      <alignment horizontal="center"/>
    </xf>
    <xf numFmtId="0" fontId="3" fillId="2" borderId="4" xfId="0" applyFont="1" applyFill="1" applyBorder="1"/>
    <xf numFmtId="168" fontId="4" fillId="7" borderId="4" xfId="1" applyNumberFormat="1" applyFont="1" applyFill="1" applyBorder="1" applyAlignment="1" applyProtection="1">
      <alignment horizontal="center" vertical="center"/>
    </xf>
    <xf numFmtId="0" fontId="43" fillId="3" borderId="0" xfId="33" applyFont="1" applyFill="1" applyBorder="1" applyAlignment="1">
      <alignment horizontal="left" vertical="center"/>
    </xf>
    <xf numFmtId="165" fontId="3" fillId="2" borderId="0" xfId="0" applyNumberFormat="1" applyFont="1" applyFill="1"/>
    <xf numFmtId="0" fontId="3" fillId="0" borderId="6" xfId="35" applyFont="1" applyFill="1" applyBorder="1" applyAlignment="1" applyProtection="1">
      <alignment horizontal="center" vertical="center"/>
      <protection hidden="1"/>
    </xf>
    <xf numFmtId="169" fontId="4" fillId="0" borderId="11" xfId="35" applyNumberFormat="1" applyFont="1" applyFill="1" applyBorder="1" applyAlignment="1" applyProtection="1">
      <alignment horizontal="center" vertical="center"/>
    </xf>
    <xf numFmtId="0" fontId="4" fillId="0" borderId="9" xfId="35" applyFont="1" applyFill="1" applyBorder="1" applyAlignment="1" applyProtection="1">
      <alignment horizontal="center" vertical="top" wrapText="1"/>
    </xf>
    <xf numFmtId="3" fontId="16" fillId="0" borderId="7" xfId="35" applyNumberFormat="1" applyFont="1" applyFill="1" applyBorder="1" applyAlignment="1" applyProtection="1">
      <alignment horizontal="left" vertical="center" wrapText="1"/>
    </xf>
    <xf numFmtId="165" fontId="4" fillId="0" borderId="29" xfId="35" applyNumberFormat="1" applyFont="1" applyFill="1" applyBorder="1" applyAlignment="1" applyProtection="1">
      <alignment horizontal="right" vertical="center"/>
    </xf>
    <xf numFmtId="165" fontId="4" fillId="0" borderId="32" xfId="35" applyNumberFormat="1" applyFont="1" applyFill="1" applyBorder="1" applyAlignment="1" applyProtection="1">
      <alignment horizontal="right" vertical="center"/>
    </xf>
    <xf numFmtId="0" fontId="2" fillId="0" borderId="1" xfId="9" quotePrefix="1" applyFill="1" applyBorder="1" applyAlignment="1" applyProtection="1">
      <alignment horizontal="left" vertical="top" wrapText="1"/>
    </xf>
    <xf numFmtId="165" fontId="4" fillId="5" borderId="29" xfId="35" applyNumberFormat="1" applyFont="1" applyFill="1" applyBorder="1" applyAlignment="1" applyProtection="1">
      <alignment horizontal="center" vertical="center" wrapText="1"/>
    </xf>
    <xf numFmtId="165" fontId="4" fillId="0" borderId="40" xfId="35" applyNumberFormat="1" applyFont="1" applyFill="1" applyBorder="1" applyAlignment="1" applyProtection="1">
      <alignment horizontal="right" vertical="center"/>
    </xf>
    <xf numFmtId="165" fontId="3" fillId="5" borderId="41" xfId="35" applyNumberFormat="1" applyFont="1" applyFill="1" applyBorder="1" applyAlignment="1" applyProtection="1">
      <alignment horizontal="right" vertical="center"/>
    </xf>
    <xf numFmtId="165" fontId="3" fillId="5" borderId="42" xfId="35" applyNumberFormat="1" applyFont="1" applyFill="1" applyBorder="1" applyAlignment="1" applyProtection="1">
      <alignment horizontal="right" vertical="center"/>
    </xf>
    <xf numFmtId="0" fontId="16" fillId="0" borderId="3" xfId="35" applyFont="1" applyFill="1" applyBorder="1" applyAlignment="1" applyProtection="1">
      <alignment horizontal="left" vertical="center" wrapText="1"/>
    </xf>
    <xf numFmtId="165" fontId="4" fillId="0" borderId="43" xfId="35" applyNumberFormat="1" applyFont="1" applyFill="1" applyBorder="1" applyAlignment="1" applyProtection="1">
      <alignment horizontal="right" vertical="center"/>
    </xf>
    <xf numFmtId="165" fontId="4" fillId="0" borderId="2"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xf>
    <xf numFmtId="0" fontId="16" fillId="0" borderId="31" xfId="35" applyFont="1" applyFill="1" applyBorder="1" applyAlignment="1" applyProtection="1">
      <alignment horizontal="left" vertical="center" wrapText="1"/>
    </xf>
    <xf numFmtId="168" fontId="3" fillId="6" borderId="11" xfId="1" applyNumberFormat="1" applyFont="1" applyFill="1" applyBorder="1" applyAlignment="1" applyProtection="1">
      <alignment horizontal="left" vertical="top"/>
    </xf>
    <xf numFmtId="165" fontId="3" fillId="6" borderId="14" xfId="35" quotePrefix="1" applyNumberFormat="1" applyFont="1" applyFill="1" applyBorder="1" applyAlignment="1" applyProtection="1">
      <alignment horizontal="right" vertical="center"/>
    </xf>
    <xf numFmtId="168" fontId="3" fillId="6" borderId="15" xfId="1" applyNumberFormat="1" applyFont="1" applyFill="1" applyBorder="1" applyAlignment="1" applyProtection="1">
      <alignment horizontal="left" vertical="top"/>
    </xf>
    <xf numFmtId="0" fontId="2" fillId="0" borderId="1" xfId="9" quotePrefix="1" applyFill="1" applyBorder="1" applyAlignment="1" applyProtection="1">
      <alignment horizontal="right" vertical="center" wrapText="1"/>
    </xf>
    <xf numFmtId="0" fontId="3" fillId="0" borderId="7" xfId="35" applyFont="1" applyFill="1" applyBorder="1" applyAlignment="1" applyProtection="1">
      <alignment horizontal="left" vertical="center" wrapText="1"/>
    </xf>
    <xf numFmtId="0" fontId="4" fillId="0" borderId="44" xfId="35" applyFont="1" applyFill="1" applyBorder="1" applyAlignment="1" applyProtection="1">
      <alignment horizontal="center" vertical="top" wrapText="1"/>
    </xf>
    <xf numFmtId="0" fontId="3" fillId="0" borderId="10" xfId="35" applyFont="1" applyFill="1" applyBorder="1" applyAlignment="1" applyProtection="1">
      <alignment horizontal="center" vertical="top" wrapText="1"/>
    </xf>
    <xf numFmtId="0" fontId="3" fillId="0" borderId="12" xfId="35" applyFont="1" applyFill="1" applyBorder="1" applyAlignment="1" applyProtection="1">
      <alignment horizontal="center" vertical="top" wrapText="1"/>
    </xf>
    <xf numFmtId="0" fontId="8" fillId="3" borderId="22" xfId="0" applyFont="1" applyFill="1" applyBorder="1"/>
    <xf numFmtId="0" fontId="8" fillId="3" borderId="36" xfId="0" applyFont="1" applyFill="1" applyBorder="1"/>
    <xf numFmtId="0" fontId="8" fillId="3" borderId="39" xfId="0" applyFont="1" applyFill="1" applyBorder="1"/>
    <xf numFmtId="171" fontId="4" fillId="0" borderId="1" xfId="35" applyNumberFormat="1" applyFont="1" applyFill="1" applyBorder="1" applyAlignment="1" applyProtection="1">
      <alignment horizontal="center" vertical="center"/>
    </xf>
    <xf numFmtId="171" fontId="3" fillId="0" borderId="1" xfId="35" applyNumberFormat="1" applyFont="1" applyFill="1" applyBorder="1" applyAlignment="1" applyProtection="1">
      <alignment horizontal="center" vertical="center"/>
    </xf>
    <xf numFmtId="0" fontId="47" fillId="0" borderId="0" xfId="35" applyFont="1" applyFill="1" applyBorder="1" applyAlignment="1" applyProtection="1">
      <alignment horizontal="right" vertical="center" wrapText="1"/>
      <protection hidden="1"/>
    </xf>
    <xf numFmtId="0" fontId="3" fillId="0" borderId="0" xfId="21" applyFont="1" applyFill="1" applyAlignment="1" applyProtection="1">
      <alignment horizontal="justify" wrapText="1"/>
    </xf>
    <xf numFmtId="0" fontId="4" fillId="0" borderId="0" xfId="21" applyFont="1" applyFill="1" applyAlignment="1" applyProtection="1">
      <alignment horizontal="justify" wrapText="1"/>
    </xf>
    <xf numFmtId="0" fontId="4" fillId="3" borderId="0" xfId="33" applyFont="1" applyFill="1" applyBorder="1" applyAlignment="1">
      <alignment horizontal="justify" vertical="top" wrapText="1"/>
    </xf>
    <xf numFmtId="0" fontId="12" fillId="0" borderId="33" xfId="21" applyFont="1" applyFill="1" applyBorder="1" applyAlignment="1">
      <alignment horizontal="justify" wrapText="1"/>
    </xf>
    <xf numFmtId="0" fontId="24" fillId="0" borderId="33" xfId="21" applyFont="1" applyFill="1" applyBorder="1" applyAlignment="1">
      <alignment horizontal="justify" wrapText="1"/>
    </xf>
    <xf numFmtId="0" fontId="8" fillId="0" borderId="33" xfId="21" applyFont="1" applyFill="1" applyBorder="1" applyAlignment="1">
      <alignment horizontal="justify" wrapText="1"/>
    </xf>
    <xf numFmtId="0" fontId="12" fillId="0" borderId="33" xfId="10" applyFont="1" applyFill="1" applyBorder="1" applyAlignment="1" applyProtection="1">
      <alignment horizontal="justify" wrapText="1"/>
    </xf>
    <xf numFmtId="0" fontId="3" fillId="2" borderId="0" xfId="21" applyFont="1" applyFill="1" applyAlignment="1" applyProtection="1">
      <alignment horizontal="justify" wrapText="1"/>
    </xf>
    <xf numFmtId="168" fontId="45" fillId="0" borderId="0" xfId="1" applyNumberFormat="1" applyFont="1" applyFill="1" applyBorder="1" applyAlignment="1" applyProtection="1">
      <alignment horizontal="left" vertical="center"/>
    </xf>
    <xf numFmtId="165" fontId="4" fillId="6" borderId="1" xfId="35" quotePrefix="1" applyNumberFormat="1" applyFont="1" applyFill="1" applyBorder="1" applyAlignment="1" applyProtection="1">
      <alignment horizontal="center" vertical="center"/>
    </xf>
    <xf numFmtId="165" fontId="4" fillId="6" borderId="14" xfId="35" quotePrefix="1" applyNumberFormat="1" applyFont="1" applyFill="1" applyBorder="1" applyAlignment="1" applyProtection="1">
      <alignment horizontal="center" vertical="center"/>
    </xf>
    <xf numFmtId="168" fontId="4" fillId="0" borderId="4" xfId="1" applyNumberFormat="1" applyFont="1" applyFill="1" applyBorder="1" applyAlignment="1" applyProtection="1">
      <alignment horizontal="center" vertical="center" wrapText="1"/>
    </xf>
    <xf numFmtId="0" fontId="3" fillId="0" borderId="43" xfId="35" applyFont="1" applyFill="1" applyBorder="1" applyAlignment="1" applyProtection="1">
      <alignment horizontal="left" vertical="center" wrapText="1"/>
    </xf>
    <xf numFmtId="0" fontId="25" fillId="0" borderId="33" xfId="21" applyFont="1" applyFill="1" applyBorder="1" applyAlignment="1">
      <alignment horizontal="left"/>
    </xf>
    <xf numFmtId="0" fontId="25" fillId="0" borderId="33" xfId="21" applyFont="1" applyFill="1" applyBorder="1" applyAlignment="1">
      <alignment horizontal="center" vertical="center"/>
    </xf>
    <xf numFmtId="165" fontId="3" fillId="6" borderId="43" xfId="35" quotePrefix="1" applyNumberFormat="1" applyFont="1" applyFill="1" applyBorder="1" applyAlignment="1" applyProtection="1">
      <alignment horizontal="right" vertical="center"/>
    </xf>
    <xf numFmtId="165" fontId="3" fillId="6" borderId="45" xfId="35" quotePrefix="1" applyNumberFormat="1" applyFont="1" applyFill="1" applyBorder="1" applyAlignment="1" applyProtection="1">
      <alignment horizontal="right" vertical="center"/>
    </xf>
    <xf numFmtId="0" fontId="31" fillId="0" borderId="0" xfId="9" applyFont="1" applyFill="1" applyAlignment="1" applyProtection="1">
      <alignment horizontal="left"/>
    </xf>
    <xf numFmtId="0" fontId="2" fillId="5" borderId="0" xfId="9" applyFill="1" applyAlignment="1" applyProtection="1">
      <alignment horizontal="right"/>
    </xf>
    <xf numFmtId="0" fontId="31" fillId="0" borderId="0" xfId="9" applyFont="1" applyFill="1" applyAlignment="1" applyProtection="1">
      <alignment horizontal="right"/>
    </xf>
    <xf numFmtId="165" fontId="3" fillId="5" borderId="4" xfId="35" applyNumberFormat="1" applyFont="1" applyFill="1" applyBorder="1" applyAlignment="1" applyProtection="1">
      <alignment horizontal="right" vertical="center"/>
    </xf>
    <xf numFmtId="165" fontId="3" fillId="5" borderId="11" xfId="35" applyNumberFormat="1" applyFont="1" applyFill="1" applyBorder="1" applyAlignment="1" applyProtection="1">
      <alignment horizontal="right" vertical="center"/>
    </xf>
    <xf numFmtId="165" fontId="4" fillId="5" borderId="4" xfId="35" applyNumberFormat="1" applyFont="1" applyFill="1" applyBorder="1" applyAlignment="1" applyProtection="1">
      <alignment horizontal="right" vertical="center"/>
    </xf>
    <xf numFmtId="165" fontId="4" fillId="0" borderId="1"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wrapText="1"/>
    </xf>
    <xf numFmtId="169" fontId="4" fillId="0" borderId="4" xfId="35" applyNumberFormat="1" applyFont="1" applyFill="1" applyBorder="1" applyAlignment="1" applyProtection="1">
      <alignment horizontal="center" vertical="center"/>
    </xf>
    <xf numFmtId="0" fontId="3" fillId="0" borderId="7" xfId="0" applyFont="1" applyFill="1" applyBorder="1"/>
    <xf numFmtId="10" fontId="3" fillId="5" borderId="4" xfId="35" applyNumberFormat="1" applyFont="1" applyFill="1" applyBorder="1" applyAlignment="1" applyProtection="1">
      <alignment horizontal="center" vertical="center"/>
    </xf>
    <xf numFmtId="168" fontId="4" fillId="7" borderId="16" xfId="1" applyNumberFormat="1" applyFont="1" applyFill="1" applyBorder="1" applyAlignment="1" applyProtection="1">
      <alignment horizontal="center" vertical="center"/>
    </xf>
    <xf numFmtId="165" fontId="3" fillId="6" borderId="11" xfId="35" applyNumberFormat="1" applyFont="1" applyFill="1" applyBorder="1" applyAlignment="1" applyProtection="1">
      <alignment horizontal="right" vertical="center"/>
    </xf>
    <xf numFmtId="0" fontId="33" fillId="0" borderId="0" xfId="0" applyFont="1"/>
    <xf numFmtId="0" fontId="4" fillId="0" borderId="0" xfId="21" applyFont="1" applyFill="1" applyAlignment="1" applyProtection="1">
      <alignment horizontal="center" wrapText="1"/>
    </xf>
    <xf numFmtId="0" fontId="8" fillId="0" borderId="0" xfId="21" applyFont="1" applyFill="1" applyAlignment="1" applyProtection="1">
      <alignment horizontal="center" wrapText="1"/>
    </xf>
    <xf numFmtId="0" fontId="12" fillId="0" borderId="33" xfId="21" applyFont="1" applyFill="1" applyBorder="1" applyAlignment="1">
      <alignment horizontal="center"/>
    </xf>
    <xf numFmtId="0" fontId="8" fillId="0" borderId="0" xfId="21" applyFont="1" applyFill="1" applyAlignment="1" applyProtection="1">
      <alignment horizontal="center"/>
    </xf>
    <xf numFmtId="0" fontId="12" fillId="0" borderId="0" xfId="21" applyFont="1" applyFill="1" applyProtection="1"/>
    <xf numFmtId="168" fontId="3" fillId="5" borderId="3" xfId="1" applyNumberFormat="1" applyFont="1" applyFill="1" applyBorder="1" applyAlignment="1" applyProtection="1">
      <alignment horizontal="left" vertical="top"/>
    </xf>
    <xf numFmtId="168" fontId="3" fillId="5" borderId="2" xfId="1" applyNumberFormat="1" applyFont="1" applyFill="1" applyBorder="1" applyAlignment="1" applyProtection="1">
      <alignment horizontal="left" vertical="top"/>
    </xf>
    <xf numFmtId="168" fontId="3" fillId="5" borderId="43" xfId="1" applyNumberFormat="1" applyFont="1" applyFill="1" applyBorder="1" applyAlignment="1" applyProtection="1">
      <alignment horizontal="left" vertical="top"/>
    </xf>
    <xf numFmtId="0" fontId="0" fillId="0" borderId="0" xfId="0" quotePrefix="1"/>
    <xf numFmtId="0" fontId="2" fillId="0" borderId="0" xfId="9" applyFill="1" applyAlignment="1" applyProtection="1">
      <alignment horizontal="left"/>
    </xf>
    <xf numFmtId="3" fontId="44" fillId="5" borderId="0" xfId="35" applyNumberFormat="1" applyFont="1" applyFill="1" applyBorder="1" applyAlignment="1" applyProtection="1">
      <alignment horizontal="center" vertical="top" wrapText="1"/>
      <protection hidden="1"/>
    </xf>
    <xf numFmtId="0" fontId="3" fillId="0" borderId="5" xfId="35" applyFont="1" applyFill="1" applyBorder="1" applyAlignment="1" applyProtection="1">
      <alignment horizontal="justify" vertical="top" wrapText="1"/>
    </xf>
    <xf numFmtId="0" fontId="3" fillId="0" borderId="32" xfId="35" applyFont="1" applyFill="1" applyBorder="1" applyAlignment="1" applyProtection="1">
      <alignment horizontal="left" vertical="top" wrapText="1"/>
    </xf>
    <xf numFmtId="165" fontId="3" fillId="5" borderId="31" xfId="35" applyNumberFormat="1" applyFont="1" applyFill="1" applyBorder="1" applyAlignment="1" applyProtection="1">
      <alignment horizontal="right" vertical="center"/>
    </xf>
    <xf numFmtId="168" fontId="3" fillId="5" borderId="46" xfId="1" applyNumberFormat="1" applyFont="1" applyFill="1" applyBorder="1" applyAlignment="1" applyProtection="1">
      <alignment horizontal="left" vertical="top"/>
    </xf>
    <xf numFmtId="0" fontId="2" fillId="0" borderId="0" xfId="9" applyFill="1" applyAlignment="1" applyProtection="1">
      <alignment horizontal="right"/>
    </xf>
    <xf numFmtId="0" fontId="49" fillId="5" borderId="0" xfId="9" applyFont="1" applyFill="1" applyAlignment="1" applyProtection="1">
      <alignment horizontal="right"/>
    </xf>
    <xf numFmtId="0" fontId="49" fillId="5" borderId="0" xfId="9" applyFont="1" applyFill="1" applyAlignment="1" applyProtection="1">
      <alignment horizontal="left"/>
    </xf>
    <xf numFmtId="0" fontId="50" fillId="5" borderId="0" xfId="15" applyFont="1" applyFill="1"/>
    <xf numFmtId="0" fontId="4" fillId="0" borderId="40" xfId="35" applyFont="1" applyFill="1" applyBorder="1" applyAlignment="1" applyProtection="1">
      <alignment horizontal="center" vertical="top" wrapText="1"/>
    </xf>
    <xf numFmtId="0" fontId="4" fillId="0" borderId="2" xfId="35" applyFont="1" applyFill="1" applyBorder="1" applyAlignment="1" applyProtection="1">
      <alignment horizontal="left" vertical="top" wrapText="1"/>
    </xf>
    <xf numFmtId="0" fontId="4" fillId="0" borderId="30" xfId="35" applyFont="1" applyFill="1" applyBorder="1" applyAlignment="1" applyProtection="1">
      <alignment horizontal="center" vertical="top" wrapText="1"/>
    </xf>
    <xf numFmtId="0" fontId="4" fillId="2" borderId="0" xfId="0" applyFont="1" applyFill="1"/>
    <xf numFmtId="0" fontId="3" fillId="2" borderId="0" xfId="0" applyFont="1" applyFill="1" applyAlignment="1">
      <alignment wrapText="1"/>
    </xf>
    <xf numFmtId="0" fontId="8" fillId="0" borderId="0" xfId="35" applyFont="1" applyFill="1" applyBorder="1" applyAlignment="1" applyProtection="1">
      <alignment horizontal="left" vertical="center"/>
      <protection hidden="1"/>
    </xf>
    <xf numFmtId="0" fontId="4" fillId="0" borderId="0" xfId="35" applyFont="1" applyFill="1" applyBorder="1" applyAlignment="1" applyProtection="1">
      <alignment horizontal="right" vertical="center"/>
      <protection hidden="1"/>
    </xf>
    <xf numFmtId="0" fontId="4" fillId="0" borderId="0" xfId="33" applyFont="1" applyFill="1" applyBorder="1" applyAlignment="1">
      <alignment horizontal="left" vertical="top"/>
    </xf>
    <xf numFmtId="168" fontId="4" fillId="0" borderId="0" xfId="1" applyNumberFormat="1" applyFont="1" applyFill="1" applyBorder="1" applyAlignment="1" applyProtection="1">
      <alignment horizontal="right" vertical="center" wrapText="1"/>
    </xf>
    <xf numFmtId="168" fontId="3" fillId="0" borderId="0" xfId="1" applyNumberFormat="1" applyFont="1" applyFill="1" applyBorder="1" applyAlignment="1" applyProtection="1">
      <alignment horizontal="right" vertical="center"/>
    </xf>
    <xf numFmtId="0" fontId="4" fillId="0" borderId="7" xfId="35" applyFont="1" applyFill="1" applyBorder="1" applyAlignment="1" applyProtection="1">
      <alignment horizontal="center" vertical="top" wrapText="1"/>
    </xf>
    <xf numFmtId="165" fontId="3" fillId="5" borderId="18" xfId="35" applyNumberFormat="1" applyFont="1" applyFill="1" applyBorder="1" applyAlignment="1" applyProtection="1">
      <alignment horizontal="right" vertical="center"/>
    </xf>
    <xf numFmtId="0" fontId="4" fillId="0" borderId="1" xfId="35" applyFont="1" applyFill="1" applyBorder="1" applyAlignment="1" applyProtection="1">
      <alignment horizontal="center" vertical="center" wrapText="1"/>
    </xf>
    <xf numFmtId="0" fontId="4" fillId="0" borderId="3" xfId="35" applyFont="1" applyFill="1" applyBorder="1" applyAlignment="1" applyProtection="1">
      <alignment horizontal="center" vertical="center" wrapText="1"/>
    </xf>
    <xf numFmtId="14" fontId="4" fillId="0" borderId="1" xfId="35" applyNumberFormat="1" applyFont="1" applyFill="1" applyBorder="1" applyAlignment="1" applyProtection="1">
      <alignment horizontal="center" vertical="center" wrapText="1"/>
    </xf>
    <xf numFmtId="14" fontId="4" fillId="0" borderId="3" xfId="35" applyNumberFormat="1" applyFont="1" applyFill="1" applyBorder="1" applyAlignment="1" applyProtection="1">
      <alignment horizontal="center" vertical="center" wrapText="1"/>
    </xf>
    <xf numFmtId="14" fontId="3" fillId="0" borderId="4" xfId="35" applyNumberFormat="1" applyFont="1" applyFill="1" applyBorder="1" applyAlignment="1" applyProtection="1">
      <alignment horizontal="center" vertical="center"/>
    </xf>
    <xf numFmtId="14" fontId="3" fillId="0" borderId="11" xfId="35" applyNumberFormat="1" applyFont="1" applyFill="1" applyBorder="1" applyAlignment="1" applyProtection="1">
      <alignment horizontal="center" vertical="center"/>
    </xf>
    <xf numFmtId="0" fontId="4" fillId="6" borderId="19" xfId="35" applyFont="1" applyFill="1" applyBorder="1" applyAlignment="1" applyProtection="1">
      <alignment horizontal="center" vertical="top" wrapText="1"/>
    </xf>
    <xf numFmtId="0" fontId="3" fillId="6" borderId="21" xfId="0" applyFont="1" applyFill="1" applyBorder="1"/>
    <xf numFmtId="0" fontId="3" fillId="6" borderId="22" xfId="0" applyFont="1" applyFill="1" applyBorder="1"/>
    <xf numFmtId="0" fontId="3" fillId="6" borderId="0" xfId="0" applyFont="1" applyFill="1" applyBorder="1" applyAlignment="1">
      <alignment vertical="center"/>
    </xf>
    <xf numFmtId="0" fontId="3" fillId="6" borderId="36" xfId="0" applyFont="1" applyFill="1" applyBorder="1" applyAlignment="1">
      <alignment vertical="center"/>
    </xf>
    <xf numFmtId="165" fontId="4" fillId="5" borderId="1" xfId="35" applyNumberFormat="1" applyFont="1" applyFill="1" applyBorder="1" applyAlignment="1" applyProtection="1">
      <alignment horizontal="right" vertical="center"/>
    </xf>
    <xf numFmtId="0" fontId="3" fillId="0" borderId="5" xfId="35" applyFont="1" applyFill="1" applyBorder="1" applyAlignment="1" applyProtection="1">
      <alignment horizontal="left" vertical="top" wrapText="1"/>
    </xf>
    <xf numFmtId="165" fontId="4" fillId="0" borderId="46" xfId="35" applyNumberFormat="1" applyFont="1" applyFill="1" applyBorder="1" applyAlignment="1" applyProtection="1">
      <alignment horizontal="right" vertical="center"/>
    </xf>
    <xf numFmtId="10" fontId="3" fillId="5" borderId="11" xfId="35" applyNumberFormat="1" applyFont="1" applyFill="1" applyBorder="1" applyAlignment="1" applyProtection="1">
      <alignment horizontal="center" vertical="center"/>
    </xf>
    <xf numFmtId="0" fontId="4" fillId="0" borderId="21" xfId="35" applyFont="1" applyFill="1" applyBorder="1" applyAlignment="1" applyProtection="1">
      <alignment horizontal="center" vertical="top" wrapText="1"/>
    </xf>
    <xf numFmtId="0" fontId="4" fillId="0" borderId="22" xfId="35" applyFont="1" applyFill="1" applyBorder="1" applyAlignment="1" applyProtection="1">
      <alignment horizontal="center" vertical="top" wrapText="1"/>
    </xf>
    <xf numFmtId="14" fontId="4" fillId="0" borderId="43" xfId="35" applyNumberFormat="1" applyFont="1" applyFill="1" applyBorder="1" applyAlignment="1" applyProtection="1">
      <alignment horizontal="center" vertical="top" wrapText="1"/>
    </xf>
    <xf numFmtId="0" fontId="4" fillId="0" borderId="1" xfId="35" applyFont="1" applyFill="1" applyBorder="1" applyAlignment="1" applyProtection="1">
      <alignment horizontal="center" vertical="top" wrapText="1"/>
    </xf>
    <xf numFmtId="0" fontId="4" fillId="0" borderId="11" xfId="35" applyFont="1" applyFill="1" applyBorder="1" applyAlignment="1" applyProtection="1">
      <alignment horizontal="center" vertical="top" wrapText="1"/>
    </xf>
    <xf numFmtId="0" fontId="4" fillId="0" borderId="2" xfId="35" applyFont="1" applyFill="1" applyBorder="1" applyAlignment="1" applyProtection="1">
      <alignment horizontal="left" vertical="center" wrapText="1"/>
    </xf>
    <xf numFmtId="0" fontId="3" fillId="0" borderId="47" xfId="35" applyFont="1" applyFill="1" applyBorder="1" applyAlignment="1" applyProtection="1">
      <alignment horizontal="center" vertical="center"/>
      <protection hidden="1"/>
    </xf>
    <xf numFmtId="165" fontId="4" fillId="0" borderId="48" xfId="35" applyNumberFormat="1" applyFont="1" applyFill="1" applyBorder="1" applyAlignment="1" applyProtection="1">
      <alignment horizontal="right" vertical="center"/>
    </xf>
    <xf numFmtId="0" fontId="3" fillId="0" borderId="29" xfId="35" applyFont="1" applyFill="1" applyBorder="1" applyAlignment="1" applyProtection="1">
      <alignment horizontal="center" vertical="center"/>
      <protection hidden="1"/>
    </xf>
    <xf numFmtId="0" fontId="3" fillId="0" borderId="31" xfId="35" applyFont="1" applyFill="1" applyBorder="1" applyAlignment="1" applyProtection="1">
      <alignment horizontal="justify" vertical="top" wrapText="1"/>
    </xf>
    <xf numFmtId="165" fontId="3" fillId="0" borderId="29" xfId="35" applyNumberFormat="1" applyFont="1" applyFill="1" applyBorder="1" applyAlignment="1" applyProtection="1">
      <alignment horizontal="right" vertical="center"/>
    </xf>
    <xf numFmtId="165" fontId="3" fillId="0" borderId="46" xfId="35" applyNumberFormat="1" applyFont="1" applyFill="1" applyBorder="1" applyAlignment="1" applyProtection="1">
      <alignment horizontal="right" vertical="center"/>
    </xf>
    <xf numFmtId="0" fontId="4" fillId="0" borderId="19" xfId="35" applyFont="1" applyFill="1" applyBorder="1" applyAlignment="1" applyProtection="1">
      <alignment horizontal="left" vertical="center" wrapText="1"/>
    </xf>
    <xf numFmtId="165" fontId="4" fillId="0" borderId="14" xfId="35" applyNumberFormat="1" applyFont="1" applyFill="1" applyBorder="1" applyAlignment="1" applyProtection="1">
      <alignment horizontal="right" vertical="center"/>
    </xf>
    <xf numFmtId="0" fontId="4" fillId="2" borderId="31" xfId="0" applyFont="1" applyFill="1" applyBorder="1"/>
    <xf numFmtId="0" fontId="3" fillId="2" borderId="5" xfId="0" applyFont="1" applyFill="1" applyBorder="1"/>
    <xf numFmtId="0" fontId="3" fillId="2" borderId="32" xfId="0" applyFont="1" applyFill="1" applyBorder="1"/>
    <xf numFmtId="0" fontId="4" fillId="2" borderId="49" xfId="0" applyFont="1" applyFill="1" applyBorder="1"/>
    <xf numFmtId="0" fontId="3" fillId="2" borderId="24" xfId="0" applyFont="1" applyFill="1" applyBorder="1"/>
    <xf numFmtId="0" fontId="3" fillId="2" borderId="40" xfId="0" applyFont="1" applyFill="1" applyBorder="1"/>
    <xf numFmtId="165" fontId="4" fillId="5" borderId="11" xfId="35" applyNumberFormat="1" applyFont="1" applyFill="1" applyBorder="1" applyAlignment="1" applyProtection="1">
      <alignment horizontal="center" vertical="center" wrapText="1"/>
    </xf>
    <xf numFmtId="0" fontId="2" fillId="2" borderId="0" xfId="9" quotePrefix="1" applyFill="1" applyAlignment="1" applyProtection="1"/>
    <xf numFmtId="0" fontId="48" fillId="2" borderId="0" xfId="0" applyFont="1" applyFill="1"/>
    <xf numFmtId="14" fontId="4" fillId="0" borderId="1" xfId="35" applyNumberFormat="1" applyFont="1" applyFill="1" applyBorder="1" applyAlignment="1" applyProtection="1">
      <alignment horizontal="center" vertical="top" wrapText="1"/>
    </xf>
    <xf numFmtId="0" fontId="2" fillId="0" borderId="35" xfId="9" applyFill="1" applyBorder="1" applyAlignment="1" applyProtection="1">
      <alignment horizontal="left"/>
    </xf>
    <xf numFmtId="3" fontId="8" fillId="3" borderId="36" xfId="33" applyNumberFormat="1" applyFont="1" applyFill="1" applyBorder="1" applyAlignment="1">
      <alignment horizontal="left" vertical="top"/>
    </xf>
    <xf numFmtId="0" fontId="4" fillId="3" borderId="35" xfId="33" applyFont="1" applyFill="1" applyBorder="1" applyAlignment="1">
      <alignment horizontal="left" vertical="top"/>
    </xf>
    <xf numFmtId="0" fontId="4" fillId="0" borderId="35" xfId="33" applyFont="1" applyFill="1" applyBorder="1" applyAlignment="1">
      <alignment horizontal="left" vertical="top"/>
    </xf>
    <xf numFmtId="0" fontId="44" fillId="0" borderId="35" xfId="35" applyFont="1" applyFill="1" applyBorder="1" applyAlignment="1" applyProtection="1">
      <alignment horizontal="left" vertical="center"/>
      <protection hidden="1"/>
    </xf>
    <xf numFmtId="0" fontId="43" fillId="0" borderId="0" xfId="35" applyFont="1" applyFill="1" applyBorder="1" applyAlignment="1" applyProtection="1">
      <alignment horizontal="left" vertical="center"/>
      <protection hidden="1"/>
    </xf>
    <xf numFmtId="168" fontId="3" fillId="0" borderId="36" xfId="1" applyNumberFormat="1" applyFont="1" applyFill="1" applyBorder="1" applyAlignment="1" applyProtection="1">
      <alignment vertical="center"/>
    </xf>
    <xf numFmtId="165" fontId="4" fillId="5" borderId="50" xfId="35" applyNumberFormat="1" applyFont="1" applyFill="1" applyBorder="1" applyAlignment="1" applyProtection="1">
      <alignment horizontal="right" vertical="center"/>
    </xf>
    <xf numFmtId="165" fontId="4" fillId="5" borderId="51" xfId="35" applyNumberFormat="1" applyFont="1" applyFill="1" applyBorder="1" applyAlignment="1" applyProtection="1">
      <alignment horizontal="right" vertical="center"/>
    </xf>
    <xf numFmtId="0" fontId="36" fillId="5" borderId="0" xfId="9" applyFont="1" applyFill="1" applyAlignment="1" applyProtection="1"/>
    <xf numFmtId="0" fontId="43" fillId="7" borderId="4" xfId="33" applyFont="1" applyFill="1" applyBorder="1" applyAlignment="1">
      <alignment horizontal="center" vertical="top"/>
    </xf>
    <xf numFmtId="0" fontId="4" fillId="0" borderId="43" xfId="35" applyFont="1" applyFill="1" applyBorder="1" applyAlignment="1" applyProtection="1">
      <alignment horizontal="center" vertical="top" wrapText="1"/>
    </xf>
    <xf numFmtId="0" fontId="4" fillId="0" borderId="37" xfId="35" applyFont="1" applyFill="1" applyBorder="1" applyAlignment="1" applyProtection="1">
      <alignment horizontal="center" vertical="top" wrapText="1"/>
    </xf>
    <xf numFmtId="0" fontId="4" fillId="0" borderId="13" xfId="35" applyFont="1" applyFill="1" applyBorder="1" applyAlignment="1" applyProtection="1">
      <alignment horizontal="left" vertical="top" wrapText="1"/>
    </xf>
    <xf numFmtId="14" fontId="4" fillId="0" borderId="14" xfId="35" applyNumberFormat="1" applyFont="1" applyFill="1" applyBorder="1" applyAlignment="1" applyProtection="1">
      <alignment horizontal="center" vertical="top" wrapText="1"/>
    </xf>
    <xf numFmtId="165" fontId="4" fillId="0" borderId="15" xfId="35" applyNumberFormat="1" applyFont="1" applyFill="1" applyBorder="1" applyAlignment="1" applyProtection="1">
      <alignment horizontal="right" vertical="center"/>
    </xf>
    <xf numFmtId="1" fontId="4" fillId="5" borderId="50" xfId="1" applyNumberFormat="1" applyFont="1" applyFill="1" applyBorder="1" applyAlignment="1" applyProtection="1">
      <alignment horizontal="center" vertical="top"/>
    </xf>
    <xf numFmtId="168" fontId="3" fillId="5" borderId="50" xfId="1" applyNumberFormat="1" applyFont="1" applyFill="1" applyBorder="1" applyAlignment="1" applyProtection="1">
      <alignment horizontal="left" vertical="top"/>
    </xf>
    <xf numFmtId="168" fontId="3" fillId="5" borderId="51" xfId="1" applyNumberFormat="1" applyFont="1" applyFill="1" applyBorder="1" applyAlignment="1" applyProtection="1">
      <alignment horizontal="left" vertical="top"/>
    </xf>
    <xf numFmtId="1" fontId="4" fillId="5" borderId="51" xfId="1" applyNumberFormat="1" applyFont="1" applyFill="1" applyBorder="1" applyAlignment="1" applyProtection="1">
      <alignment horizontal="center" vertical="top"/>
    </xf>
    <xf numFmtId="0" fontId="47" fillId="2" borderId="0" xfId="16" applyFont="1" applyFill="1"/>
    <xf numFmtId="0" fontId="2" fillId="5" borderId="0" xfId="9" applyFill="1" applyAlignment="1" applyProtection="1">
      <alignment horizontal="left"/>
    </xf>
    <xf numFmtId="0" fontId="4" fillId="3" borderId="5" xfId="33" applyFont="1" applyFill="1" applyBorder="1" applyAlignment="1">
      <alignment horizontal="left" vertical="top"/>
    </xf>
    <xf numFmtId="165" fontId="4" fillId="7" borderId="1" xfId="35" quotePrefix="1" applyNumberFormat="1" applyFont="1" applyFill="1" applyBorder="1" applyAlignment="1" applyProtection="1">
      <alignment horizontal="center" vertical="center"/>
    </xf>
    <xf numFmtId="3" fontId="8" fillId="3" borderId="5" xfId="33" applyNumberFormat="1" applyFont="1" applyFill="1" applyBorder="1" applyAlignment="1">
      <alignment horizontal="left" vertical="top"/>
    </xf>
    <xf numFmtId="0" fontId="48" fillId="3" borderId="0" xfId="33" applyFont="1" applyFill="1" applyBorder="1" applyAlignment="1">
      <alignment horizontal="left" vertical="center"/>
    </xf>
    <xf numFmtId="14" fontId="3" fillId="2" borderId="0" xfId="0" applyNumberFormat="1" applyFont="1" applyFill="1"/>
    <xf numFmtId="0" fontId="3" fillId="0" borderId="56" xfId="35" applyFont="1" applyFill="1" applyBorder="1" applyAlignment="1" applyProtection="1">
      <alignment horizontal="center" vertical="center"/>
      <protection hidden="1"/>
    </xf>
    <xf numFmtId="0" fontId="4" fillId="0" borderId="38" xfId="35" applyFont="1" applyFill="1" applyBorder="1" applyAlignment="1" applyProtection="1">
      <alignment horizontal="left" vertical="center" wrapText="1"/>
    </xf>
    <xf numFmtId="14" fontId="4" fillId="0" borderId="57" xfId="35" applyNumberFormat="1" applyFont="1" applyFill="1" applyBorder="1" applyAlignment="1" applyProtection="1">
      <alignment horizontal="center" vertical="center" wrapText="1"/>
    </xf>
    <xf numFmtId="165" fontId="3" fillId="5" borderId="58" xfId="35" applyNumberFormat="1" applyFont="1" applyFill="1" applyBorder="1" applyAlignment="1" applyProtection="1">
      <alignment horizontal="right" vertical="center"/>
    </xf>
    <xf numFmtId="165" fontId="3" fillId="5" borderId="48" xfId="35" applyNumberFormat="1" applyFont="1" applyFill="1" applyBorder="1" applyAlignment="1" applyProtection="1">
      <alignment horizontal="right" vertical="center"/>
    </xf>
    <xf numFmtId="14" fontId="8" fillId="5" borderId="2" xfId="0" applyNumberFormat="1" applyFont="1" applyFill="1" applyBorder="1"/>
    <xf numFmtId="14" fontId="3" fillId="5" borderId="4" xfId="35" applyNumberFormat="1" applyFont="1" applyFill="1" applyBorder="1" applyAlignment="1" applyProtection="1">
      <alignment horizontal="center" vertical="center"/>
    </xf>
    <xf numFmtId="14" fontId="3" fillId="5" borderId="18" xfId="35" applyNumberFormat="1" applyFont="1" applyFill="1" applyBorder="1" applyAlignment="1" applyProtection="1">
      <alignment horizontal="center" vertical="center"/>
    </xf>
    <xf numFmtId="0" fontId="51" fillId="0" borderId="0" xfId="0" applyFont="1"/>
    <xf numFmtId="0" fontId="0" fillId="0" borderId="0" xfId="0" applyFont="1" applyFill="1" applyAlignment="1"/>
    <xf numFmtId="0" fontId="52" fillId="0" borderId="0" xfId="0" applyFont="1" applyFill="1" applyAlignment="1"/>
    <xf numFmtId="3" fontId="0" fillId="0" borderId="0" xfId="0" applyNumberFormat="1" applyFont="1" applyFill="1" applyAlignment="1"/>
    <xf numFmtId="3" fontId="52" fillId="0" borderId="0" xfId="0" applyNumberFormat="1" applyFont="1" applyFill="1" applyAlignment="1"/>
    <xf numFmtId="0" fontId="3" fillId="2" borderId="0" xfId="0" applyFont="1" applyFill="1" applyAlignment="1">
      <alignment vertical="center"/>
    </xf>
    <xf numFmtId="165" fontId="4" fillId="5" borderId="0" xfId="35" applyNumberFormat="1" applyFont="1" applyFill="1" applyBorder="1" applyAlignment="1" applyProtection="1">
      <alignment horizontal="right" vertical="center"/>
    </xf>
    <xf numFmtId="165" fontId="3" fillId="5" borderId="0" xfId="35" applyNumberFormat="1" applyFont="1" applyFill="1" applyBorder="1" applyAlignment="1" applyProtection="1">
      <alignment horizontal="right" vertical="center"/>
    </xf>
    <xf numFmtId="165" fontId="4" fillId="2" borderId="0" xfId="0" applyNumberFormat="1" applyFont="1" applyFill="1" applyAlignment="1">
      <alignment vertical="center"/>
    </xf>
    <xf numFmtId="0" fontId="43" fillId="2" borderId="0" xfId="0" applyFont="1" applyFill="1"/>
    <xf numFmtId="0" fontId="43" fillId="2" borderId="0" xfId="0" applyFont="1" applyFill="1" applyAlignment="1"/>
    <xf numFmtId="0" fontId="4" fillId="2" borderId="0" xfId="0" applyFont="1" applyFill="1" applyAlignment="1"/>
    <xf numFmtId="0" fontId="8" fillId="0" borderId="0" xfId="21" applyFont="1" applyFill="1" applyAlignment="1">
      <alignment horizontal="left"/>
    </xf>
    <xf numFmtId="0" fontId="8" fillId="0" borderId="0" xfId="21" applyFont="1" applyFill="1" applyAlignment="1">
      <alignment horizontal="center"/>
    </xf>
    <xf numFmtId="0" fontId="8" fillId="0" borderId="0" xfId="21" applyFont="1" applyFill="1" applyAlignment="1" applyProtection="1">
      <alignment horizontal="center"/>
    </xf>
    <xf numFmtId="0" fontId="4" fillId="0" borderId="52" xfId="35" applyFont="1" applyFill="1" applyBorder="1" applyAlignment="1" applyProtection="1">
      <alignment horizontal="center" vertical="center" wrapText="1"/>
    </xf>
    <xf numFmtId="0" fontId="4" fillId="0" borderId="41" xfId="35" applyFont="1" applyFill="1" applyBorder="1" applyAlignment="1" applyProtection="1">
      <alignment horizontal="center" vertical="center" wrapText="1"/>
    </xf>
    <xf numFmtId="0" fontId="4" fillId="0" borderId="22" xfId="35" applyFont="1" applyFill="1" applyBorder="1" applyAlignment="1" applyProtection="1">
      <alignment horizontal="center" vertical="center" wrapText="1"/>
    </xf>
    <xf numFmtId="0" fontId="4" fillId="0" borderId="30" xfId="35" applyFont="1" applyFill="1" applyBorder="1" applyAlignment="1" applyProtection="1">
      <alignment horizontal="center" vertical="center" wrapText="1"/>
    </xf>
    <xf numFmtId="0" fontId="4" fillId="0" borderId="53" xfId="35" applyFont="1" applyFill="1" applyBorder="1" applyAlignment="1" applyProtection="1">
      <alignment horizontal="center" vertical="center" wrapText="1"/>
    </xf>
    <xf numFmtId="0" fontId="4" fillId="0" borderId="54" xfId="35" applyFont="1" applyFill="1" applyBorder="1" applyAlignment="1" applyProtection="1">
      <alignment horizontal="center" vertical="center" wrapText="1"/>
    </xf>
    <xf numFmtId="0" fontId="4" fillId="0" borderId="55" xfId="35" applyFont="1" applyFill="1" applyBorder="1" applyAlignment="1" applyProtection="1">
      <alignment horizontal="center" vertical="center" wrapText="1"/>
    </xf>
    <xf numFmtId="0" fontId="4" fillId="0" borderId="27" xfId="35" applyFont="1" applyFill="1" applyBorder="1" applyAlignment="1" applyProtection="1">
      <alignment horizontal="center" vertical="center" wrapText="1"/>
    </xf>
    <xf numFmtId="0" fontId="37" fillId="0" borderId="2" xfId="35" applyFont="1" applyFill="1" applyBorder="1" applyAlignment="1" applyProtection="1">
      <alignment horizontal="justify" vertical="top" wrapText="1"/>
    </xf>
    <xf numFmtId="168" fontId="3" fillId="5" borderId="17" xfId="1" applyNumberFormat="1" applyFont="1" applyFill="1" applyBorder="1" applyAlignment="1" applyProtection="1">
      <alignment horizontal="left" vertical="top"/>
    </xf>
    <xf numFmtId="168" fontId="3" fillId="5" borderId="13" xfId="1" applyNumberFormat="1" applyFont="1" applyFill="1" applyBorder="1" applyAlignment="1" applyProtection="1">
      <alignment horizontal="left" vertical="top"/>
    </xf>
    <xf numFmtId="168" fontId="3" fillId="5" borderId="45" xfId="1" applyNumberFormat="1" applyFont="1" applyFill="1" applyBorder="1" applyAlignment="1" applyProtection="1">
      <alignment horizontal="left" vertical="top"/>
    </xf>
    <xf numFmtId="168" fontId="3" fillId="5" borderId="3" xfId="1" applyNumberFormat="1" applyFont="1" applyFill="1" applyBorder="1" applyAlignment="1" applyProtection="1">
      <alignment horizontal="left" vertical="top"/>
    </xf>
    <xf numFmtId="168" fontId="3" fillId="5" borderId="2" xfId="1" applyNumberFormat="1" applyFont="1" applyFill="1" applyBorder="1" applyAlignment="1" applyProtection="1">
      <alignment horizontal="left" vertical="top"/>
    </xf>
    <xf numFmtId="168" fontId="3" fillId="5" borderId="43" xfId="1" applyNumberFormat="1" applyFont="1" applyFill="1" applyBorder="1" applyAlignment="1" applyProtection="1">
      <alignment horizontal="left" vertical="top"/>
    </xf>
    <xf numFmtId="3" fontId="43" fillId="3" borderId="21" xfId="33" applyNumberFormat="1" applyFont="1" applyFill="1" applyBorder="1" applyAlignment="1">
      <alignment horizontal="justify" vertical="top" wrapText="1"/>
    </xf>
    <xf numFmtId="3" fontId="43" fillId="3" borderId="38" xfId="33" applyNumberFormat="1" applyFont="1" applyFill="1" applyBorder="1" applyAlignment="1">
      <alignment horizontal="justify" vertical="top" wrapText="1"/>
    </xf>
    <xf numFmtId="3" fontId="44" fillId="3" borderId="0" xfId="33" applyNumberFormat="1" applyFont="1" applyFill="1" applyBorder="1" applyAlignment="1">
      <alignment horizontal="justify" vertical="top" wrapText="1"/>
    </xf>
    <xf numFmtId="168" fontId="3" fillId="5" borderId="18" xfId="1" applyNumberFormat="1" applyFont="1" applyFill="1" applyBorder="1" applyAlignment="1" applyProtection="1">
      <alignment horizontal="center" vertical="top"/>
    </xf>
    <xf numFmtId="168" fontId="3" fillId="5" borderId="15" xfId="1" applyNumberFormat="1" applyFont="1" applyFill="1" applyBorder="1" applyAlignment="1" applyProtection="1">
      <alignment horizontal="center" vertical="top"/>
    </xf>
    <xf numFmtId="0" fontId="3" fillId="0" borderId="0" xfId="35" applyFont="1" applyFill="1" applyBorder="1" applyAlignment="1" applyProtection="1">
      <alignment horizontal="left" vertical="top" wrapText="1"/>
      <protection hidden="1"/>
    </xf>
    <xf numFmtId="0" fontId="4" fillId="0" borderId="16" xfId="35" applyFont="1" applyFill="1" applyBorder="1" applyAlignment="1" applyProtection="1">
      <alignment horizontal="center" vertical="top" wrapText="1"/>
    </xf>
    <xf numFmtId="0" fontId="4" fillId="0" borderId="9" xfId="35" applyFont="1" applyFill="1" applyBorder="1" applyAlignment="1" applyProtection="1">
      <alignment horizontal="center" vertical="top" wrapText="1"/>
    </xf>
    <xf numFmtId="168" fontId="3" fillId="5" borderId="4" xfId="1" applyNumberFormat="1" applyFont="1" applyFill="1" applyBorder="1" applyAlignment="1" applyProtection="1">
      <alignment horizontal="center" vertical="top"/>
    </xf>
    <xf numFmtId="168" fontId="3" fillId="5" borderId="11" xfId="1" applyNumberFormat="1" applyFont="1" applyFill="1" applyBorder="1" applyAlignment="1" applyProtection="1">
      <alignment horizontal="center" vertical="top"/>
    </xf>
    <xf numFmtId="165" fontId="4" fillId="6" borderId="4" xfId="35" applyNumberFormat="1" applyFont="1" applyFill="1" applyBorder="1" applyAlignment="1" applyProtection="1">
      <alignment horizontal="right" vertical="center"/>
    </xf>
    <xf numFmtId="165" fontId="3" fillId="6" borderId="3" xfId="35" applyNumberFormat="1" applyFont="1" applyFill="1" applyBorder="1" applyAlignment="1" applyProtection="1">
      <alignment horizontal="right" vertical="center"/>
    </xf>
  </cellXfs>
  <cellStyles count="38">
    <cellStyle name="Ezres" xfId="1" builtinId="3"/>
    <cellStyle name="Ezres 2" xfId="2"/>
    <cellStyle name="Ezres 3" xfId="3"/>
    <cellStyle name="Ezres 4" xfId="4"/>
    <cellStyle name="Ezres 5" xfId="5"/>
    <cellStyle name="Ezres 6" xfId="6"/>
    <cellStyle name="Ezres 6 2" xfId="7"/>
    <cellStyle name="Ezres 7" xfId="8"/>
    <cellStyle name="Hivatkozás" xfId="9" builtinId="8"/>
    <cellStyle name="Hivatkozás 2" xfId="10"/>
    <cellStyle name="Hivatkozás 2 2" xfId="11"/>
    <cellStyle name="Hivatkozás 3" xfId="12"/>
    <cellStyle name="Normál" xfId="0" builtinId="0"/>
    <cellStyle name="Normál 10" xfId="13"/>
    <cellStyle name="Normál 11" xfId="14"/>
    <cellStyle name="Normál 2" xfId="15"/>
    <cellStyle name="Normál 2 2" xfId="16"/>
    <cellStyle name="Normál 2 3" xfId="17"/>
    <cellStyle name="Normál 2 4" xfId="18"/>
    <cellStyle name="Normál 2 5" xfId="19"/>
    <cellStyle name="Normál 2_JAVÍTÁS KM-AII_2011_Targyi_eszkozok" xfId="20"/>
    <cellStyle name="Normál 3" xfId="21"/>
    <cellStyle name="Normál 3 2" xfId="22"/>
    <cellStyle name="Normál 3 2 2" xfId="23"/>
    <cellStyle name="Normál 3 3" xfId="24"/>
    <cellStyle name="Normál 4" xfId="25"/>
    <cellStyle name="Normál 4 2" xfId="26"/>
    <cellStyle name="Normál 5" xfId="27"/>
    <cellStyle name="Normál 6" xfId="28"/>
    <cellStyle name="Normál 7" xfId="29"/>
    <cellStyle name="Normál 8" xfId="30"/>
    <cellStyle name="Normál 9" xfId="31"/>
    <cellStyle name="Normal_1997os osztalékkorlát" xfId="32"/>
    <cellStyle name="Normál_Dunacargo - forgalmi - A 2004-2005-05-25" xfId="33"/>
    <cellStyle name="Normal_MERLEG1" xfId="34"/>
    <cellStyle name="Normál_MUNKALAP" xfId="35"/>
    <cellStyle name="Standard_BRPRINT" xfId="36"/>
    <cellStyle name="Százalék 2" xfId="37"/>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G36"/>
  <sheetViews>
    <sheetView showGridLines="0" zoomScaleNormal="100" workbookViewId="0">
      <selection sqref="A1:D1"/>
    </sheetView>
  </sheetViews>
  <sheetFormatPr defaultRowHeight="12.75" x14ac:dyDescent="0.2"/>
  <cols>
    <col min="1" max="1" width="9.140625" style="176"/>
    <col min="2" max="2" width="12" style="176" customWidth="1"/>
    <col min="3" max="3" width="60.42578125" style="270" customWidth="1"/>
    <col min="4" max="4" width="19.28515625" style="185" bestFit="1" customWidth="1"/>
    <col min="5" max="16384" width="9.140625" style="176"/>
  </cols>
  <sheetData>
    <row r="1" spans="1:7" ht="15" customHeight="1" x14ac:dyDescent="0.3">
      <c r="A1" s="411" t="s">
        <v>351</v>
      </c>
      <c r="B1" s="411"/>
      <c r="C1" s="411"/>
      <c r="D1" s="411"/>
      <c r="G1" s="180"/>
    </row>
    <row r="2" spans="1:7" ht="15" customHeight="1" x14ac:dyDescent="0.3">
      <c r="A2" s="412" t="s">
        <v>148</v>
      </c>
      <c r="B2" s="412"/>
      <c r="C2" s="412"/>
      <c r="D2" s="412"/>
      <c r="G2" s="180"/>
    </row>
    <row r="3" spans="1:7" ht="16.5" customHeight="1" x14ac:dyDescent="0.3">
      <c r="A3" s="412" t="s">
        <v>235</v>
      </c>
      <c r="B3" s="412"/>
      <c r="C3" s="412"/>
      <c r="D3" s="412"/>
      <c r="G3" s="180"/>
    </row>
    <row r="4" spans="1:7" ht="16.5" customHeight="1" x14ac:dyDescent="0.3">
      <c r="A4" s="177"/>
      <c r="B4" s="177"/>
      <c r="C4" s="295" t="s">
        <v>236</v>
      </c>
      <c r="D4" s="178"/>
      <c r="G4" s="180"/>
    </row>
    <row r="5" spans="1:7" ht="16.5" customHeight="1" x14ac:dyDescent="0.3">
      <c r="A5" s="177"/>
      <c r="B5" s="177"/>
      <c r="C5" s="295"/>
      <c r="D5" s="178"/>
      <c r="G5" s="180"/>
    </row>
    <row r="6" spans="1:7" ht="15" customHeight="1" x14ac:dyDescent="0.3">
      <c r="A6" s="413">
        <f>Alapa!C17</f>
        <v>0</v>
      </c>
      <c r="B6" s="413"/>
      <c r="C6" s="413"/>
      <c r="D6" s="413"/>
      <c r="G6" s="180"/>
    </row>
    <row r="7" spans="1:7" ht="15" customHeight="1" x14ac:dyDescent="0.3">
      <c r="A7" s="413" t="str">
        <f>IF(Alapa!C18=0," ",Alapa!C18)</f>
        <v xml:space="preserve"> </v>
      </c>
      <c r="B7" s="413"/>
      <c r="C7" s="413"/>
      <c r="D7" s="413"/>
      <c r="G7" s="180"/>
    </row>
    <row r="8" spans="1:7" ht="16.5" customHeight="1" x14ac:dyDescent="0.3">
      <c r="A8" s="298"/>
      <c r="B8" s="298"/>
      <c r="C8" s="295" t="str">
        <f>"ADÓSZÁM:  "&amp;Alapa!C25</f>
        <v xml:space="preserve">ADÓSZÁM:  </v>
      </c>
      <c r="D8" s="297"/>
      <c r="G8" s="180"/>
    </row>
    <row r="9" spans="1:7" ht="12.75" customHeight="1" x14ac:dyDescent="0.2">
      <c r="A9" s="177"/>
      <c r="B9" s="177"/>
      <c r="C9" s="294"/>
      <c r="D9" s="179"/>
      <c r="G9" s="180"/>
    </row>
    <row r="10" spans="1:7" ht="24.95" customHeight="1" x14ac:dyDescent="0.2">
      <c r="A10" s="225" t="s">
        <v>116</v>
      </c>
      <c r="B10" s="177"/>
      <c r="C10" s="265"/>
      <c r="D10" s="16"/>
      <c r="G10" s="180"/>
    </row>
    <row r="11" spans="1:7" ht="24.95" customHeight="1" x14ac:dyDescent="0.2">
      <c r="A11" s="231" t="s">
        <v>125</v>
      </c>
      <c r="B11" s="177"/>
      <c r="C11" s="265"/>
      <c r="D11" s="215" t="s">
        <v>118</v>
      </c>
      <c r="G11" s="180"/>
    </row>
    <row r="12" spans="1:7" ht="24.95" customHeight="1" x14ac:dyDescent="0.2">
      <c r="A12" s="231" t="s">
        <v>119</v>
      </c>
      <c r="B12" s="177"/>
      <c r="C12" s="265"/>
      <c r="D12" s="114" t="s">
        <v>120</v>
      </c>
      <c r="G12" s="180"/>
    </row>
    <row r="13" spans="1:7" ht="24.95" customHeight="1" x14ac:dyDescent="0.2">
      <c r="A13" s="231" t="s">
        <v>168</v>
      </c>
      <c r="B13" s="177"/>
      <c r="C13" s="265"/>
      <c r="D13" s="216" t="s">
        <v>170</v>
      </c>
      <c r="G13" s="180"/>
    </row>
    <row r="14" spans="1:7" ht="24.95" customHeight="1" x14ac:dyDescent="0.2">
      <c r="A14" s="231" t="s">
        <v>175</v>
      </c>
      <c r="B14" s="177"/>
      <c r="C14" s="265"/>
      <c r="D14" s="217" t="s">
        <v>171</v>
      </c>
      <c r="G14" s="180"/>
    </row>
    <row r="15" spans="1:7" x14ac:dyDescent="0.2">
      <c r="A15" s="106"/>
      <c r="B15" s="177"/>
      <c r="C15" s="264"/>
      <c r="D15" s="264"/>
      <c r="G15" s="180"/>
    </row>
    <row r="16" spans="1:7" x14ac:dyDescent="0.2">
      <c r="A16" s="177"/>
      <c r="B16" s="177"/>
      <c r="C16" s="264"/>
      <c r="D16" s="179"/>
    </row>
    <row r="17" spans="1:4" ht="16.5" x14ac:dyDescent="0.3">
      <c r="A17" s="181" t="s">
        <v>149</v>
      </c>
      <c r="B17" s="181" t="s">
        <v>150</v>
      </c>
      <c r="C17" s="266" t="s">
        <v>151</v>
      </c>
      <c r="D17" s="296" t="s">
        <v>152</v>
      </c>
    </row>
    <row r="18" spans="1:4" ht="16.5" x14ac:dyDescent="0.3">
      <c r="A18" s="182" t="s">
        <v>153</v>
      </c>
      <c r="B18" s="183"/>
      <c r="C18" s="267"/>
      <c r="D18" s="182"/>
    </row>
    <row r="19" spans="1:4" ht="16.5" x14ac:dyDescent="0.3">
      <c r="A19" s="184"/>
      <c r="B19" s="184" t="s">
        <v>176</v>
      </c>
      <c r="C19" s="268" t="s">
        <v>177</v>
      </c>
      <c r="D19" s="182"/>
    </row>
    <row r="20" spans="1:4" ht="16.5" x14ac:dyDescent="0.3">
      <c r="A20" s="184"/>
      <c r="B20" s="228" t="s">
        <v>172</v>
      </c>
      <c r="C20" s="266" t="s">
        <v>338</v>
      </c>
      <c r="D20" s="226" t="s">
        <v>234</v>
      </c>
    </row>
    <row r="21" spans="1:4" ht="16.5" x14ac:dyDescent="0.3">
      <c r="A21" s="184"/>
      <c r="B21" s="228" t="s">
        <v>172</v>
      </c>
      <c r="C21" s="266" t="s">
        <v>159</v>
      </c>
      <c r="D21" s="226" t="s">
        <v>126</v>
      </c>
    </row>
    <row r="22" spans="1:4" ht="16.5" x14ac:dyDescent="0.3">
      <c r="A22" s="182"/>
      <c r="B22" s="228" t="s">
        <v>172</v>
      </c>
      <c r="C22" s="269" t="s">
        <v>160</v>
      </c>
      <c r="D22" s="226" t="s">
        <v>98</v>
      </c>
    </row>
    <row r="23" spans="1:4" ht="16.5" x14ac:dyDescent="0.3">
      <c r="A23" s="182"/>
      <c r="B23" s="228" t="s">
        <v>172</v>
      </c>
      <c r="C23" s="269" t="s">
        <v>161</v>
      </c>
      <c r="D23" s="226" t="s">
        <v>80</v>
      </c>
    </row>
    <row r="24" spans="1:4" ht="16.5" x14ac:dyDescent="0.3">
      <c r="A24" s="182"/>
      <c r="B24" s="228" t="s">
        <v>172</v>
      </c>
      <c r="C24" s="269" t="s">
        <v>162</v>
      </c>
      <c r="D24" s="226" t="s">
        <v>81</v>
      </c>
    </row>
    <row r="25" spans="1:4" ht="16.5" x14ac:dyDescent="0.3">
      <c r="A25" s="182"/>
      <c r="B25" s="228" t="s">
        <v>172</v>
      </c>
      <c r="C25" s="269" t="s">
        <v>163</v>
      </c>
      <c r="D25" s="226" t="s">
        <v>97</v>
      </c>
    </row>
    <row r="26" spans="1:4" ht="16.5" x14ac:dyDescent="0.3">
      <c r="A26" s="182"/>
      <c r="B26" s="228" t="s">
        <v>172</v>
      </c>
      <c r="C26" s="269" t="s">
        <v>163</v>
      </c>
      <c r="D26" s="226" t="s">
        <v>213</v>
      </c>
    </row>
    <row r="27" spans="1:4" ht="16.5" x14ac:dyDescent="0.3">
      <c r="A27" s="182"/>
      <c r="B27" s="228" t="s">
        <v>95</v>
      </c>
      <c r="C27" s="269" t="s">
        <v>164</v>
      </c>
      <c r="D27" s="227" t="s">
        <v>95</v>
      </c>
    </row>
    <row r="28" spans="1:4" ht="16.5" x14ac:dyDescent="0.3">
      <c r="A28" s="182"/>
      <c r="B28" s="228" t="s">
        <v>131</v>
      </c>
      <c r="C28" s="269" t="s">
        <v>165</v>
      </c>
      <c r="D28" s="227" t="s">
        <v>131</v>
      </c>
    </row>
    <row r="29" spans="1:4" x14ac:dyDescent="0.2">
      <c r="A29" s="177"/>
      <c r="B29" s="177"/>
      <c r="C29" s="263"/>
      <c r="D29" s="179"/>
    </row>
    <row r="30" spans="1:4" x14ac:dyDescent="0.2">
      <c r="A30" s="177"/>
      <c r="B30" s="177"/>
      <c r="C30" s="263"/>
      <c r="D30" s="179"/>
    </row>
    <row r="31" spans="1:4" ht="16.5" x14ac:dyDescent="0.3">
      <c r="A31" s="182"/>
      <c r="B31" s="276" t="s">
        <v>338</v>
      </c>
      <c r="C31" s="269"/>
      <c r="D31" s="227"/>
    </row>
    <row r="32" spans="1:4" ht="16.5" x14ac:dyDescent="0.3">
      <c r="A32" s="182"/>
      <c r="B32" s="277" t="s">
        <v>117</v>
      </c>
      <c r="C32" s="269" t="s">
        <v>159</v>
      </c>
      <c r="D32" s="226" t="s">
        <v>126</v>
      </c>
    </row>
    <row r="33" spans="1:4" ht="16.5" x14ac:dyDescent="0.3">
      <c r="A33" s="182"/>
      <c r="B33" s="277" t="s">
        <v>122</v>
      </c>
      <c r="C33" s="269" t="s">
        <v>161</v>
      </c>
      <c r="D33" s="226" t="s">
        <v>80</v>
      </c>
    </row>
    <row r="34" spans="1:4" ht="16.5" x14ac:dyDescent="0.3">
      <c r="A34" s="182"/>
      <c r="B34" s="277" t="s">
        <v>121</v>
      </c>
      <c r="C34" s="269" t="s">
        <v>163</v>
      </c>
      <c r="D34" s="226" t="s">
        <v>97</v>
      </c>
    </row>
    <row r="35" spans="1:4" ht="16.5" x14ac:dyDescent="0.3">
      <c r="A35" s="182"/>
      <c r="B35" s="277" t="s">
        <v>124</v>
      </c>
      <c r="C35" s="269" t="s">
        <v>163</v>
      </c>
      <c r="D35" s="226" t="s">
        <v>213</v>
      </c>
    </row>
    <row r="36" spans="1:4" ht="16.5" x14ac:dyDescent="0.3">
      <c r="A36" s="182"/>
      <c r="B36" s="277" t="s">
        <v>169</v>
      </c>
      <c r="C36" s="269" t="s">
        <v>160</v>
      </c>
      <c r="D36" s="226" t="s">
        <v>98</v>
      </c>
    </row>
  </sheetData>
  <mergeCells count="5">
    <mergeCell ref="A1:D1"/>
    <mergeCell ref="A3:D3"/>
    <mergeCell ref="A6:D6"/>
    <mergeCell ref="A7:D7"/>
    <mergeCell ref="A2:D2"/>
  </mergeCells>
  <hyperlinks>
    <hyperlink ref="D21" location="'HIPA-00'!A1" display="'HIPA-00"/>
    <hyperlink ref="D22" location="'HIPA-01'!A1" display="'HIPA-01"/>
    <hyperlink ref="D23" location="'HIPA-02'!A1" display="'HIPA-02"/>
    <hyperlink ref="D24" location="'HIPA-03'!A1" display="'HIPA-03"/>
    <hyperlink ref="D25" location="'HIPA-04'!A1" display="'HIPA-04"/>
    <hyperlink ref="D27" location="INNOV!A1" display="INNOV"/>
    <hyperlink ref="D28" location="REHAB!A1" display="REHAB"/>
    <hyperlink ref="D26" location="'HIPA-05'!A1" display="HIPA-05"/>
    <hyperlink ref="D20" location="Tartalom!B31" display="Használati útmutató"/>
    <hyperlink ref="D32" location="'HIPA-00'!A1" display="'HIPA-00"/>
    <hyperlink ref="D33" location="'HIPA-02'!A1" display="'HIPA-02"/>
    <hyperlink ref="D34" location="'HIPA-04'!A1" display="'HIPA-04"/>
    <hyperlink ref="D35" location="'HIPA-05'!A1" display="HIPA-05"/>
    <hyperlink ref="D36" location="'HIPA-01'!A1" display="'HIPA-01"/>
  </hyperlinks>
  <pageMargins left="0.78740157480314965" right="0.78740157480314965" top="1.3779527559055118" bottom="0.98425196850393704" header="0.70866141732283472" footer="0.51181102362204722"/>
  <pageSetup paperSize="9" scale="86" orientation="portrait" r:id="rId1"/>
  <headerFooter alignWithMargins="0">
    <oddHeader xml:space="preserve">&amp;C&amp;"Arial CE,Félkövér" </oddHeader>
    <oddFooter>&amp;L&amp;"Arial Narrow,Normál"&amp;8&amp;F/&amp;A&amp;C&amp;"Arial Narrow,Normál"&amp;8&amp;P/&amp;N&amp;R&amp;"Arial Narrow,Normál"&amp;8DigitAudit/AuditDok</oddFooter>
  </headerFooter>
  <rowBreaks count="1" manualBreakCount="1">
    <brk id="28"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workbookViewId="0">
      <selection sqref="A1:XFD1048576"/>
    </sheetView>
  </sheetViews>
  <sheetFormatPr defaultRowHeight="14.25" x14ac:dyDescent="0.2"/>
  <cols>
    <col min="1" max="1" width="1.7109375" style="293" bestFit="1" customWidth="1"/>
    <col min="2" max="2" width="49.85546875" style="293" bestFit="1" customWidth="1"/>
    <col min="3" max="3" width="50" style="293" bestFit="1" customWidth="1"/>
    <col min="4" max="4" width="17.28515625" style="293" bestFit="1" customWidth="1"/>
    <col min="5" max="5" width="35.42578125" style="293" bestFit="1" customWidth="1"/>
    <col min="6" max="6" width="18.140625" style="293" bestFit="1" customWidth="1"/>
    <col min="7" max="7" width="11.7109375" style="293" bestFit="1" customWidth="1"/>
    <col min="8" max="8" width="12.5703125" style="293" bestFit="1" customWidth="1"/>
    <col min="9" max="10" width="9.140625" style="293"/>
    <col min="11" max="11" width="2" style="293" bestFit="1" customWidth="1"/>
    <col min="12" max="12" width="16.85546875" style="293" bestFit="1" customWidth="1"/>
    <col min="13" max="16384" width="9.140625" style="293"/>
  </cols>
  <sheetData>
    <row r="1" spans="1:26" ht="32.1" customHeight="1" x14ac:dyDescent="0.2">
      <c r="A1"/>
      <c r="B1"/>
      <c r="C1"/>
      <c r="D1"/>
      <c r="E1"/>
      <c r="F1"/>
      <c r="G1"/>
      <c r="H1"/>
      <c r="I1"/>
      <c r="J1"/>
      <c r="K1"/>
      <c r="L1"/>
      <c r="M1"/>
      <c r="N1"/>
      <c r="O1"/>
      <c r="P1"/>
      <c r="Q1"/>
      <c r="R1"/>
      <c r="S1"/>
      <c r="T1"/>
      <c r="U1"/>
      <c r="V1"/>
      <c r="W1"/>
      <c r="X1"/>
      <c r="Y1"/>
      <c r="Z1"/>
    </row>
    <row r="2" spans="1:26" ht="15" customHeight="1" x14ac:dyDescent="0.25">
      <c r="A2"/>
      <c r="B2" s="399"/>
      <c r="C2"/>
      <c r="D2"/>
      <c r="E2"/>
      <c r="F2"/>
      <c r="G2"/>
      <c r="H2"/>
      <c r="I2"/>
      <c r="J2"/>
      <c r="K2"/>
      <c r="L2"/>
      <c r="M2"/>
      <c r="N2"/>
      <c r="O2"/>
      <c r="P2"/>
      <c r="Q2"/>
      <c r="R2"/>
      <c r="S2"/>
      <c r="T2"/>
      <c r="U2"/>
      <c r="V2"/>
      <c r="W2"/>
      <c r="X2"/>
      <c r="Y2"/>
      <c r="Z2"/>
    </row>
    <row r="3" spans="1:26" ht="15" customHeight="1" x14ac:dyDescent="0.2">
      <c r="A3"/>
      <c r="B3"/>
      <c r="C3"/>
      <c r="D3" s="302"/>
      <c r="E3"/>
      <c r="F3"/>
      <c r="G3"/>
      <c r="H3"/>
      <c r="I3"/>
      <c r="J3"/>
      <c r="K3"/>
      <c r="L3"/>
      <c r="M3"/>
      <c r="N3"/>
      <c r="O3"/>
      <c r="P3"/>
      <c r="Q3"/>
      <c r="R3"/>
      <c r="S3"/>
      <c r="T3"/>
      <c r="U3"/>
      <c r="V3"/>
      <c r="W3"/>
      <c r="X3"/>
      <c r="Y3"/>
      <c r="Z3"/>
    </row>
    <row r="4" spans="1:26" ht="15" customHeight="1" x14ac:dyDescent="0.2">
      <c r="A4"/>
      <c r="B4"/>
      <c r="C4"/>
      <c r="D4"/>
      <c r="E4"/>
      <c r="F4"/>
      <c r="G4"/>
      <c r="H4"/>
      <c r="I4"/>
      <c r="J4"/>
      <c r="K4"/>
      <c r="L4"/>
      <c r="M4"/>
      <c r="N4"/>
      <c r="O4"/>
      <c r="P4"/>
      <c r="Q4"/>
      <c r="R4"/>
      <c r="S4"/>
      <c r="T4"/>
      <c r="U4"/>
      <c r="V4"/>
      <c r="W4"/>
      <c r="X4"/>
      <c r="Y4"/>
      <c r="Z4"/>
    </row>
    <row r="5" spans="1:26" ht="15" customHeight="1" x14ac:dyDescent="0.2">
      <c r="A5"/>
      <c r="B5"/>
      <c r="C5"/>
      <c r="D5" s="302"/>
      <c r="E5"/>
      <c r="F5"/>
      <c r="G5"/>
      <c r="H5"/>
      <c r="I5"/>
      <c r="J5"/>
      <c r="K5"/>
      <c r="L5"/>
      <c r="M5"/>
      <c r="N5"/>
      <c r="O5"/>
      <c r="P5"/>
      <c r="Q5"/>
      <c r="R5"/>
      <c r="S5"/>
      <c r="T5"/>
      <c r="U5"/>
      <c r="V5"/>
      <c r="W5"/>
      <c r="X5"/>
      <c r="Y5"/>
      <c r="Z5"/>
    </row>
    <row r="6" spans="1:26" ht="15" customHeight="1" x14ac:dyDescent="0.2">
      <c r="A6"/>
      <c r="B6"/>
      <c r="C6"/>
      <c r="D6"/>
      <c r="E6"/>
      <c r="F6"/>
      <c r="G6"/>
      <c r="H6"/>
      <c r="I6"/>
      <c r="J6"/>
      <c r="K6"/>
      <c r="L6"/>
      <c r="M6"/>
      <c r="N6"/>
      <c r="O6"/>
      <c r="P6"/>
      <c r="Q6"/>
      <c r="R6"/>
      <c r="S6"/>
      <c r="T6"/>
      <c r="U6"/>
      <c r="V6"/>
      <c r="W6"/>
      <c r="X6"/>
      <c r="Y6"/>
      <c r="Z6"/>
    </row>
    <row r="7" spans="1:26" ht="15" customHeight="1" x14ac:dyDescent="0.2">
      <c r="A7"/>
      <c r="B7"/>
      <c r="C7"/>
      <c r="D7"/>
      <c r="E7"/>
      <c r="F7"/>
      <c r="G7"/>
      <c r="H7"/>
      <c r="I7"/>
      <c r="J7"/>
      <c r="K7"/>
      <c r="L7"/>
      <c r="M7"/>
      <c r="N7"/>
      <c r="O7"/>
      <c r="P7"/>
      <c r="Q7"/>
      <c r="R7"/>
      <c r="S7"/>
      <c r="T7"/>
      <c r="U7"/>
      <c r="V7"/>
      <c r="W7"/>
      <c r="X7"/>
      <c r="Y7"/>
      <c r="Z7"/>
    </row>
    <row r="8" spans="1:26" x14ac:dyDescent="0.2">
      <c r="A8"/>
      <c r="B8"/>
      <c r="C8"/>
      <c r="D8"/>
      <c r="E8"/>
      <c r="F8"/>
      <c r="G8"/>
      <c r="H8"/>
      <c r="I8"/>
      <c r="J8"/>
      <c r="K8"/>
      <c r="L8"/>
      <c r="M8"/>
      <c r="N8"/>
      <c r="O8"/>
      <c r="P8"/>
      <c r="Q8"/>
      <c r="R8"/>
      <c r="S8"/>
      <c r="T8"/>
      <c r="U8"/>
      <c r="V8"/>
      <c r="W8"/>
      <c r="X8"/>
      <c r="Y8"/>
      <c r="Z8"/>
    </row>
    <row r="9" spans="1:26" x14ac:dyDescent="0.2">
      <c r="A9"/>
      <c r="B9"/>
      <c r="C9"/>
      <c r="D9"/>
      <c r="E9"/>
      <c r="F9"/>
      <c r="G9"/>
      <c r="H9"/>
      <c r="I9"/>
      <c r="J9"/>
      <c r="K9"/>
      <c r="L9"/>
      <c r="M9"/>
      <c r="N9"/>
      <c r="O9"/>
      <c r="P9"/>
      <c r="Q9"/>
      <c r="R9"/>
      <c r="S9"/>
      <c r="T9"/>
      <c r="U9"/>
      <c r="V9"/>
      <c r="W9"/>
      <c r="X9"/>
      <c r="Y9"/>
      <c r="Z9"/>
    </row>
    <row r="10" spans="1:26" x14ac:dyDescent="0.2">
      <c r="A10"/>
      <c r="B10"/>
      <c r="C10"/>
      <c r="D10"/>
      <c r="E10"/>
      <c r="F10"/>
      <c r="G10"/>
      <c r="H10"/>
      <c r="I10"/>
      <c r="J10"/>
      <c r="K10"/>
      <c r="L10"/>
      <c r="M10"/>
      <c r="N10"/>
      <c r="O10"/>
      <c r="P10"/>
      <c r="Q10"/>
      <c r="R10"/>
      <c r="S10"/>
      <c r="T10"/>
      <c r="U10"/>
      <c r="V10"/>
      <c r="W10"/>
      <c r="X10"/>
      <c r="Y10"/>
      <c r="Z10"/>
    </row>
    <row r="11" spans="1:26" x14ac:dyDescent="0.2">
      <c r="A11"/>
      <c r="B11"/>
      <c r="C11"/>
      <c r="D11"/>
      <c r="E11"/>
      <c r="F11"/>
      <c r="G11"/>
      <c r="H11"/>
      <c r="I11"/>
      <c r="J11"/>
      <c r="K11"/>
      <c r="L11"/>
      <c r="M11"/>
      <c r="N11"/>
      <c r="O11"/>
      <c r="P11"/>
      <c r="Q11"/>
      <c r="R11"/>
      <c r="S11"/>
      <c r="T11"/>
      <c r="U11"/>
      <c r="V11"/>
      <c r="W11"/>
      <c r="X11"/>
      <c r="Y11"/>
      <c r="Z11"/>
    </row>
    <row r="12" spans="1:26" x14ac:dyDescent="0.2">
      <c r="A12"/>
      <c r="B12"/>
      <c r="C12"/>
      <c r="D12"/>
      <c r="E12"/>
      <c r="F12"/>
      <c r="G12"/>
      <c r="H12"/>
      <c r="I12"/>
      <c r="J12"/>
      <c r="K12"/>
      <c r="L12"/>
      <c r="M12"/>
      <c r="N12"/>
      <c r="O12"/>
      <c r="P12"/>
      <c r="Q12"/>
      <c r="R12"/>
      <c r="S12"/>
      <c r="T12"/>
      <c r="U12"/>
      <c r="V12"/>
      <c r="W12"/>
      <c r="X12"/>
      <c r="Y12"/>
      <c r="Z12"/>
    </row>
    <row r="13" spans="1:26" x14ac:dyDescent="0.2">
      <c r="A13"/>
      <c r="B13"/>
      <c r="C13"/>
      <c r="D13"/>
      <c r="E13"/>
      <c r="F13"/>
      <c r="G13"/>
      <c r="H13"/>
      <c r="I13"/>
      <c r="J13"/>
      <c r="K13"/>
      <c r="L13"/>
      <c r="M13"/>
      <c r="N13"/>
      <c r="O13"/>
      <c r="P13"/>
      <c r="Q13"/>
      <c r="R13"/>
      <c r="S13"/>
      <c r="T13"/>
      <c r="U13"/>
      <c r="V13"/>
      <c r="W13"/>
      <c r="X13"/>
      <c r="Y13"/>
      <c r="Z13"/>
    </row>
    <row r="14" spans="1:26" x14ac:dyDescent="0.2">
      <c r="A14"/>
      <c r="B14"/>
      <c r="C14"/>
      <c r="D14"/>
      <c r="E14"/>
      <c r="F14"/>
      <c r="G14"/>
      <c r="H14"/>
      <c r="I14"/>
      <c r="J14"/>
      <c r="K14"/>
      <c r="L14"/>
      <c r="M14"/>
      <c r="N14"/>
      <c r="O14"/>
      <c r="P14"/>
      <c r="Q14"/>
      <c r="R14"/>
      <c r="S14"/>
      <c r="T14"/>
      <c r="U14"/>
      <c r="V14"/>
      <c r="W14"/>
      <c r="X14"/>
      <c r="Y14"/>
      <c r="Z14"/>
    </row>
    <row r="15" spans="1:26" x14ac:dyDescent="0.2">
      <c r="A15"/>
      <c r="B15"/>
      <c r="C15"/>
      <c r="D15"/>
      <c r="E15"/>
      <c r="F15"/>
      <c r="G15"/>
      <c r="H15"/>
      <c r="I15"/>
      <c r="J15"/>
      <c r="K15"/>
      <c r="L15"/>
      <c r="M15"/>
      <c r="N15"/>
      <c r="O15"/>
      <c r="P15"/>
      <c r="Q15"/>
      <c r="R15"/>
      <c r="S15"/>
      <c r="T15"/>
      <c r="U15"/>
      <c r="V15"/>
      <c r="W15"/>
      <c r="X15"/>
      <c r="Y15"/>
      <c r="Z15"/>
    </row>
    <row r="16" spans="1:26" x14ac:dyDescent="0.2">
      <c r="A16"/>
      <c r="B16"/>
      <c r="C16"/>
      <c r="D16"/>
      <c r="E16"/>
      <c r="F16"/>
      <c r="G16"/>
      <c r="H16"/>
      <c r="I16"/>
      <c r="J16"/>
      <c r="K16"/>
      <c r="L16"/>
      <c r="M16"/>
      <c r="N16"/>
      <c r="O16"/>
      <c r="P16"/>
      <c r="Q16"/>
      <c r="R16"/>
      <c r="S16"/>
      <c r="T16"/>
      <c r="U16"/>
      <c r="V16"/>
      <c r="W16"/>
      <c r="X16"/>
      <c r="Y16"/>
      <c r="Z16"/>
    </row>
    <row r="17" spans="1:26" x14ac:dyDescent="0.2">
      <c r="A17"/>
      <c r="B17"/>
      <c r="C17"/>
      <c r="D17"/>
      <c r="E17"/>
      <c r="F17"/>
      <c r="G17"/>
      <c r="H17"/>
      <c r="I17"/>
      <c r="J17"/>
      <c r="K17"/>
      <c r="L17"/>
      <c r="M17"/>
      <c r="N17"/>
      <c r="O17"/>
      <c r="P17"/>
      <c r="Q17"/>
      <c r="R17"/>
      <c r="S17"/>
      <c r="T17"/>
      <c r="U17"/>
      <c r="V17"/>
      <c r="W17"/>
      <c r="X17"/>
      <c r="Y17"/>
      <c r="Z17"/>
    </row>
    <row r="18" spans="1:26" x14ac:dyDescent="0.2">
      <c r="A18"/>
      <c r="B18"/>
      <c r="C18"/>
      <c r="D18"/>
      <c r="E18"/>
      <c r="F18"/>
      <c r="G18"/>
      <c r="H18"/>
      <c r="I18"/>
      <c r="J18"/>
      <c r="K18"/>
      <c r="L18"/>
      <c r="M18"/>
      <c r="N18"/>
      <c r="O18"/>
      <c r="P18"/>
      <c r="Q18"/>
      <c r="R18"/>
      <c r="S18"/>
      <c r="T18"/>
      <c r="U18"/>
      <c r="V18"/>
      <c r="W18"/>
      <c r="X18"/>
      <c r="Y18"/>
      <c r="Z18"/>
    </row>
    <row r="19" spans="1:26" x14ac:dyDescent="0.2">
      <c r="A19"/>
      <c r="B19"/>
      <c r="C19"/>
      <c r="D19"/>
      <c r="E19"/>
      <c r="F19"/>
      <c r="G19"/>
      <c r="H19"/>
      <c r="I19"/>
      <c r="J19"/>
      <c r="K19"/>
      <c r="L19"/>
      <c r="M19"/>
      <c r="N19"/>
      <c r="O19"/>
      <c r="P19"/>
      <c r="Q19"/>
      <c r="R19"/>
      <c r="S19"/>
      <c r="T19"/>
      <c r="U19"/>
      <c r="V19"/>
      <c r="W19"/>
      <c r="X19"/>
      <c r="Y19"/>
      <c r="Z19"/>
    </row>
    <row r="20" spans="1:26" x14ac:dyDescent="0.2">
      <c r="A20"/>
      <c r="B20"/>
      <c r="C20"/>
      <c r="D20"/>
      <c r="E20"/>
      <c r="F20"/>
      <c r="G20"/>
      <c r="H20"/>
      <c r="I20"/>
      <c r="J20"/>
      <c r="K20"/>
      <c r="L20"/>
      <c r="M20"/>
      <c r="N20"/>
      <c r="O20"/>
      <c r="P20"/>
      <c r="Q20"/>
      <c r="R20"/>
      <c r="S20"/>
      <c r="T20"/>
      <c r="U20"/>
      <c r="V20"/>
      <c r="W20"/>
      <c r="X20"/>
      <c r="Y20"/>
      <c r="Z20"/>
    </row>
    <row r="21" spans="1:26" x14ac:dyDescent="0.2">
      <c r="A21"/>
      <c r="B21"/>
      <c r="C21"/>
      <c r="D21"/>
      <c r="E21"/>
      <c r="F21"/>
      <c r="G21"/>
      <c r="H21"/>
      <c r="I21"/>
      <c r="J21"/>
      <c r="K21"/>
      <c r="L21"/>
      <c r="M21"/>
      <c r="N21"/>
      <c r="O21"/>
      <c r="P21"/>
      <c r="Q21"/>
      <c r="R21"/>
      <c r="S21"/>
      <c r="T21"/>
      <c r="U21"/>
      <c r="V21"/>
      <c r="W21"/>
      <c r="X21"/>
      <c r="Y21"/>
      <c r="Z21"/>
    </row>
    <row r="22" spans="1:26" x14ac:dyDescent="0.2">
      <c r="A22"/>
      <c r="B22"/>
      <c r="C22"/>
      <c r="D22"/>
      <c r="E22"/>
      <c r="F22"/>
      <c r="G22"/>
      <c r="H22"/>
      <c r="I22"/>
      <c r="J22"/>
      <c r="K22"/>
      <c r="L22"/>
      <c r="M22"/>
      <c r="N22"/>
      <c r="O22"/>
      <c r="P22"/>
      <c r="Q22"/>
      <c r="R22"/>
      <c r="S22"/>
      <c r="T22"/>
      <c r="U22"/>
      <c r="V22"/>
      <c r="W22"/>
      <c r="X22"/>
      <c r="Y22"/>
      <c r="Z22"/>
    </row>
    <row r="23" spans="1:26" x14ac:dyDescent="0.2">
      <c r="A23"/>
      <c r="B23"/>
      <c r="C23"/>
      <c r="D23"/>
      <c r="E23"/>
      <c r="F23"/>
      <c r="G23"/>
      <c r="H23"/>
      <c r="I23"/>
      <c r="J23"/>
      <c r="K23"/>
      <c r="L23"/>
      <c r="M23"/>
      <c r="N23"/>
      <c r="O23"/>
      <c r="P23"/>
      <c r="Q23"/>
      <c r="R23"/>
      <c r="S23"/>
      <c r="T23"/>
      <c r="U23"/>
      <c r="V23"/>
      <c r="W23"/>
      <c r="X23"/>
      <c r="Y23"/>
      <c r="Z23"/>
    </row>
    <row r="24" spans="1:26" x14ac:dyDescent="0.2">
      <c r="A24"/>
      <c r="B24"/>
      <c r="C24"/>
      <c r="D24"/>
      <c r="E24"/>
      <c r="F24"/>
      <c r="G24"/>
      <c r="H24"/>
      <c r="I24"/>
      <c r="J24"/>
      <c r="K24"/>
      <c r="L24"/>
      <c r="M24"/>
      <c r="N24"/>
      <c r="O24"/>
      <c r="P24"/>
      <c r="Q24"/>
      <c r="R24"/>
      <c r="S24"/>
      <c r="T24"/>
      <c r="U24"/>
      <c r="V24"/>
      <c r="W24"/>
      <c r="X24"/>
      <c r="Y24"/>
      <c r="Z24"/>
    </row>
    <row r="25" spans="1:26" x14ac:dyDescent="0.2">
      <c r="A25"/>
      <c r="B25"/>
      <c r="C25"/>
      <c r="D25"/>
      <c r="E25"/>
      <c r="F25"/>
      <c r="G25"/>
      <c r="H25"/>
      <c r="I25"/>
      <c r="J25"/>
      <c r="K25"/>
      <c r="L25"/>
      <c r="M25"/>
      <c r="N25"/>
      <c r="O25"/>
      <c r="P25"/>
      <c r="Q25"/>
      <c r="R25"/>
      <c r="S25"/>
      <c r="T25"/>
      <c r="U25"/>
      <c r="V25"/>
      <c r="W25"/>
      <c r="X25"/>
      <c r="Y25"/>
      <c r="Z25"/>
    </row>
    <row r="26" spans="1:26" x14ac:dyDescent="0.2">
      <c r="A26"/>
      <c r="B26"/>
      <c r="C26"/>
      <c r="D26"/>
      <c r="E26"/>
      <c r="F26"/>
      <c r="G26"/>
      <c r="H26"/>
      <c r="I26"/>
      <c r="J26"/>
      <c r="K26"/>
      <c r="L26"/>
      <c r="M26"/>
      <c r="N26"/>
      <c r="O26"/>
      <c r="P26"/>
      <c r="Q26"/>
      <c r="R26"/>
      <c r="S26"/>
      <c r="T26"/>
      <c r="U26"/>
      <c r="V26"/>
      <c r="W26"/>
      <c r="X26"/>
      <c r="Y26"/>
      <c r="Z26"/>
    </row>
    <row r="27" spans="1:26" x14ac:dyDescent="0.2">
      <c r="A27"/>
      <c r="B27"/>
      <c r="C27"/>
      <c r="D27"/>
      <c r="E27"/>
      <c r="F27"/>
      <c r="G27"/>
      <c r="H27"/>
      <c r="I27"/>
      <c r="J27"/>
      <c r="K27"/>
      <c r="L27"/>
      <c r="M27"/>
      <c r="N27"/>
      <c r="O27"/>
      <c r="P27"/>
      <c r="Q27"/>
      <c r="R27"/>
      <c r="S27"/>
      <c r="T27"/>
      <c r="U27"/>
      <c r="V27"/>
      <c r="W27"/>
      <c r="X27"/>
      <c r="Y27"/>
      <c r="Z27"/>
    </row>
    <row r="28" spans="1:26" x14ac:dyDescent="0.2">
      <c r="A28"/>
      <c r="B28"/>
      <c r="C28"/>
      <c r="D28"/>
      <c r="E28"/>
      <c r="F28"/>
      <c r="G28"/>
      <c r="H28"/>
      <c r="I28"/>
      <c r="J28"/>
      <c r="K28"/>
      <c r="L28"/>
      <c r="M28"/>
      <c r="N28"/>
      <c r="O28"/>
      <c r="P28"/>
      <c r="Q28"/>
      <c r="R28"/>
      <c r="S28"/>
      <c r="T28"/>
      <c r="U28"/>
      <c r="V28"/>
      <c r="W28"/>
      <c r="X28"/>
      <c r="Y28"/>
      <c r="Z28"/>
    </row>
    <row r="29" spans="1:26" x14ac:dyDescent="0.2">
      <c r="A29"/>
      <c r="B29"/>
      <c r="C29"/>
      <c r="D29"/>
      <c r="E29"/>
      <c r="F29"/>
      <c r="G29"/>
      <c r="H29"/>
      <c r="I29"/>
      <c r="J29"/>
      <c r="K29"/>
      <c r="L29"/>
      <c r="M29"/>
      <c r="N29"/>
      <c r="O29"/>
      <c r="P29"/>
      <c r="Q29"/>
      <c r="R29"/>
      <c r="S29"/>
      <c r="T29"/>
      <c r="U29"/>
      <c r="V29"/>
      <c r="W29"/>
      <c r="X29"/>
      <c r="Y29"/>
      <c r="Z29"/>
    </row>
    <row r="30" spans="1:26" x14ac:dyDescent="0.2">
      <c r="A30"/>
      <c r="B30"/>
      <c r="C30"/>
      <c r="D30"/>
      <c r="E30"/>
      <c r="F30"/>
      <c r="G30"/>
      <c r="H30"/>
      <c r="I30"/>
      <c r="J30"/>
      <c r="K30"/>
      <c r="L30"/>
      <c r="M30"/>
      <c r="N30"/>
      <c r="O30"/>
      <c r="P30"/>
      <c r="Q30"/>
      <c r="R30"/>
      <c r="S30"/>
      <c r="T30"/>
      <c r="U30"/>
      <c r="V30"/>
      <c r="W30"/>
      <c r="X30"/>
      <c r="Y30"/>
      <c r="Z30"/>
    </row>
    <row r="31" spans="1:26" x14ac:dyDescent="0.2">
      <c r="A31"/>
      <c r="B31"/>
      <c r="C31"/>
      <c r="D31"/>
      <c r="E31"/>
      <c r="F31"/>
      <c r="G31"/>
      <c r="H31"/>
      <c r="I31"/>
      <c r="J31"/>
      <c r="K31"/>
      <c r="L31"/>
      <c r="M31"/>
      <c r="N31"/>
      <c r="O31"/>
      <c r="P31"/>
      <c r="Q31"/>
      <c r="R31"/>
      <c r="S31"/>
      <c r="T31"/>
      <c r="U31"/>
      <c r="V31"/>
      <c r="W31"/>
      <c r="X31"/>
      <c r="Y31"/>
      <c r="Z31"/>
    </row>
    <row r="32" spans="1:26" x14ac:dyDescent="0.2">
      <c r="A32"/>
      <c r="B32"/>
      <c r="C32"/>
      <c r="D32"/>
      <c r="E32"/>
      <c r="F32"/>
      <c r="G32"/>
      <c r="H32"/>
      <c r="I32"/>
      <c r="J32"/>
      <c r="K32"/>
      <c r="L32"/>
      <c r="M32"/>
      <c r="N32"/>
      <c r="O32"/>
      <c r="P32"/>
      <c r="Q32"/>
      <c r="R32"/>
      <c r="S32"/>
      <c r="T32"/>
      <c r="U32"/>
      <c r="V32"/>
      <c r="W32"/>
      <c r="X32"/>
      <c r="Y32"/>
      <c r="Z32"/>
    </row>
    <row r="33" spans="1:26" x14ac:dyDescent="0.2">
      <c r="A33"/>
      <c r="B33"/>
      <c r="C33"/>
      <c r="D33"/>
      <c r="E33"/>
      <c r="F33"/>
      <c r="G33"/>
      <c r="H33"/>
      <c r="I33"/>
      <c r="J33"/>
      <c r="K33"/>
      <c r="L33"/>
      <c r="M33"/>
      <c r="N33"/>
      <c r="O33"/>
      <c r="P33"/>
      <c r="Q33"/>
      <c r="R33"/>
      <c r="S33"/>
      <c r="T33"/>
      <c r="U33"/>
      <c r="V33"/>
      <c r="W33"/>
      <c r="X33"/>
      <c r="Y33"/>
      <c r="Z33"/>
    </row>
    <row r="34" spans="1:26" x14ac:dyDescent="0.2">
      <c r="A34"/>
      <c r="B34"/>
      <c r="C34"/>
      <c r="D34"/>
      <c r="E34"/>
      <c r="F34"/>
      <c r="G34"/>
      <c r="H34"/>
      <c r="I34"/>
      <c r="J34"/>
      <c r="K34"/>
      <c r="L34"/>
      <c r="M34"/>
      <c r="N34"/>
      <c r="O34"/>
      <c r="P34"/>
      <c r="Q34"/>
      <c r="R34"/>
      <c r="S34"/>
      <c r="T34"/>
      <c r="U34"/>
      <c r="V34"/>
      <c r="W34"/>
      <c r="X34"/>
      <c r="Y34"/>
      <c r="Z34"/>
    </row>
    <row r="35" spans="1:26" x14ac:dyDescent="0.2">
      <c r="A35"/>
      <c r="B35"/>
      <c r="C35"/>
      <c r="D35"/>
      <c r="E35"/>
      <c r="F35"/>
      <c r="G35"/>
      <c r="H35"/>
      <c r="I35"/>
      <c r="J35"/>
      <c r="K35"/>
      <c r="L35"/>
      <c r="M35"/>
      <c r="N35"/>
      <c r="O35"/>
      <c r="P35"/>
      <c r="Q35"/>
      <c r="R35"/>
      <c r="S35"/>
      <c r="T35"/>
      <c r="U35"/>
      <c r="V35"/>
      <c r="W35"/>
      <c r="X35"/>
      <c r="Y35"/>
      <c r="Z35"/>
    </row>
    <row r="36" spans="1:26" x14ac:dyDescent="0.2">
      <c r="A36"/>
      <c r="B36"/>
      <c r="C36"/>
      <c r="D36"/>
      <c r="E36"/>
      <c r="F36"/>
      <c r="G36"/>
      <c r="H36"/>
      <c r="I36"/>
      <c r="J36"/>
      <c r="K36"/>
      <c r="L36"/>
      <c r="M36"/>
      <c r="N36"/>
      <c r="O36"/>
      <c r="P36"/>
      <c r="Q36"/>
      <c r="R36"/>
      <c r="S36"/>
      <c r="T36"/>
      <c r="U36"/>
      <c r="V36"/>
      <c r="W36"/>
      <c r="X36"/>
      <c r="Y36"/>
      <c r="Z36"/>
    </row>
    <row r="37" spans="1:26" x14ac:dyDescent="0.2">
      <c r="A37"/>
      <c r="B37"/>
      <c r="C37"/>
      <c r="D37"/>
      <c r="E37"/>
      <c r="F37"/>
      <c r="G37"/>
      <c r="H37"/>
      <c r="I37"/>
      <c r="J37"/>
      <c r="K37"/>
      <c r="L37"/>
      <c r="M37"/>
      <c r="N37"/>
      <c r="O37"/>
      <c r="P37"/>
      <c r="Q37"/>
      <c r="R37"/>
      <c r="S37"/>
      <c r="T37"/>
      <c r="U37"/>
      <c r="V37"/>
      <c r="W37"/>
      <c r="X37"/>
      <c r="Y37"/>
      <c r="Z37"/>
    </row>
    <row r="38" spans="1:26" x14ac:dyDescent="0.2">
      <c r="A38"/>
      <c r="B38"/>
      <c r="C38"/>
      <c r="D38"/>
      <c r="E38"/>
      <c r="F38"/>
      <c r="G38"/>
      <c r="H38"/>
      <c r="I38"/>
      <c r="J38"/>
      <c r="K38"/>
      <c r="L38"/>
      <c r="M38"/>
      <c r="N38"/>
      <c r="O38"/>
      <c r="P38"/>
      <c r="Q38"/>
      <c r="R38"/>
      <c r="S38"/>
      <c r="T38"/>
      <c r="U38"/>
      <c r="V38"/>
      <c r="W38"/>
      <c r="X38"/>
      <c r="Y38"/>
      <c r="Z38"/>
    </row>
    <row r="39" spans="1:26" x14ac:dyDescent="0.2">
      <c r="A39"/>
      <c r="B39"/>
      <c r="C39"/>
      <c r="D39"/>
      <c r="E39"/>
      <c r="F39"/>
      <c r="G39"/>
      <c r="H39"/>
      <c r="I39"/>
      <c r="J39"/>
      <c r="K39"/>
      <c r="L39"/>
      <c r="M39"/>
      <c r="N39"/>
      <c r="O39"/>
      <c r="P39"/>
      <c r="Q39"/>
      <c r="R39"/>
      <c r="S39"/>
      <c r="T39"/>
      <c r="U39"/>
      <c r="V39"/>
      <c r="W39"/>
      <c r="X39"/>
      <c r="Y39"/>
      <c r="Z39"/>
    </row>
    <row r="40" spans="1:26" x14ac:dyDescent="0.2">
      <c r="A40"/>
      <c r="B40"/>
      <c r="C40"/>
      <c r="D40"/>
      <c r="E40"/>
      <c r="F40"/>
      <c r="G40"/>
      <c r="H40"/>
      <c r="I40"/>
      <c r="J40"/>
      <c r="K40"/>
      <c r="L40"/>
      <c r="M40"/>
      <c r="N40"/>
      <c r="O40"/>
      <c r="P40"/>
      <c r="Q40"/>
      <c r="R40"/>
      <c r="S40"/>
      <c r="T40"/>
      <c r="U40"/>
      <c r="V40"/>
      <c r="W40"/>
      <c r="X40"/>
      <c r="Y40"/>
      <c r="Z40"/>
    </row>
    <row r="41" spans="1:26" x14ac:dyDescent="0.2">
      <c r="A41"/>
      <c r="B41"/>
      <c r="C41"/>
      <c r="D41"/>
      <c r="E41"/>
      <c r="F41"/>
      <c r="G41"/>
      <c r="H41"/>
      <c r="I41"/>
      <c r="J41"/>
      <c r="K41"/>
      <c r="L41"/>
      <c r="M41"/>
      <c r="N41"/>
      <c r="O41"/>
      <c r="P41"/>
      <c r="Q41"/>
      <c r="R41"/>
      <c r="S41"/>
      <c r="T41"/>
      <c r="U41"/>
      <c r="V41"/>
      <c r="W41"/>
      <c r="X41"/>
      <c r="Y41"/>
      <c r="Z41"/>
    </row>
    <row r="42" spans="1:26" x14ac:dyDescent="0.2">
      <c r="A42"/>
      <c r="B42"/>
      <c r="C42"/>
      <c r="D42"/>
      <c r="E42"/>
      <c r="F42"/>
      <c r="G42"/>
      <c r="H42"/>
      <c r="I42"/>
      <c r="J42"/>
      <c r="K42"/>
      <c r="L42"/>
      <c r="M42"/>
      <c r="N42"/>
      <c r="O42"/>
      <c r="P42"/>
      <c r="Q42"/>
      <c r="R42"/>
      <c r="S42"/>
      <c r="T42"/>
      <c r="U42"/>
      <c r="V42"/>
      <c r="W42"/>
      <c r="X42"/>
      <c r="Y42"/>
      <c r="Z42"/>
    </row>
    <row r="43" spans="1:26" x14ac:dyDescent="0.2">
      <c r="A43"/>
      <c r="B43"/>
      <c r="C43"/>
      <c r="D43"/>
      <c r="E43"/>
      <c r="F43"/>
      <c r="G43"/>
      <c r="H43"/>
      <c r="I43"/>
      <c r="J43"/>
      <c r="K43"/>
      <c r="L43"/>
      <c r="M43"/>
      <c r="N43"/>
      <c r="O43"/>
      <c r="P43"/>
      <c r="Q43"/>
      <c r="R43"/>
      <c r="S43"/>
      <c r="T43"/>
      <c r="U43"/>
      <c r="V43"/>
      <c r="W43"/>
      <c r="X43"/>
      <c r="Y43"/>
      <c r="Z43"/>
    </row>
    <row r="44" spans="1:26" x14ac:dyDescent="0.2">
      <c r="A44"/>
      <c r="B44"/>
      <c r="C44"/>
      <c r="D44"/>
      <c r="E44"/>
      <c r="F44"/>
      <c r="G44"/>
      <c r="H44"/>
      <c r="I44"/>
      <c r="J44"/>
      <c r="K44"/>
      <c r="L44"/>
      <c r="M44"/>
      <c r="N44"/>
      <c r="O44"/>
      <c r="P44"/>
      <c r="Q44"/>
      <c r="R44"/>
      <c r="S44"/>
      <c r="T44"/>
      <c r="U44"/>
      <c r="V44"/>
      <c r="W44"/>
      <c r="X44"/>
      <c r="Y44"/>
      <c r="Z44"/>
    </row>
    <row r="45" spans="1:26" x14ac:dyDescent="0.2">
      <c r="A45"/>
      <c r="B45"/>
      <c r="C45"/>
      <c r="D45"/>
      <c r="E45"/>
      <c r="F45"/>
      <c r="G45"/>
      <c r="H45"/>
      <c r="I45"/>
      <c r="J45"/>
      <c r="K45"/>
      <c r="L45"/>
      <c r="M45"/>
      <c r="N45"/>
      <c r="O45"/>
      <c r="P45"/>
      <c r="Q45"/>
      <c r="R45"/>
      <c r="S45"/>
      <c r="T45"/>
      <c r="U45"/>
      <c r="V45"/>
      <c r="W45"/>
      <c r="X45"/>
      <c r="Y45"/>
      <c r="Z45"/>
    </row>
    <row r="46" spans="1:26" x14ac:dyDescent="0.2">
      <c r="A46"/>
      <c r="B46"/>
      <c r="C46"/>
      <c r="D46"/>
      <c r="E46"/>
      <c r="F46"/>
      <c r="G46"/>
      <c r="H46"/>
      <c r="I46"/>
      <c r="J46"/>
      <c r="K46"/>
      <c r="L46"/>
      <c r="M46"/>
      <c r="N46"/>
      <c r="O46"/>
      <c r="P46"/>
      <c r="Q46"/>
      <c r="R46"/>
      <c r="S46"/>
      <c r="T46"/>
      <c r="U46"/>
      <c r="V46"/>
      <c r="W46"/>
      <c r="X46"/>
      <c r="Y46"/>
      <c r="Z46"/>
    </row>
    <row r="47" spans="1:26" x14ac:dyDescent="0.2">
      <c r="A47"/>
      <c r="B47"/>
      <c r="C47"/>
      <c r="D47"/>
      <c r="E47"/>
      <c r="F47"/>
      <c r="G47"/>
      <c r="H47"/>
      <c r="I47"/>
      <c r="J47"/>
      <c r="K47"/>
      <c r="L47"/>
      <c r="M47"/>
      <c r="N47"/>
      <c r="O47"/>
      <c r="P47"/>
      <c r="Q47"/>
      <c r="R47"/>
      <c r="S47"/>
      <c r="T47"/>
      <c r="U47"/>
      <c r="V47"/>
      <c r="W47"/>
      <c r="X47"/>
      <c r="Y47"/>
      <c r="Z47"/>
    </row>
    <row r="48" spans="1:26" x14ac:dyDescent="0.2">
      <c r="A48"/>
      <c r="B48"/>
      <c r="C48"/>
      <c r="D48"/>
      <c r="E48"/>
      <c r="F48"/>
      <c r="G48"/>
      <c r="H48"/>
      <c r="I48"/>
      <c r="J48"/>
      <c r="K48"/>
      <c r="L48"/>
      <c r="M48"/>
      <c r="N48"/>
      <c r="O48"/>
      <c r="P48"/>
      <c r="Q48"/>
      <c r="R48"/>
      <c r="S48"/>
      <c r="T48"/>
      <c r="U48"/>
      <c r="V48"/>
      <c r="W48"/>
      <c r="X48"/>
      <c r="Y48"/>
      <c r="Z48"/>
    </row>
    <row r="49" spans="1:26" x14ac:dyDescent="0.2">
      <c r="A49"/>
      <c r="B49"/>
      <c r="C49"/>
      <c r="D49"/>
      <c r="E49"/>
      <c r="F49"/>
      <c r="G49"/>
      <c r="H49"/>
      <c r="I49"/>
      <c r="J49"/>
      <c r="K49"/>
      <c r="L49"/>
      <c r="M49"/>
      <c r="N49"/>
      <c r="O49"/>
      <c r="P49"/>
      <c r="Q49"/>
      <c r="R49"/>
      <c r="S49"/>
      <c r="T49"/>
      <c r="U49"/>
      <c r="V49"/>
      <c r="W49"/>
      <c r="X49"/>
      <c r="Y49"/>
      <c r="Z49"/>
    </row>
    <row r="50" spans="1:26" x14ac:dyDescent="0.2">
      <c r="A50"/>
      <c r="B50"/>
      <c r="C50"/>
      <c r="D50"/>
      <c r="E50"/>
      <c r="F50"/>
      <c r="G50"/>
      <c r="H50"/>
      <c r="I50"/>
      <c r="J50"/>
      <c r="K50"/>
      <c r="L50"/>
      <c r="M50"/>
      <c r="N50"/>
      <c r="O50"/>
      <c r="P50"/>
      <c r="Q50"/>
      <c r="R50"/>
      <c r="S50"/>
      <c r="T50"/>
      <c r="U50"/>
      <c r="V50"/>
      <c r="W50"/>
      <c r="X50"/>
      <c r="Y50"/>
      <c r="Z50"/>
    </row>
    <row r="51" spans="1:26" x14ac:dyDescent="0.2">
      <c r="A51"/>
      <c r="B51"/>
      <c r="C51"/>
      <c r="D51"/>
      <c r="E51"/>
      <c r="F51"/>
      <c r="G51"/>
      <c r="H51"/>
      <c r="I51"/>
      <c r="J51"/>
      <c r="K51"/>
      <c r="L51"/>
      <c r="M51"/>
      <c r="N51"/>
      <c r="O51"/>
      <c r="P51"/>
      <c r="Q51"/>
      <c r="R51"/>
      <c r="S51"/>
      <c r="T51"/>
      <c r="U51"/>
      <c r="V51"/>
      <c r="W51"/>
      <c r="X51"/>
      <c r="Y51"/>
      <c r="Z51"/>
    </row>
    <row r="52" spans="1:26" x14ac:dyDescent="0.2">
      <c r="A52"/>
      <c r="B52"/>
      <c r="C52"/>
      <c r="D52"/>
      <c r="E52"/>
      <c r="F52"/>
      <c r="G52"/>
      <c r="H52"/>
      <c r="I52"/>
      <c r="J52"/>
      <c r="K52"/>
      <c r="L52"/>
      <c r="M52"/>
      <c r="N52"/>
      <c r="O52"/>
      <c r="P52"/>
      <c r="Q52"/>
      <c r="R52"/>
      <c r="S52"/>
      <c r="T52"/>
      <c r="U52"/>
      <c r="V52"/>
      <c r="W52"/>
      <c r="X52"/>
      <c r="Y52"/>
      <c r="Z52"/>
    </row>
    <row r="53" spans="1:26" x14ac:dyDescent="0.2">
      <c r="A53"/>
      <c r="B53"/>
      <c r="C53"/>
      <c r="D53"/>
      <c r="E53"/>
      <c r="F53"/>
      <c r="G53"/>
      <c r="H53"/>
      <c r="I53"/>
      <c r="J53"/>
      <c r="K53"/>
      <c r="L53"/>
      <c r="M53"/>
      <c r="N53"/>
      <c r="O53"/>
      <c r="P53"/>
      <c r="Q53"/>
      <c r="R53"/>
      <c r="S53"/>
      <c r="T53"/>
      <c r="U53"/>
      <c r="V53"/>
      <c r="W53"/>
      <c r="X53"/>
      <c r="Y53"/>
      <c r="Z53"/>
    </row>
    <row r="54" spans="1:26" x14ac:dyDescent="0.2">
      <c r="A54"/>
      <c r="B54"/>
      <c r="C54"/>
      <c r="D54"/>
      <c r="E54"/>
      <c r="F54"/>
      <c r="G54"/>
      <c r="H54"/>
      <c r="I54"/>
      <c r="J54"/>
      <c r="K54"/>
      <c r="L54"/>
      <c r="M54"/>
      <c r="N54"/>
      <c r="O54"/>
      <c r="P54"/>
      <c r="Q54"/>
      <c r="R54"/>
      <c r="S54"/>
      <c r="T54"/>
      <c r="U54"/>
      <c r="V54"/>
      <c r="W54"/>
      <c r="X54"/>
      <c r="Y54"/>
      <c r="Z54"/>
    </row>
    <row r="55" spans="1:26" x14ac:dyDescent="0.2">
      <c r="A55"/>
      <c r="B55"/>
      <c r="C55"/>
      <c r="D55"/>
      <c r="E55"/>
      <c r="F55"/>
      <c r="G55"/>
      <c r="H55"/>
      <c r="I55"/>
      <c r="J55"/>
      <c r="K55"/>
      <c r="L55"/>
      <c r="M55"/>
      <c r="N55"/>
      <c r="O55"/>
      <c r="P55"/>
      <c r="Q55"/>
      <c r="R55"/>
      <c r="S55"/>
      <c r="T55"/>
      <c r="U55"/>
      <c r="V55"/>
      <c r="W55"/>
      <c r="X55"/>
      <c r="Y55"/>
      <c r="Z55"/>
    </row>
    <row r="56" spans="1:26" x14ac:dyDescent="0.2">
      <c r="A56"/>
      <c r="B56"/>
      <c r="C56"/>
      <c r="D56"/>
      <c r="E56"/>
      <c r="F56"/>
      <c r="G56"/>
      <c r="H56"/>
      <c r="I56"/>
      <c r="J56"/>
      <c r="K56"/>
      <c r="L56"/>
      <c r="M56"/>
      <c r="N56"/>
      <c r="O56"/>
      <c r="P56"/>
      <c r="Q56"/>
      <c r="R56"/>
      <c r="S56"/>
      <c r="T56"/>
      <c r="U56"/>
      <c r="V56"/>
      <c r="W56"/>
      <c r="X56"/>
      <c r="Y56"/>
      <c r="Z56"/>
    </row>
    <row r="57" spans="1:26" x14ac:dyDescent="0.2">
      <c r="A57"/>
      <c r="B57"/>
      <c r="C57"/>
      <c r="D57"/>
      <c r="E57"/>
      <c r="F57"/>
      <c r="G57"/>
      <c r="H57"/>
      <c r="I57"/>
      <c r="J57"/>
      <c r="K57"/>
      <c r="L57"/>
      <c r="M57"/>
      <c r="N57"/>
      <c r="O57"/>
      <c r="P57"/>
      <c r="Q57"/>
      <c r="R57"/>
      <c r="S57"/>
      <c r="T57"/>
      <c r="U57"/>
      <c r="V57"/>
      <c r="W57"/>
      <c r="X57"/>
      <c r="Y57"/>
      <c r="Z57"/>
    </row>
    <row r="58" spans="1:26" x14ac:dyDescent="0.2">
      <c r="A58"/>
      <c r="B58"/>
      <c r="C58"/>
      <c r="D58"/>
      <c r="E58"/>
      <c r="F58"/>
      <c r="G58"/>
      <c r="H58"/>
      <c r="I58"/>
      <c r="J58"/>
      <c r="K58"/>
      <c r="L58"/>
      <c r="M58"/>
      <c r="N58"/>
      <c r="O58"/>
      <c r="P58"/>
      <c r="Q58"/>
      <c r="R58"/>
      <c r="S58"/>
      <c r="T58"/>
      <c r="U58"/>
      <c r="V58"/>
      <c r="W58"/>
      <c r="X58"/>
      <c r="Y58"/>
      <c r="Z58"/>
    </row>
    <row r="59" spans="1:26" x14ac:dyDescent="0.2">
      <c r="A59"/>
      <c r="B59"/>
      <c r="C59"/>
      <c r="D59"/>
      <c r="E59"/>
      <c r="F59"/>
      <c r="G59"/>
      <c r="H59"/>
      <c r="I59"/>
      <c r="J59"/>
      <c r="K59"/>
      <c r="L59"/>
      <c r="M59"/>
      <c r="N59"/>
      <c r="O59"/>
      <c r="P59"/>
      <c r="Q59"/>
      <c r="R59"/>
      <c r="S59"/>
      <c r="T59"/>
      <c r="U59"/>
      <c r="V59"/>
      <c r="W59"/>
      <c r="X59"/>
      <c r="Y59"/>
      <c r="Z59"/>
    </row>
    <row r="60" spans="1:26" x14ac:dyDescent="0.2">
      <c r="A60"/>
      <c r="B60"/>
      <c r="C60"/>
      <c r="D60"/>
      <c r="E60"/>
      <c r="F60"/>
      <c r="G60"/>
      <c r="H60"/>
      <c r="I60"/>
      <c r="J60"/>
      <c r="K60"/>
      <c r="L60"/>
      <c r="M60"/>
      <c r="N60"/>
      <c r="O60"/>
      <c r="P60"/>
      <c r="Q60"/>
      <c r="R60"/>
      <c r="S60"/>
      <c r="T60"/>
      <c r="U60"/>
      <c r="V60"/>
      <c r="W60"/>
      <c r="X60"/>
      <c r="Y60"/>
      <c r="Z60"/>
    </row>
    <row r="61" spans="1:26" x14ac:dyDescent="0.2">
      <c r="A61"/>
      <c r="B61"/>
      <c r="C61"/>
      <c r="D61"/>
      <c r="E61"/>
      <c r="F61"/>
      <c r="G61"/>
      <c r="H61"/>
      <c r="I61"/>
      <c r="J61"/>
      <c r="K61"/>
      <c r="L61"/>
      <c r="M61"/>
      <c r="N61"/>
      <c r="O61"/>
      <c r="P61"/>
      <c r="Q61"/>
      <c r="R61"/>
      <c r="S61"/>
      <c r="T61"/>
      <c r="U61"/>
      <c r="V61"/>
      <c r="W61"/>
      <c r="X61"/>
      <c r="Y61"/>
      <c r="Z61"/>
    </row>
    <row r="62" spans="1:26" x14ac:dyDescent="0.2">
      <c r="A62"/>
      <c r="B62"/>
      <c r="C62"/>
      <c r="D62"/>
      <c r="E62"/>
      <c r="F62"/>
      <c r="G62"/>
      <c r="H62"/>
      <c r="I62"/>
      <c r="J62"/>
      <c r="K62"/>
      <c r="L62"/>
      <c r="M62"/>
      <c r="N62"/>
      <c r="O62"/>
      <c r="P62"/>
      <c r="Q62"/>
      <c r="R62"/>
      <c r="S62"/>
      <c r="T62"/>
      <c r="U62"/>
      <c r="V62"/>
      <c r="W62"/>
      <c r="X62"/>
      <c r="Y62"/>
      <c r="Z62"/>
    </row>
    <row r="63" spans="1:26" x14ac:dyDescent="0.2">
      <c r="A63"/>
      <c r="B63"/>
      <c r="C63"/>
      <c r="D63"/>
      <c r="E63"/>
      <c r="F63"/>
      <c r="G63"/>
      <c r="H63"/>
      <c r="I63"/>
      <c r="J63"/>
      <c r="K63"/>
      <c r="L63"/>
      <c r="M63"/>
      <c r="N63"/>
      <c r="O63"/>
      <c r="P63"/>
      <c r="Q63"/>
      <c r="R63"/>
      <c r="S63"/>
      <c r="T63"/>
      <c r="U63"/>
      <c r="V63"/>
      <c r="W63"/>
      <c r="X63"/>
      <c r="Y63"/>
      <c r="Z63"/>
    </row>
    <row r="64" spans="1:26" x14ac:dyDescent="0.2">
      <c r="A64"/>
      <c r="B64"/>
      <c r="C64"/>
      <c r="D64"/>
      <c r="E64"/>
      <c r="F64"/>
      <c r="G64"/>
      <c r="H64"/>
      <c r="I64"/>
      <c r="J64"/>
      <c r="K64"/>
      <c r="L64"/>
      <c r="M64"/>
      <c r="N64"/>
      <c r="O64"/>
      <c r="P64"/>
      <c r="Q64"/>
      <c r="R64"/>
      <c r="S64"/>
      <c r="T64"/>
      <c r="U64"/>
      <c r="V64"/>
      <c r="W64"/>
      <c r="X64"/>
      <c r="Y64"/>
      <c r="Z64"/>
    </row>
    <row r="65" spans="1:26" x14ac:dyDescent="0.2">
      <c r="A65"/>
      <c r="B65"/>
      <c r="C65"/>
      <c r="D65"/>
      <c r="E65"/>
      <c r="F65"/>
      <c r="G65"/>
      <c r="H65"/>
      <c r="I65"/>
      <c r="J65"/>
      <c r="K65"/>
      <c r="L65"/>
      <c r="M65"/>
      <c r="N65"/>
      <c r="O65"/>
      <c r="P65"/>
      <c r="Q65"/>
      <c r="R65"/>
      <c r="S65"/>
      <c r="T65"/>
      <c r="U65"/>
      <c r="V65"/>
      <c r="W65"/>
      <c r="X65"/>
      <c r="Y65"/>
      <c r="Z65"/>
    </row>
    <row r="66" spans="1:26" x14ac:dyDescent="0.2">
      <c r="A66"/>
      <c r="B66"/>
      <c r="C66"/>
      <c r="D66"/>
      <c r="E66"/>
      <c r="F66"/>
      <c r="G66"/>
      <c r="H66"/>
      <c r="I66"/>
      <c r="J66"/>
      <c r="K66"/>
      <c r="L66"/>
      <c r="M66"/>
      <c r="N66"/>
      <c r="O66"/>
      <c r="P66"/>
      <c r="Q66"/>
      <c r="R66"/>
      <c r="S66"/>
      <c r="T66"/>
      <c r="U66"/>
      <c r="V66"/>
      <c r="W66"/>
      <c r="X66"/>
      <c r="Y66"/>
      <c r="Z66"/>
    </row>
    <row r="67" spans="1:26" x14ac:dyDescent="0.2">
      <c r="A67"/>
      <c r="B67"/>
      <c r="C67"/>
      <c r="D67"/>
      <c r="E67"/>
      <c r="F67"/>
      <c r="G67"/>
      <c r="H67"/>
      <c r="I67"/>
      <c r="J67"/>
      <c r="K67"/>
      <c r="L67"/>
      <c r="M67"/>
      <c r="N67"/>
      <c r="O67"/>
      <c r="P67"/>
      <c r="Q67"/>
      <c r="R67"/>
      <c r="S67"/>
      <c r="T67"/>
      <c r="U67"/>
      <c r="V67"/>
      <c r="W67"/>
      <c r="X67"/>
      <c r="Y67"/>
      <c r="Z67"/>
    </row>
    <row r="68" spans="1:26" x14ac:dyDescent="0.2">
      <c r="A68"/>
      <c r="B68"/>
      <c r="C68"/>
      <c r="D68"/>
      <c r="E68"/>
      <c r="F68"/>
      <c r="G68"/>
      <c r="H68"/>
      <c r="I68"/>
      <c r="J68"/>
      <c r="K68"/>
      <c r="L68"/>
      <c r="M68"/>
      <c r="N68"/>
      <c r="O68"/>
      <c r="P68"/>
      <c r="Q68"/>
      <c r="R68"/>
      <c r="S68"/>
      <c r="T68"/>
      <c r="U68"/>
      <c r="V68"/>
      <c r="W68"/>
      <c r="X68"/>
      <c r="Y68"/>
      <c r="Z68"/>
    </row>
    <row r="69" spans="1:26" x14ac:dyDescent="0.2">
      <c r="A69"/>
      <c r="B69"/>
      <c r="C69"/>
      <c r="D69"/>
      <c r="E69"/>
      <c r="F69"/>
      <c r="G69"/>
      <c r="H69"/>
      <c r="I69"/>
      <c r="J69"/>
      <c r="K69"/>
      <c r="L69"/>
      <c r="M69"/>
      <c r="N69"/>
      <c r="O69"/>
      <c r="P69"/>
      <c r="Q69"/>
      <c r="R69"/>
      <c r="S69"/>
      <c r="T69"/>
      <c r="U69"/>
      <c r="V69"/>
      <c r="W69"/>
      <c r="X69"/>
      <c r="Y69"/>
      <c r="Z69"/>
    </row>
    <row r="70" spans="1:26" x14ac:dyDescent="0.2">
      <c r="A70"/>
      <c r="B70"/>
      <c r="C70"/>
      <c r="D70"/>
      <c r="E70"/>
      <c r="F70"/>
      <c r="G70"/>
      <c r="H70"/>
      <c r="I70"/>
      <c r="J70"/>
      <c r="K70"/>
      <c r="L70"/>
      <c r="M70"/>
      <c r="N70"/>
      <c r="O70"/>
      <c r="P70"/>
      <c r="Q70"/>
      <c r="R70"/>
      <c r="S70"/>
      <c r="T70"/>
      <c r="U70"/>
      <c r="V70"/>
      <c r="W70"/>
      <c r="X70"/>
      <c r="Y70"/>
      <c r="Z70"/>
    </row>
    <row r="71" spans="1:26" x14ac:dyDescent="0.2">
      <c r="A71"/>
      <c r="B71"/>
      <c r="C71"/>
      <c r="D71"/>
      <c r="E71"/>
      <c r="F71"/>
      <c r="G71"/>
      <c r="H71"/>
      <c r="I71"/>
      <c r="J71"/>
      <c r="K71"/>
      <c r="L71"/>
      <c r="M71"/>
      <c r="N71"/>
      <c r="O71"/>
      <c r="P71"/>
      <c r="Q71"/>
      <c r="R71"/>
      <c r="S71"/>
      <c r="T71"/>
      <c r="U71"/>
      <c r="V71"/>
      <c r="W71"/>
      <c r="X71"/>
      <c r="Y71"/>
      <c r="Z71"/>
    </row>
    <row r="72" spans="1:26" x14ac:dyDescent="0.2">
      <c r="A72"/>
      <c r="B72"/>
      <c r="C72"/>
      <c r="D72"/>
      <c r="E72"/>
      <c r="F72"/>
      <c r="G72"/>
      <c r="H72"/>
      <c r="I72"/>
      <c r="J72"/>
      <c r="K72"/>
      <c r="L72"/>
      <c r="M72"/>
      <c r="N72"/>
      <c r="O72"/>
      <c r="P72"/>
      <c r="Q72"/>
      <c r="R72"/>
      <c r="S72"/>
      <c r="T72"/>
      <c r="U72"/>
      <c r="V72"/>
      <c r="W72"/>
      <c r="X72"/>
      <c r="Y72"/>
      <c r="Z72"/>
    </row>
    <row r="73" spans="1:26" x14ac:dyDescent="0.2">
      <c r="A73"/>
      <c r="B73"/>
      <c r="C73"/>
      <c r="D73"/>
      <c r="E73"/>
      <c r="F73"/>
      <c r="G73"/>
      <c r="H73"/>
      <c r="I73"/>
      <c r="J73"/>
      <c r="K73"/>
      <c r="L73"/>
      <c r="M73"/>
      <c r="N73"/>
      <c r="O73"/>
      <c r="P73"/>
      <c r="Q73"/>
      <c r="R73"/>
      <c r="S73"/>
      <c r="T73"/>
      <c r="U73"/>
      <c r="V73"/>
      <c r="W73"/>
      <c r="X73"/>
      <c r="Y73"/>
      <c r="Z73"/>
    </row>
    <row r="74" spans="1:26" x14ac:dyDescent="0.2">
      <c r="A74"/>
      <c r="B74"/>
      <c r="C74"/>
      <c r="D74"/>
      <c r="E74"/>
      <c r="F74"/>
      <c r="G74"/>
      <c r="H74"/>
      <c r="I74"/>
      <c r="J74"/>
      <c r="K74"/>
      <c r="L74"/>
      <c r="M74"/>
      <c r="N74"/>
      <c r="O74"/>
      <c r="P74"/>
      <c r="Q74"/>
      <c r="R74"/>
      <c r="S74"/>
      <c r="T74"/>
      <c r="U74"/>
      <c r="V74"/>
      <c r="W74"/>
      <c r="X74"/>
      <c r="Y74"/>
      <c r="Z74"/>
    </row>
    <row r="75" spans="1:26" x14ac:dyDescent="0.2">
      <c r="A75"/>
      <c r="B75"/>
      <c r="C75"/>
      <c r="D75"/>
      <c r="E75"/>
      <c r="F75"/>
      <c r="G75"/>
      <c r="H75"/>
      <c r="I75"/>
      <c r="J75"/>
      <c r="K75"/>
      <c r="L75"/>
      <c r="M75"/>
      <c r="N75"/>
      <c r="O75"/>
      <c r="P75"/>
      <c r="Q75"/>
      <c r="R75"/>
      <c r="S75"/>
      <c r="T75"/>
      <c r="U75"/>
      <c r="V75"/>
      <c r="W75"/>
      <c r="X75"/>
      <c r="Y75"/>
      <c r="Z75"/>
    </row>
    <row r="76" spans="1:26" x14ac:dyDescent="0.2">
      <c r="A76"/>
      <c r="B76"/>
      <c r="C76"/>
      <c r="D76"/>
      <c r="E76"/>
      <c r="F76"/>
      <c r="G76"/>
      <c r="H76"/>
      <c r="I76"/>
      <c r="J76"/>
      <c r="K76"/>
      <c r="L76"/>
      <c r="M76"/>
      <c r="N76"/>
      <c r="O76"/>
      <c r="P76"/>
      <c r="Q76"/>
      <c r="R76"/>
      <c r="S76"/>
      <c r="T76"/>
      <c r="U76"/>
      <c r="V76"/>
      <c r="W76"/>
      <c r="X76"/>
      <c r="Y76"/>
      <c r="Z76"/>
    </row>
    <row r="77" spans="1:26" x14ac:dyDescent="0.2">
      <c r="A77"/>
      <c r="B77"/>
      <c r="C77"/>
      <c r="D77"/>
      <c r="E77"/>
      <c r="F77"/>
      <c r="G77"/>
      <c r="H77"/>
      <c r="I77"/>
      <c r="J77"/>
      <c r="K77"/>
      <c r="L77"/>
      <c r="M77"/>
      <c r="N77"/>
      <c r="O77"/>
      <c r="P77"/>
      <c r="Q77"/>
      <c r="R77"/>
      <c r="S77"/>
      <c r="T77"/>
      <c r="U77"/>
      <c r="V77"/>
      <c r="W77"/>
      <c r="X77"/>
      <c r="Y77"/>
      <c r="Z77"/>
    </row>
    <row r="78" spans="1:26" x14ac:dyDescent="0.2">
      <c r="A78"/>
      <c r="B78"/>
      <c r="C78"/>
      <c r="D78"/>
      <c r="E78"/>
      <c r="F78"/>
      <c r="G78"/>
      <c r="H78"/>
      <c r="I78"/>
      <c r="J78"/>
      <c r="K78"/>
      <c r="L78"/>
      <c r="M78"/>
      <c r="N78"/>
      <c r="O78"/>
      <c r="P78"/>
      <c r="Q78"/>
      <c r="R78"/>
      <c r="S78"/>
      <c r="T78"/>
      <c r="U78"/>
      <c r="V78"/>
      <c r="W78"/>
      <c r="X78"/>
      <c r="Y78"/>
      <c r="Z78"/>
    </row>
    <row r="79" spans="1:26" x14ac:dyDescent="0.2">
      <c r="A79"/>
      <c r="B79"/>
      <c r="C79"/>
      <c r="D79"/>
      <c r="E79"/>
      <c r="F79"/>
      <c r="G79"/>
      <c r="H79"/>
      <c r="I79"/>
      <c r="J79"/>
      <c r="K79"/>
      <c r="L79"/>
      <c r="M79"/>
      <c r="N79"/>
      <c r="O79"/>
      <c r="P79"/>
      <c r="Q79"/>
      <c r="R79"/>
      <c r="S79"/>
      <c r="T79"/>
      <c r="U79"/>
      <c r="V79"/>
      <c r="W79"/>
      <c r="X79"/>
      <c r="Y79"/>
      <c r="Z79"/>
    </row>
    <row r="80" spans="1:26" x14ac:dyDescent="0.2">
      <c r="A80"/>
      <c r="B80"/>
      <c r="C80"/>
      <c r="D80"/>
      <c r="E80"/>
      <c r="F80"/>
      <c r="G80"/>
      <c r="H80"/>
      <c r="I80"/>
      <c r="J80"/>
      <c r="K80"/>
      <c r="L80"/>
      <c r="M80"/>
      <c r="N80"/>
      <c r="O80"/>
      <c r="P80"/>
      <c r="Q80"/>
      <c r="R80"/>
      <c r="S80"/>
      <c r="T80"/>
      <c r="U80"/>
      <c r="V80"/>
      <c r="W80"/>
      <c r="X80"/>
      <c r="Y80"/>
      <c r="Z80"/>
    </row>
    <row r="81" spans="1:26" x14ac:dyDescent="0.2">
      <c r="A81"/>
      <c r="B81"/>
      <c r="C81"/>
      <c r="D81"/>
      <c r="E81"/>
      <c r="F81"/>
      <c r="G81"/>
      <c r="H81"/>
      <c r="I81"/>
      <c r="J81"/>
      <c r="K81"/>
      <c r="L81"/>
      <c r="M81"/>
      <c r="N81"/>
      <c r="O81"/>
      <c r="P81"/>
      <c r="Q81"/>
      <c r="R81"/>
      <c r="S81"/>
      <c r="T81"/>
      <c r="U81"/>
      <c r="V81"/>
      <c r="W81"/>
      <c r="X81"/>
      <c r="Y81"/>
      <c r="Z81"/>
    </row>
    <row r="82" spans="1:26" x14ac:dyDescent="0.2">
      <c r="A82"/>
      <c r="B82"/>
      <c r="C82"/>
      <c r="D82"/>
      <c r="E82"/>
      <c r="F82"/>
      <c r="G82"/>
      <c r="H82"/>
      <c r="I82"/>
      <c r="J82"/>
      <c r="K82"/>
      <c r="L82"/>
      <c r="M82"/>
      <c r="N82"/>
      <c r="O82"/>
      <c r="P82"/>
      <c r="Q82"/>
      <c r="R82"/>
      <c r="S82"/>
      <c r="T82"/>
      <c r="U82"/>
      <c r="V82"/>
      <c r="W82"/>
      <c r="X82"/>
      <c r="Y82"/>
      <c r="Z82"/>
    </row>
    <row r="83" spans="1:26" x14ac:dyDescent="0.2">
      <c r="A83"/>
      <c r="B83"/>
      <c r="C83"/>
      <c r="D83"/>
      <c r="E83"/>
      <c r="F83"/>
      <c r="G83"/>
      <c r="H83"/>
      <c r="I83"/>
      <c r="J83"/>
      <c r="K83"/>
      <c r="L83"/>
      <c r="M83"/>
      <c r="N83"/>
      <c r="O83"/>
      <c r="P83"/>
      <c r="Q83"/>
      <c r="R83"/>
      <c r="S83"/>
      <c r="T83"/>
      <c r="U83"/>
      <c r="V83"/>
      <c r="W83"/>
      <c r="X83"/>
      <c r="Y83"/>
      <c r="Z83"/>
    </row>
    <row r="84" spans="1:26" x14ac:dyDescent="0.2">
      <c r="A84"/>
      <c r="B84"/>
      <c r="C84"/>
      <c r="D84"/>
      <c r="E84"/>
      <c r="F84"/>
      <c r="G84"/>
      <c r="H84"/>
      <c r="I84"/>
      <c r="J84"/>
      <c r="K84"/>
      <c r="L84"/>
      <c r="M84"/>
      <c r="N84"/>
      <c r="O84"/>
      <c r="P84"/>
      <c r="Q84"/>
      <c r="R84"/>
      <c r="S84"/>
      <c r="T84"/>
      <c r="U84"/>
      <c r="V84"/>
      <c r="W84"/>
      <c r="X84"/>
      <c r="Y84"/>
      <c r="Z84"/>
    </row>
    <row r="85" spans="1:26" x14ac:dyDescent="0.2">
      <c r="A85"/>
      <c r="B85"/>
      <c r="C85"/>
      <c r="D85"/>
      <c r="E85"/>
      <c r="F85"/>
      <c r="G85"/>
      <c r="H85"/>
      <c r="I85"/>
      <c r="J85"/>
      <c r="K85"/>
      <c r="L85"/>
      <c r="M85"/>
      <c r="N85"/>
      <c r="O85"/>
      <c r="P85"/>
      <c r="Q85"/>
      <c r="R85"/>
      <c r="S85"/>
      <c r="T85"/>
      <c r="U85"/>
      <c r="V85"/>
      <c r="W85"/>
      <c r="X85"/>
      <c r="Y85"/>
      <c r="Z85"/>
    </row>
    <row r="86" spans="1:26" x14ac:dyDescent="0.2">
      <c r="A86"/>
      <c r="B86"/>
      <c r="C86"/>
      <c r="D86"/>
      <c r="E86"/>
      <c r="F86"/>
      <c r="G86"/>
      <c r="H86"/>
      <c r="I86"/>
      <c r="J86"/>
      <c r="K86"/>
      <c r="L86"/>
      <c r="M86"/>
      <c r="N86"/>
      <c r="O86"/>
      <c r="P86"/>
      <c r="Q86"/>
      <c r="R86"/>
      <c r="S86"/>
      <c r="T86"/>
      <c r="U86"/>
      <c r="V86"/>
      <c r="W86"/>
      <c r="X86"/>
      <c r="Y86"/>
      <c r="Z86"/>
    </row>
    <row r="87" spans="1:26" x14ac:dyDescent="0.2">
      <c r="A87"/>
      <c r="B87"/>
      <c r="C87"/>
      <c r="D87"/>
      <c r="E87"/>
      <c r="F87"/>
      <c r="G87"/>
      <c r="H87"/>
      <c r="I87"/>
      <c r="J87"/>
      <c r="K87"/>
      <c r="L87"/>
      <c r="M87"/>
      <c r="N87"/>
      <c r="O87"/>
      <c r="P87"/>
      <c r="Q87"/>
      <c r="R87"/>
      <c r="S87"/>
      <c r="T87"/>
      <c r="U87"/>
      <c r="V87"/>
      <c r="W87"/>
      <c r="X87"/>
      <c r="Y87"/>
      <c r="Z87"/>
    </row>
    <row r="88" spans="1:26" x14ac:dyDescent="0.2">
      <c r="A88"/>
      <c r="B88"/>
      <c r="C88"/>
      <c r="D88"/>
      <c r="E88"/>
      <c r="F88"/>
      <c r="G88"/>
      <c r="H88"/>
      <c r="I88"/>
      <c r="J88"/>
      <c r="K88"/>
      <c r="L88"/>
      <c r="M88"/>
      <c r="N88"/>
      <c r="O88"/>
      <c r="P88"/>
      <c r="Q88"/>
      <c r="R88"/>
      <c r="S88"/>
      <c r="T88"/>
      <c r="U88"/>
      <c r="V88"/>
      <c r="W88"/>
      <c r="X88"/>
      <c r="Y88"/>
      <c r="Z88"/>
    </row>
    <row r="89" spans="1:26" x14ac:dyDescent="0.2">
      <c r="A89"/>
      <c r="B89"/>
      <c r="C89"/>
      <c r="D89"/>
      <c r="E89"/>
      <c r="F89"/>
      <c r="G89"/>
      <c r="H89"/>
      <c r="I89"/>
      <c r="J89"/>
      <c r="K89"/>
      <c r="L89"/>
      <c r="M89"/>
      <c r="N89"/>
      <c r="O89"/>
      <c r="P89"/>
      <c r="Q89"/>
      <c r="R89"/>
      <c r="S89"/>
      <c r="T89"/>
      <c r="U89"/>
      <c r="V89"/>
      <c r="W89"/>
      <c r="X89"/>
      <c r="Y89"/>
      <c r="Z89"/>
    </row>
    <row r="90" spans="1:26" x14ac:dyDescent="0.2">
      <c r="A90"/>
      <c r="B90"/>
      <c r="C90"/>
      <c r="D90"/>
      <c r="E90"/>
      <c r="F90"/>
      <c r="G90"/>
      <c r="H90"/>
      <c r="I90"/>
      <c r="J90"/>
      <c r="K90"/>
      <c r="L90"/>
      <c r="M90"/>
      <c r="N90"/>
      <c r="O90"/>
      <c r="P90"/>
      <c r="Q90"/>
      <c r="R90"/>
      <c r="S90"/>
      <c r="T90"/>
      <c r="U90"/>
      <c r="V90"/>
      <c r="W90"/>
      <c r="X90"/>
      <c r="Y90"/>
      <c r="Z90"/>
    </row>
    <row r="91" spans="1:26" x14ac:dyDescent="0.2">
      <c r="A91"/>
      <c r="B91"/>
      <c r="C91"/>
      <c r="D91"/>
      <c r="E91"/>
      <c r="F91"/>
      <c r="G91"/>
      <c r="H91"/>
      <c r="I91"/>
      <c r="J91"/>
      <c r="K91"/>
      <c r="L91"/>
      <c r="M91"/>
      <c r="N91"/>
      <c r="O91"/>
      <c r="P91"/>
      <c r="Q91"/>
      <c r="R91"/>
      <c r="S91"/>
      <c r="T91"/>
      <c r="U91"/>
      <c r="V91"/>
      <c r="W91"/>
      <c r="X91"/>
      <c r="Y91"/>
      <c r="Z91"/>
    </row>
    <row r="92" spans="1:26" x14ac:dyDescent="0.2">
      <c r="A92"/>
      <c r="B92"/>
      <c r="C92"/>
      <c r="D92"/>
      <c r="E92"/>
      <c r="F92"/>
      <c r="G92"/>
      <c r="H92"/>
      <c r="I92"/>
      <c r="J92"/>
      <c r="K92"/>
      <c r="L92"/>
      <c r="M92"/>
      <c r="N92"/>
      <c r="O92"/>
      <c r="P92"/>
      <c r="Q92"/>
      <c r="R92"/>
      <c r="S92"/>
      <c r="T92"/>
      <c r="U92"/>
      <c r="V92"/>
      <c r="W92"/>
      <c r="X92"/>
      <c r="Y92"/>
      <c r="Z92"/>
    </row>
    <row r="93" spans="1:26" x14ac:dyDescent="0.2">
      <c r="A93" s="400"/>
      <c r="B93" s="400"/>
      <c r="C93" s="400"/>
      <c r="D93" s="400"/>
      <c r="E93" s="400"/>
      <c r="F93" s="400"/>
      <c r="G93" s="400"/>
      <c r="H93" s="400"/>
      <c r="I93"/>
      <c r="J93"/>
      <c r="K93"/>
      <c r="L93"/>
      <c r="M93"/>
      <c r="N93"/>
      <c r="O93"/>
      <c r="P93"/>
      <c r="Q93"/>
      <c r="R93"/>
      <c r="S93"/>
      <c r="T93"/>
      <c r="U93"/>
      <c r="V93"/>
      <c r="W93"/>
      <c r="X93"/>
      <c r="Y93"/>
      <c r="Z93"/>
    </row>
    <row r="94" spans="1:26" x14ac:dyDescent="0.2">
      <c r="A94" s="400"/>
      <c r="B94" s="400"/>
      <c r="C94" s="401"/>
      <c r="D94" s="401"/>
      <c r="E94" s="401"/>
      <c r="F94" s="401"/>
      <c r="G94" s="401"/>
      <c r="H94" s="400"/>
      <c r="I94"/>
      <c r="J94"/>
      <c r="K94"/>
      <c r="L94"/>
      <c r="M94"/>
      <c r="N94"/>
      <c r="O94"/>
      <c r="P94"/>
      <c r="Q94"/>
      <c r="R94"/>
      <c r="S94"/>
      <c r="T94"/>
      <c r="U94"/>
      <c r="V94"/>
      <c r="W94"/>
      <c r="X94"/>
      <c r="Y94"/>
      <c r="Z94"/>
    </row>
    <row r="95" spans="1:26" x14ac:dyDescent="0.2">
      <c r="A95" s="400"/>
      <c r="B95" s="400"/>
      <c r="C95" s="400"/>
      <c r="D95" s="400"/>
      <c r="E95" s="400"/>
      <c r="F95" s="400"/>
      <c r="G95" s="400"/>
      <c r="H95" s="400"/>
      <c r="I95"/>
      <c r="J95"/>
      <c r="K95"/>
      <c r="L95"/>
      <c r="M95"/>
      <c r="N95"/>
      <c r="O95"/>
      <c r="P95"/>
      <c r="Q95"/>
      <c r="R95"/>
      <c r="S95"/>
      <c r="T95"/>
      <c r="U95"/>
      <c r="V95"/>
      <c r="W95"/>
      <c r="X95"/>
      <c r="Y95"/>
      <c r="Z95"/>
    </row>
    <row r="96" spans="1:26" x14ac:dyDescent="0.2">
      <c r="A96" s="400"/>
      <c r="B96" s="400"/>
      <c r="C96" s="402"/>
      <c r="D96" s="400"/>
      <c r="E96" s="400"/>
      <c r="F96" s="402"/>
      <c r="G96" s="401"/>
      <c r="H96" s="400"/>
      <c r="I96"/>
      <c r="J96"/>
      <c r="K96"/>
      <c r="L96"/>
      <c r="M96"/>
      <c r="N96"/>
      <c r="O96"/>
      <c r="P96"/>
      <c r="Q96"/>
      <c r="R96"/>
      <c r="S96"/>
      <c r="T96"/>
      <c r="U96"/>
      <c r="V96"/>
      <c r="W96"/>
      <c r="X96"/>
      <c r="Y96"/>
      <c r="Z96"/>
    </row>
    <row r="97" spans="1:26" x14ac:dyDescent="0.2">
      <c r="A97" s="400"/>
      <c r="B97" s="400"/>
      <c r="C97" s="402"/>
      <c r="D97" s="400"/>
      <c r="E97" s="400"/>
      <c r="F97" s="402"/>
      <c r="G97" s="400"/>
      <c r="H97" s="400"/>
      <c r="I97"/>
      <c r="J97"/>
      <c r="K97"/>
      <c r="L97"/>
      <c r="M97"/>
      <c r="N97"/>
      <c r="O97"/>
      <c r="P97"/>
      <c r="Q97"/>
      <c r="R97"/>
      <c r="S97"/>
      <c r="T97"/>
      <c r="U97"/>
      <c r="V97"/>
      <c r="W97"/>
      <c r="X97"/>
      <c r="Y97"/>
      <c r="Z97"/>
    </row>
    <row r="98" spans="1:26" x14ac:dyDescent="0.2">
      <c r="A98" s="400"/>
      <c r="B98" s="400"/>
      <c r="C98" s="400"/>
      <c r="D98" s="400"/>
      <c r="E98" s="400"/>
      <c r="F98" s="400"/>
      <c r="G98" s="401"/>
      <c r="H98" s="400"/>
      <c r="I98"/>
      <c r="J98"/>
      <c r="K98"/>
      <c r="L98"/>
      <c r="M98"/>
      <c r="N98"/>
      <c r="O98"/>
      <c r="P98"/>
      <c r="Q98"/>
      <c r="R98"/>
      <c r="S98"/>
      <c r="T98"/>
      <c r="U98"/>
      <c r="V98"/>
      <c r="W98"/>
      <c r="X98"/>
      <c r="Y98"/>
      <c r="Z98"/>
    </row>
    <row r="99" spans="1:26" x14ac:dyDescent="0.2">
      <c r="A99" s="400"/>
      <c r="B99" s="401"/>
      <c r="C99" s="401"/>
      <c r="D99" s="401"/>
      <c r="E99" s="401"/>
      <c r="F99" s="401"/>
      <c r="G99" s="401"/>
      <c r="H99" s="400"/>
      <c r="I99"/>
      <c r="J99"/>
      <c r="K99"/>
      <c r="L99"/>
      <c r="M99"/>
      <c r="N99"/>
      <c r="O99"/>
      <c r="P99"/>
      <c r="Q99"/>
      <c r="R99"/>
      <c r="S99"/>
      <c r="T99"/>
      <c r="U99"/>
      <c r="V99"/>
      <c r="W99"/>
      <c r="X99"/>
      <c r="Y99"/>
      <c r="Z99"/>
    </row>
    <row r="100" spans="1:26" x14ac:dyDescent="0.2">
      <c r="A100" s="400"/>
      <c r="B100" s="400"/>
      <c r="C100" s="403"/>
      <c r="D100" s="401"/>
      <c r="E100" s="401"/>
      <c r="F100" s="403"/>
      <c r="G100" s="401"/>
      <c r="H100" s="400"/>
      <c r="I100"/>
      <c r="J100"/>
      <c r="K100"/>
      <c r="L100"/>
      <c r="M100"/>
      <c r="N100"/>
      <c r="O100"/>
      <c r="P100"/>
      <c r="Q100"/>
      <c r="R100"/>
      <c r="S100"/>
      <c r="T100"/>
      <c r="U100"/>
      <c r="V100"/>
      <c r="W100"/>
      <c r="X100"/>
      <c r="Y100"/>
      <c r="Z100"/>
    </row>
    <row r="101" spans="1:26" x14ac:dyDescent="0.2">
      <c r="A101" s="400"/>
      <c r="B101" s="400"/>
      <c r="C101" s="403"/>
      <c r="D101" s="401"/>
      <c r="E101" s="401"/>
      <c r="F101" s="403"/>
      <c r="G101" s="401"/>
      <c r="H101" s="400"/>
      <c r="I101"/>
      <c r="J101"/>
      <c r="K101"/>
      <c r="L101"/>
      <c r="M101"/>
      <c r="N101"/>
      <c r="O101"/>
      <c r="P101"/>
      <c r="Q101"/>
      <c r="R101"/>
      <c r="S101"/>
      <c r="T101"/>
      <c r="U101"/>
      <c r="V101"/>
      <c r="W101"/>
      <c r="X101"/>
      <c r="Y101"/>
      <c r="Z101"/>
    </row>
    <row r="102" spans="1:26" x14ac:dyDescent="0.2">
      <c r="A102" s="400"/>
      <c r="B102" s="400"/>
      <c r="C102" s="403"/>
      <c r="D102" s="401"/>
      <c r="E102" s="401"/>
      <c r="F102" s="403"/>
      <c r="G102" s="401"/>
      <c r="H102" s="400"/>
      <c r="I102"/>
      <c r="J102"/>
      <c r="K102"/>
      <c r="L102"/>
      <c r="M102"/>
      <c r="N102"/>
      <c r="O102"/>
      <c r="P102"/>
      <c r="Q102"/>
      <c r="R102"/>
      <c r="S102"/>
      <c r="T102"/>
      <c r="U102"/>
      <c r="V102"/>
      <c r="W102"/>
      <c r="X102"/>
      <c r="Y102"/>
      <c r="Z102"/>
    </row>
    <row r="103" spans="1:26" x14ac:dyDescent="0.2">
      <c r="A103" s="400"/>
      <c r="B103" s="400"/>
      <c r="C103" s="403"/>
      <c r="D103" s="401"/>
      <c r="E103" s="401"/>
      <c r="F103" s="403"/>
      <c r="G103" s="401"/>
      <c r="H103" s="400"/>
      <c r="I103"/>
      <c r="J103"/>
      <c r="K103"/>
      <c r="L103"/>
      <c r="M103"/>
      <c r="N103"/>
      <c r="O103"/>
      <c r="P103"/>
      <c r="Q103"/>
      <c r="R103"/>
      <c r="S103"/>
      <c r="T103"/>
      <c r="U103"/>
      <c r="V103"/>
      <c r="W103"/>
      <c r="X103"/>
      <c r="Y103"/>
      <c r="Z103"/>
    </row>
    <row r="104" spans="1:26" x14ac:dyDescent="0.2">
      <c r="A104" s="400"/>
      <c r="B104" s="400"/>
      <c r="C104" s="403"/>
      <c r="D104" s="401"/>
      <c r="E104" s="401"/>
      <c r="F104" s="403"/>
      <c r="G104" s="401"/>
      <c r="H104" s="400"/>
      <c r="I104"/>
      <c r="J104"/>
      <c r="K104"/>
      <c r="L104"/>
      <c r="M104"/>
      <c r="N104"/>
      <c r="O104"/>
      <c r="P104"/>
      <c r="Q104"/>
      <c r="R104"/>
      <c r="S104"/>
      <c r="T104"/>
      <c r="U104"/>
      <c r="V104"/>
      <c r="W104"/>
      <c r="X104"/>
      <c r="Y104"/>
      <c r="Z104"/>
    </row>
    <row r="105" spans="1:26" x14ac:dyDescent="0.2">
      <c r="A105" s="400"/>
      <c r="B105" s="400"/>
      <c r="C105" s="403"/>
      <c r="D105" s="401"/>
      <c r="E105" s="401"/>
      <c r="F105" s="403"/>
      <c r="G105" s="401"/>
      <c r="H105" s="400"/>
      <c r="I105"/>
      <c r="J105"/>
      <c r="K105"/>
      <c r="L105"/>
      <c r="M105"/>
      <c r="N105"/>
      <c r="O105"/>
      <c r="P105"/>
      <c r="Q105"/>
      <c r="R105"/>
      <c r="S105"/>
      <c r="T105"/>
      <c r="U105"/>
      <c r="V105"/>
      <c r="W105"/>
      <c r="X105"/>
      <c r="Y105"/>
      <c r="Z105"/>
    </row>
    <row r="106" spans="1:26" x14ac:dyDescent="0.2">
      <c r="A106" s="400"/>
      <c r="B106" s="400"/>
      <c r="C106" s="403"/>
      <c r="D106" s="401"/>
      <c r="E106" s="401"/>
      <c r="F106" s="403"/>
      <c r="G106" s="401"/>
      <c r="H106" s="400"/>
      <c r="I106"/>
      <c r="J106"/>
      <c r="K106"/>
      <c r="L106"/>
      <c r="M106"/>
      <c r="N106"/>
      <c r="O106"/>
      <c r="P106"/>
      <c r="Q106"/>
      <c r="R106"/>
      <c r="S106"/>
      <c r="T106"/>
      <c r="U106"/>
      <c r="V106"/>
      <c r="W106"/>
      <c r="X106"/>
      <c r="Y106"/>
      <c r="Z106"/>
    </row>
    <row r="107" spans="1:26" x14ac:dyDescent="0.2">
      <c r="A107" s="400"/>
      <c r="B107" s="400"/>
      <c r="C107" s="403"/>
      <c r="D107" s="401"/>
      <c r="E107" s="401"/>
      <c r="F107" s="403"/>
      <c r="G107" s="401"/>
      <c r="H107" s="400"/>
      <c r="I107"/>
      <c r="J107"/>
      <c r="K107"/>
      <c r="L107"/>
      <c r="M107"/>
      <c r="N107"/>
      <c r="O107"/>
      <c r="P107"/>
      <c r="Q107"/>
      <c r="R107"/>
      <c r="S107"/>
      <c r="T107"/>
      <c r="U107"/>
      <c r="V107"/>
      <c r="W107"/>
      <c r="X107"/>
      <c r="Y107"/>
      <c r="Z107"/>
    </row>
    <row r="108" spans="1:26" x14ac:dyDescent="0.2">
      <c r="A108" s="400"/>
      <c r="B108" s="400"/>
      <c r="C108" s="403"/>
      <c r="D108" s="401"/>
      <c r="E108" s="401"/>
      <c r="F108" s="403"/>
      <c r="G108" s="401"/>
      <c r="H108" s="400"/>
      <c r="I108"/>
      <c r="J108"/>
      <c r="K108"/>
      <c r="L108"/>
      <c r="M108"/>
      <c r="N108"/>
      <c r="O108"/>
      <c r="P108"/>
      <c r="Q108"/>
      <c r="R108"/>
      <c r="S108"/>
      <c r="T108"/>
      <c r="U108"/>
      <c r="V108"/>
      <c r="W108"/>
      <c r="X108"/>
      <c r="Y108"/>
      <c r="Z108"/>
    </row>
    <row r="109" spans="1:26" x14ac:dyDescent="0.2">
      <c r="A109" s="400"/>
      <c r="B109" s="400"/>
      <c r="C109" s="403"/>
      <c r="D109" s="401"/>
      <c r="E109" s="401"/>
      <c r="F109" s="403"/>
      <c r="G109" s="401"/>
      <c r="H109" s="400"/>
      <c r="I109"/>
      <c r="J109"/>
      <c r="K109"/>
      <c r="L109"/>
      <c r="M109"/>
      <c r="N109"/>
      <c r="O109"/>
      <c r="P109"/>
      <c r="Q109"/>
      <c r="R109"/>
      <c r="S109"/>
      <c r="T109"/>
      <c r="U109"/>
      <c r="V109"/>
      <c r="W109"/>
      <c r="X109"/>
      <c r="Y109"/>
      <c r="Z109"/>
    </row>
    <row r="110" spans="1:26" x14ac:dyDescent="0.2">
      <c r="A110" s="400"/>
      <c r="B110" s="400"/>
      <c r="C110" s="403"/>
      <c r="D110" s="401"/>
      <c r="E110" s="401"/>
      <c r="F110" s="403"/>
      <c r="G110" s="401"/>
      <c r="H110" s="400"/>
      <c r="I110"/>
      <c r="J110"/>
      <c r="K110"/>
      <c r="L110"/>
      <c r="M110"/>
      <c r="N110"/>
      <c r="O110"/>
      <c r="P110"/>
      <c r="Q110"/>
      <c r="R110"/>
      <c r="S110"/>
      <c r="T110"/>
      <c r="U110"/>
      <c r="V110"/>
      <c r="W110"/>
      <c r="X110"/>
      <c r="Y110"/>
      <c r="Z110"/>
    </row>
    <row r="111" spans="1:26" x14ac:dyDescent="0.2">
      <c r="A111" s="400"/>
      <c r="B111" s="400"/>
      <c r="C111" s="403"/>
      <c r="D111" s="401"/>
      <c r="E111" s="401"/>
      <c r="F111" s="403"/>
      <c r="G111" s="401"/>
      <c r="H111" s="400"/>
      <c r="I111"/>
      <c r="J111"/>
      <c r="K111"/>
      <c r="L111"/>
      <c r="M111"/>
      <c r="N111"/>
      <c r="O111"/>
      <c r="P111"/>
      <c r="Q111"/>
      <c r="R111"/>
      <c r="S111"/>
      <c r="T111"/>
      <c r="U111"/>
      <c r="V111"/>
      <c r="W111"/>
      <c r="X111"/>
      <c r="Y111"/>
      <c r="Z111"/>
    </row>
    <row r="112" spans="1:26" x14ac:dyDescent="0.2">
      <c r="A112" s="400"/>
      <c r="B112" s="400"/>
      <c r="C112" s="403"/>
      <c r="D112" s="401"/>
      <c r="E112" s="401"/>
      <c r="F112" s="403"/>
      <c r="G112" s="401"/>
      <c r="H112" s="400"/>
      <c r="I112"/>
      <c r="J112"/>
      <c r="K112"/>
      <c r="L112"/>
      <c r="M112"/>
      <c r="N112"/>
      <c r="O112"/>
      <c r="P112"/>
      <c r="Q112"/>
      <c r="R112"/>
      <c r="S112"/>
      <c r="T112"/>
      <c r="U112"/>
      <c r="V112"/>
      <c r="W112"/>
      <c r="X112"/>
      <c r="Y112"/>
      <c r="Z112"/>
    </row>
    <row r="113" spans="1:26" x14ac:dyDescent="0.2">
      <c r="A113" s="400"/>
      <c r="B113" s="400"/>
      <c r="C113" s="403"/>
      <c r="D113" s="401"/>
      <c r="E113" s="401"/>
      <c r="F113" s="403"/>
      <c r="G113" s="401"/>
      <c r="H113" s="400"/>
      <c r="I113"/>
      <c r="J113"/>
      <c r="K113"/>
      <c r="L113"/>
      <c r="M113"/>
      <c r="N113"/>
      <c r="O113"/>
      <c r="P113"/>
      <c r="Q113"/>
      <c r="R113"/>
      <c r="S113"/>
      <c r="T113"/>
      <c r="U113"/>
      <c r="V113"/>
      <c r="W113"/>
      <c r="X113"/>
      <c r="Y113"/>
      <c r="Z113"/>
    </row>
    <row r="114" spans="1:26" x14ac:dyDescent="0.2">
      <c r="A114" s="400"/>
      <c r="B114" s="400"/>
      <c r="C114" s="403"/>
      <c r="D114" s="401"/>
      <c r="E114" s="401"/>
      <c r="F114" s="403"/>
      <c r="G114" s="401"/>
      <c r="H114" s="400"/>
      <c r="I114"/>
      <c r="J114"/>
      <c r="K114"/>
      <c r="L114"/>
      <c r="M114"/>
      <c r="N114"/>
      <c r="O114"/>
      <c r="P114"/>
      <c r="Q114"/>
      <c r="R114"/>
      <c r="S114"/>
      <c r="T114"/>
      <c r="U114"/>
      <c r="V114"/>
      <c r="W114"/>
      <c r="X114"/>
      <c r="Y114"/>
      <c r="Z114"/>
    </row>
    <row r="115" spans="1:26" x14ac:dyDescent="0.2">
      <c r="A115" s="400"/>
      <c r="B115" s="400"/>
      <c r="C115" s="403"/>
      <c r="D115" s="401"/>
      <c r="E115" s="401"/>
      <c r="F115" s="403"/>
      <c r="G115" s="401"/>
      <c r="H115" s="400"/>
      <c r="I115"/>
      <c r="J115"/>
      <c r="K115"/>
      <c r="L115"/>
      <c r="M115"/>
      <c r="N115"/>
      <c r="O115"/>
      <c r="P115"/>
      <c r="Q115"/>
      <c r="R115"/>
      <c r="S115"/>
      <c r="T115"/>
      <c r="U115"/>
      <c r="V115"/>
      <c r="W115"/>
      <c r="X115"/>
      <c r="Y115"/>
      <c r="Z115"/>
    </row>
    <row r="116" spans="1:26" x14ac:dyDescent="0.2">
      <c r="A116" s="400"/>
      <c r="B116" s="400"/>
      <c r="C116" s="403"/>
      <c r="D116" s="401"/>
      <c r="E116" s="401"/>
      <c r="F116" s="403"/>
      <c r="G116" s="401"/>
      <c r="H116" s="400"/>
      <c r="I116"/>
      <c r="J116"/>
      <c r="K116"/>
      <c r="L116"/>
      <c r="M116"/>
      <c r="N116"/>
      <c r="O116"/>
      <c r="P116"/>
      <c r="Q116"/>
      <c r="R116"/>
      <c r="S116"/>
      <c r="T116"/>
      <c r="U116"/>
      <c r="V116"/>
      <c r="W116"/>
      <c r="X116"/>
      <c r="Y116"/>
      <c r="Z116"/>
    </row>
    <row r="117" spans="1:26" x14ac:dyDescent="0.2">
      <c r="A117" s="400"/>
      <c r="B117" s="400"/>
      <c r="C117" s="403"/>
      <c r="D117" s="400"/>
      <c r="E117" s="400"/>
      <c r="F117" s="403"/>
      <c r="G117" s="401"/>
      <c r="H117" s="400"/>
      <c r="I117"/>
      <c r="J117"/>
      <c r="K117"/>
      <c r="L117"/>
      <c r="M117"/>
      <c r="N117"/>
      <c r="O117"/>
      <c r="P117"/>
      <c r="Q117"/>
      <c r="R117"/>
      <c r="S117"/>
      <c r="T117"/>
      <c r="U117"/>
      <c r="V117"/>
      <c r="W117"/>
      <c r="X117"/>
      <c r="Y117"/>
      <c r="Z117"/>
    </row>
    <row r="118" spans="1:26" x14ac:dyDescent="0.2">
      <c r="A118" s="400"/>
      <c r="B118" s="400"/>
      <c r="C118" s="403"/>
      <c r="D118" s="401"/>
      <c r="E118" s="401"/>
      <c r="F118" s="403"/>
      <c r="G118" s="401"/>
      <c r="H118" s="400"/>
      <c r="I118"/>
      <c r="J118"/>
      <c r="K118"/>
      <c r="L118"/>
      <c r="M118"/>
      <c r="N118"/>
      <c r="O118"/>
      <c r="P118"/>
      <c r="Q118"/>
      <c r="R118"/>
      <c r="S118"/>
      <c r="T118"/>
      <c r="U118"/>
      <c r="V118"/>
      <c r="W118"/>
      <c r="X118"/>
      <c r="Y118"/>
      <c r="Z118"/>
    </row>
    <row r="119" spans="1:26" x14ac:dyDescent="0.2">
      <c r="A119" s="400"/>
      <c r="B119" s="400"/>
      <c r="C119" s="403"/>
      <c r="D119" s="401"/>
      <c r="E119" s="401"/>
      <c r="F119" s="403"/>
      <c r="G119" s="401"/>
      <c r="H119" s="400"/>
      <c r="I119"/>
      <c r="J119"/>
      <c r="K119"/>
      <c r="L119"/>
      <c r="M119"/>
      <c r="N119"/>
      <c r="O119"/>
      <c r="P119"/>
      <c r="Q119"/>
      <c r="R119"/>
      <c r="S119"/>
      <c r="T119"/>
      <c r="U119"/>
      <c r="V119"/>
      <c r="W119"/>
      <c r="X119"/>
      <c r="Y119"/>
      <c r="Z119"/>
    </row>
    <row r="120" spans="1:26" x14ac:dyDescent="0.2">
      <c r="A120" s="400"/>
      <c r="B120" s="400"/>
      <c r="C120" s="403"/>
      <c r="D120" s="401"/>
      <c r="E120" s="401"/>
      <c r="F120" s="403"/>
      <c r="G120" s="401"/>
      <c r="H120" s="400"/>
      <c r="I120"/>
      <c r="J120"/>
      <c r="K120"/>
      <c r="L120"/>
      <c r="M120"/>
      <c r="N120"/>
      <c r="O120"/>
      <c r="P120"/>
      <c r="Q120"/>
      <c r="R120"/>
      <c r="S120"/>
      <c r="T120"/>
      <c r="U120"/>
      <c r="V120"/>
      <c r="W120"/>
      <c r="X120"/>
      <c r="Y120"/>
      <c r="Z120"/>
    </row>
    <row r="121" spans="1:26" x14ac:dyDescent="0.2">
      <c r="A121" s="400"/>
      <c r="B121" s="400"/>
      <c r="C121" s="403"/>
      <c r="D121" s="401"/>
      <c r="E121" s="401"/>
      <c r="F121" s="403"/>
      <c r="G121" s="401"/>
      <c r="H121" s="400"/>
      <c r="I121"/>
      <c r="J121"/>
      <c r="K121"/>
      <c r="L121"/>
      <c r="M121"/>
      <c r="N121"/>
      <c r="O121"/>
      <c r="P121"/>
      <c r="Q121"/>
      <c r="R121"/>
      <c r="S121"/>
      <c r="T121"/>
      <c r="U121"/>
      <c r="V121"/>
      <c r="W121"/>
      <c r="X121"/>
      <c r="Y121"/>
      <c r="Z121"/>
    </row>
    <row r="122" spans="1:26" x14ac:dyDescent="0.2">
      <c r="A122" s="400"/>
      <c r="B122" s="400"/>
      <c r="C122" s="403"/>
      <c r="D122" s="401"/>
      <c r="E122" s="401"/>
      <c r="F122" s="403"/>
      <c r="G122" s="401"/>
      <c r="H122" s="400"/>
      <c r="I122"/>
      <c r="J122"/>
      <c r="K122"/>
      <c r="L122"/>
      <c r="M122"/>
      <c r="N122"/>
      <c r="O122"/>
      <c r="P122"/>
      <c r="Q122"/>
      <c r="R122"/>
      <c r="S122"/>
      <c r="T122"/>
      <c r="U122"/>
      <c r="V122"/>
      <c r="W122"/>
      <c r="X122"/>
      <c r="Y122"/>
      <c r="Z122"/>
    </row>
    <row r="123" spans="1:26" x14ac:dyDescent="0.2">
      <c r="A123" s="400"/>
      <c r="B123" s="400"/>
      <c r="C123" s="400"/>
      <c r="D123" s="400"/>
      <c r="E123" s="400"/>
      <c r="F123" s="400"/>
      <c r="G123" s="401"/>
      <c r="H123" s="400"/>
      <c r="I123"/>
      <c r="J123"/>
      <c r="K123"/>
      <c r="L123"/>
      <c r="M123"/>
      <c r="N123"/>
      <c r="O123"/>
      <c r="P123"/>
      <c r="Q123"/>
      <c r="R123"/>
      <c r="S123"/>
      <c r="T123"/>
      <c r="U123"/>
      <c r="V123"/>
      <c r="W123"/>
      <c r="X123"/>
      <c r="Y123"/>
      <c r="Z123"/>
    </row>
    <row r="124" spans="1:26" x14ac:dyDescent="0.2">
      <c r="A124" s="400"/>
      <c r="B124" s="401"/>
      <c r="C124" s="403"/>
      <c r="D124" s="401"/>
      <c r="E124" s="401"/>
      <c r="F124" s="403"/>
      <c r="G124" s="401"/>
      <c r="H124" s="401"/>
      <c r="I124"/>
      <c r="J124"/>
      <c r="K124"/>
      <c r="L124"/>
      <c r="M124"/>
      <c r="N124"/>
      <c r="O124"/>
      <c r="P124"/>
      <c r="Q124"/>
      <c r="R124"/>
      <c r="S124"/>
      <c r="T124"/>
      <c r="U124"/>
      <c r="V124"/>
      <c r="W124"/>
      <c r="X124"/>
      <c r="Y124"/>
      <c r="Z124"/>
    </row>
    <row r="125" spans="1:26" x14ac:dyDescent="0.2">
      <c r="A125" s="400"/>
      <c r="B125" s="401"/>
      <c r="C125" s="403"/>
      <c r="D125" s="401"/>
      <c r="E125" s="401"/>
      <c r="F125" s="403"/>
      <c r="G125" s="401"/>
      <c r="H125" s="401"/>
      <c r="I125"/>
      <c r="J125"/>
      <c r="K125"/>
      <c r="L125"/>
      <c r="M125"/>
      <c r="N125"/>
      <c r="O125"/>
      <c r="P125"/>
      <c r="Q125"/>
      <c r="R125"/>
      <c r="S125"/>
      <c r="T125"/>
      <c r="U125"/>
      <c r="V125"/>
      <c r="W125"/>
      <c r="X125"/>
      <c r="Y125"/>
      <c r="Z125"/>
    </row>
    <row r="126" spans="1:26" x14ac:dyDescent="0.2">
      <c r="A126" s="400"/>
      <c r="B126" s="400"/>
      <c r="C126" s="400"/>
      <c r="D126" s="400"/>
      <c r="E126" s="400"/>
      <c r="F126" s="400"/>
      <c r="G126" s="401"/>
      <c r="H126" s="401"/>
      <c r="I126"/>
      <c r="J126"/>
      <c r="K126"/>
      <c r="L126"/>
      <c r="M126"/>
      <c r="N126"/>
      <c r="O126"/>
      <c r="P126"/>
      <c r="Q126"/>
      <c r="R126"/>
      <c r="S126"/>
      <c r="T126"/>
      <c r="U126"/>
      <c r="V126"/>
      <c r="W126"/>
      <c r="X126"/>
      <c r="Y126"/>
      <c r="Z126"/>
    </row>
    <row r="127" spans="1:26" x14ac:dyDescent="0.2">
      <c r="A127" s="400"/>
      <c r="B127" s="400"/>
      <c r="C127" s="400"/>
      <c r="D127" s="400"/>
      <c r="E127" s="400"/>
      <c r="F127" s="400"/>
      <c r="G127" s="401"/>
      <c r="H127" s="401"/>
      <c r="I127"/>
      <c r="J127"/>
      <c r="K127"/>
      <c r="L127"/>
      <c r="M127"/>
      <c r="N127"/>
      <c r="O127"/>
      <c r="P127"/>
      <c r="Q127"/>
      <c r="R127"/>
      <c r="S127"/>
      <c r="T127"/>
      <c r="U127"/>
      <c r="V127"/>
      <c r="W127"/>
      <c r="X127"/>
      <c r="Y127"/>
      <c r="Z127"/>
    </row>
    <row r="128" spans="1:26" x14ac:dyDescent="0.2">
      <c r="A128" s="400"/>
      <c r="B128" s="400"/>
      <c r="C128" s="400"/>
      <c r="D128" s="400"/>
      <c r="E128" s="400"/>
      <c r="F128" s="400"/>
      <c r="G128" s="401"/>
      <c r="H128" s="401"/>
      <c r="I128"/>
      <c r="J128"/>
      <c r="K128"/>
      <c r="L128"/>
      <c r="M128"/>
      <c r="N128"/>
      <c r="O128"/>
      <c r="P128"/>
      <c r="Q128"/>
      <c r="R128"/>
      <c r="S128"/>
      <c r="T128"/>
      <c r="U128"/>
      <c r="V128"/>
      <c r="W128"/>
      <c r="X128"/>
      <c r="Y128"/>
      <c r="Z128"/>
    </row>
    <row r="129" spans="1:26" x14ac:dyDescent="0.2">
      <c r="A129" s="401"/>
      <c r="B129" s="401"/>
      <c r="C129" s="401"/>
      <c r="D129" s="401"/>
      <c r="E129" s="401"/>
      <c r="F129" s="401"/>
      <c r="G129" s="401"/>
      <c r="H129" s="401"/>
      <c r="I129"/>
      <c r="J129"/>
      <c r="K129"/>
      <c r="L129"/>
      <c r="M129"/>
      <c r="N129"/>
      <c r="O129"/>
      <c r="P129"/>
      <c r="Q129"/>
      <c r="R129"/>
      <c r="S129"/>
      <c r="T129"/>
      <c r="U129"/>
      <c r="V129"/>
      <c r="W129"/>
      <c r="X129"/>
      <c r="Y129"/>
      <c r="Z129"/>
    </row>
    <row r="130" spans="1:26" x14ac:dyDescent="0.2">
      <c r="A130" s="401"/>
      <c r="B130" s="401"/>
      <c r="C130" s="401"/>
      <c r="D130" s="401"/>
      <c r="E130" s="401"/>
      <c r="F130" s="401"/>
      <c r="G130" s="401"/>
      <c r="H130" s="401"/>
      <c r="I130"/>
      <c r="J130"/>
      <c r="K130"/>
      <c r="L130"/>
      <c r="M130"/>
      <c r="N130"/>
      <c r="O130"/>
      <c r="P130"/>
      <c r="Q130"/>
      <c r="R130"/>
      <c r="S130"/>
      <c r="T130"/>
      <c r="U130"/>
      <c r="V130"/>
      <c r="W130"/>
      <c r="X130"/>
      <c r="Y130"/>
      <c r="Z130"/>
    </row>
    <row r="140" spans="1:26" x14ac:dyDescent="0.2">
      <c r="A140"/>
      <c r="B140"/>
      <c r="C140"/>
      <c r="D140"/>
      <c r="E140"/>
      <c r="F140"/>
      <c r="G140"/>
      <c r="H140"/>
      <c r="I140"/>
      <c r="J140"/>
      <c r="K140"/>
      <c r="L140"/>
      <c r="M140"/>
      <c r="N140"/>
      <c r="O140"/>
      <c r="P140"/>
      <c r="Q140"/>
      <c r="R140"/>
      <c r="S140"/>
      <c r="T140"/>
      <c r="U140"/>
      <c r="V140"/>
      <c r="W140"/>
      <c r="X140"/>
      <c r="Y140"/>
      <c r="Z140"/>
    </row>
    <row r="141" spans="1:26" x14ac:dyDescent="0.2">
      <c r="A141"/>
      <c r="B141"/>
      <c r="C141"/>
      <c r="D141"/>
      <c r="E141"/>
      <c r="F141"/>
      <c r="G141"/>
      <c r="H141"/>
      <c r="I141"/>
      <c r="J141"/>
      <c r="K141"/>
      <c r="L141"/>
      <c r="M141"/>
      <c r="N141"/>
      <c r="O141"/>
      <c r="P141"/>
      <c r="Q141"/>
      <c r="R141"/>
      <c r="S141"/>
      <c r="T141"/>
      <c r="U141"/>
      <c r="V141"/>
      <c r="W141"/>
      <c r="X141"/>
      <c r="Y141"/>
      <c r="Z141"/>
    </row>
    <row r="142" spans="1:26" x14ac:dyDescent="0.2">
      <c r="A142"/>
      <c r="B142"/>
      <c r="C142"/>
      <c r="D142"/>
      <c r="E142"/>
      <c r="F142"/>
      <c r="G142"/>
      <c r="H142"/>
      <c r="I142"/>
      <c r="J142"/>
      <c r="K142"/>
      <c r="L142"/>
      <c r="M142"/>
      <c r="N142"/>
      <c r="O142"/>
      <c r="P142"/>
      <c r="Q142"/>
      <c r="R142"/>
      <c r="S142"/>
      <c r="T142"/>
      <c r="U142"/>
      <c r="V142"/>
      <c r="W142"/>
      <c r="X142"/>
      <c r="Y142"/>
      <c r="Z142"/>
    </row>
    <row r="143" spans="1:26" x14ac:dyDescent="0.2">
      <c r="A143"/>
      <c r="B143"/>
      <c r="C143"/>
      <c r="D143"/>
      <c r="E143"/>
      <c r="F143"/>
      <c r="G143"/>
      <c r="H143"/>
      <c r="I143"/>
      <c r="J143"/>
      <c r="K143"/>
      <c r="L143"/>
      <c r="M143"/>
      <c r="N143"/>
      <c r="O143"/>
      <c r="P143"/>
      <c r="Q143"/>
      <c r="R143"/>
      <c r="S143"/>
      <c r="T143"/>
      <c r="U143"/>
      <c r="V143"/>
      <c r="W143"/>
      <c r="X143"/>
      <c r="Y143"/>
      <c r="Z143"/>
    </row>
    <row r="144" spans="1:26" x14ac:dyDescent="0.2">
      <c r="A144"/>
      <c r="B144"/>
      <c r="C144"/>
      <c r="D144"/>
      <c r="E144"/>
      <c r="F144"/>
      <c r="G144"/>
      <c r="H144"/>
      <c r="I144"/>
      <c r="J144"/>
      <c r="K144"/>
      <c r="L144"/>
      <c r="M144"/>
      <c r="N144"/>
      <c r="O144"/>
      <c r="P144"/>
      <c r="Q144"/>
      <c r="R144"/>
      <c r="S144"/>
      <c r="T144"/>
      <c r="U144"/>
      <c r="V144"/>
      <c r="W144"/>
      <c r="X144"/>
      <c r="Y144"/>
      <c r="Z144"/>
    </row>
    <row r="145" spans="1:26" x14ac:dyDescent="0.2">
      <c r="A145"/>
      <c r="B145"/>
      <c r="C145"/>
      <c r="D145"/>
      <c r="E145"/>
      <c r="F145"/>
      <c r="G145"/>
      <c r="H145"/>
      <c r="I145"/>
      <c r="J145"/>
      <c r="K145"/>
      <c r="L145"/>
      <c r="M145"/>
      <c r="N145"/>
      <c r="O145"/>
      <c r="P145"/>
      <c r="Q145"/>
      <c r="R145"/>
      <c r="S145"/>
      <c r="T145"/>
      <c r="U145"/>
      <c r="V145"/>
      <c r="W145"/>
      <c r="X145"/>
      <c r="Y145"/>
      <c r="Z145"/>
    </row>
    <row r="146" spans="1:26" x14ac:dyDescent="0.2">
      <c r="A146"/>
      <c r="B146"/>
      <c r="C146"/>
      <c r="D146"/>
      <c r="E146"/>
      <c r="F146"/>
      <c r="G146"/>
      <c r="H146"/>
      <c r="I146"/>
      <c r="J146"/>
      <c r="K146"/>
      <c r="L146"/>
      <c r="M146"/>
      <c r="N146"/>
      <c r="O146"/>
      <c r="P146"/>
      <c r="Q146"/>
      <c r="R146"/>
      <c r="S146"/>
      <c r="T146"/>
      <c r="U146"/>
      <c r="V146"/>
      <c r="W146"/>
      <c r="X146"/>
      <c r="Y146"/>
      <c r="Z146"/>
    </row>
    <row r="147" spans="1:26" x14ac:dyDescent="0.2">
      <c r="A147"/>
      <c r="B147"/>
      <c r="C147"/>
      <c r="D147"/>
      <c r="E147"/>
      <c r="F147"/>
      <c r="G147"/>
      <c r="H147"/>
      <c r="I147"/>
      <c r="J147"/>
      <c r="K147"/>
      <c r="L147"/>
      <c r="M147"/>
      <c r="N147"/>
      <c r="O147"/>
      <c r="P147"/>
      <c r="Q147"/>
      <c r="R147"/>
      <c r="S147"/>
      <c r="T147"/>
      <c r="U147"/>
      <c r="V147"/>
      <c r="W147"/>
      <c r="X147"/>
      <c r="Y147"/>
      <c r="Z147"/>
    </row>
    <row r="148" spans="1:26" x14ac:dyDescent="0.2">
      <c r="A148"/>
      <c r="B148"/>
      <c r="C148"/>
      <c r="D148"/>
      <c r="E148"/>
      <c r="F148"/>
      <c r="G148"/>
      <c r="H148"/>
      <c r="I148"/>
      <c r="J148"/>
      <c r="K148"/>
      <c r="L148"/>
      <c r="M148"/>
      <c r="N148"/>
      <c r="O148"/>
      <c r="P148"/>
      <c r="Q148"/>
      <c r="R148"/>
      <c r="S148"/>
      <c r="T148"/>
      <c r="U148"/>
      <c r="V148"/>
      <c r="W148"/>
      <c r="X148"/>
      <c r="Y148"/>
      <c r="Z148"/>
    </row>
    <row r="149" spans="1:26" x14ac:dyDescent="0.2">
      <c r="A149"/>
      <c r="B149"/>
      <c r="C149"/>
      <c r="D149"/>
      <c r="E149"/>
      <c r="F149"/>
      <c r="G149"/>
      <c r="H149"/>
      <c r="I149"/>
      <c r="J149"/>
      <c r="K149"/>
      <c r="L149"/>
      <c r="M149"/>
      <c r="N149"/>
      <c r="O149"/>
      <c r="P149"/>
      <c r="Q149"/>
      <c r="R149"/>
      <c r="S149"/>
      <c r="T149"/>
      <c r="U149"/>
      <c r="V149"/>
      <c r="W149"/>
      <c r="X149"/>
      <c r="Y149"/>
      <c r="Z149"/>
    </row>
    <row r="150" spans="1:26" x14ac:dyDescent="0.2">
      <c r="A150"/>
      <c r="B150"/>
      <c r="C150"/>
      <c r="D150"/>
      <c r="E150"/>
      <c r="F150"/>
      <c r="G150"/>
      <c r="H150"/>
      <c r="I150"/>
      <c r="J150"/>
      <c r="K150"/>
      <c r="L150"/>
      <c r="M150"/>
      <c r="N150"/>
      <c r="O150"/>
      <c r="P150"/>
      <c r="Q150"/>
      <c r="R150"/>
      <c r="S150"/>
      <c r="T150"/>
      <c r="U150"/>
      <c r="V150"/>
      <c r="W150"/>
      <c r="X150"/>
      <c r="Y150"/>
      <c r="Z150"/>
    </row>
    <row r="151" spans="1:26" x14ac:dyDescent="0.2">
      <c r="A151"/>
      <c r="B151"/>
      <c r="C151"/>
      <c r="D151"/>
      <c r="E151"/>
      <c r="F151"/>
      <c r="G151"/>
      <c r="H151"/>
      <c r="I151"/>
      <c r="J151"/>
      <c r="K151"/>
      <c r="L151"/>
      <c r="M151"/>
      <c r="N151"/>
      <c r="O151"/>
      <c r="P151"/>
      <c r="Q151"/>
      <c r="R151"/>
      <c r="S151"/>
      <c r="T151"/>
      <c r="U151"/>
      <c r="V151"/>
      <c r="W151"/>
      <c r="X151"/>
      <c r="Y151"/>
      <c r="Z151"/>
    </row>
    <row r="152" spans="1:26" x14ac:dyDescent="0.2">
      <c r="A152"/>
      <c r="B152"/>
      <c r="C152"/>
      <c r="D152"/>
      <c r="E152"/>
      <c r="F152"/>
      <c r="G152"/>
      <c r="H152"/>
      <c r="I152"/>
      <c r="J152"/>
      <c r="K152"/>
      <c r="L152"/>
      <c r="M152"/>
      <c r="N152"/>
      <c r="O152"/>
      <c r="P152"/>
      <c r="Q152"/>
      <c r="R152"/>
      <c r="S152"/>
      <c r="T152"/>
      <c r="U152"/>
      <c r="V152"/>
      <c r="W152"/>
      <c r="X152"/>
      <c r="Y152"/>
      <c r="Z152"/>
    </row>
    <row r="153" spans="1:26" x14ac:dyDescent="0.2">
      <c r="A153"/>
      <c r="B153"/>
      <c r="C153"/>
      <c r="D153"/>
      <c r="E153"/>
      <c r="F153"/>
      <c r="G153"/>
      <c r="H153"/>
      <c r="I153"/>
      <c r="J153"/>
      <c r="K153"/>
      <c r="L153"/>
      <c r="M153"/>
      <c r="N153"/>
      <c r="O153"/>
      <c r="P153"/>
      <c r="Q153"/>
      <c r="R153"/>
      <c r="S153"/>
      <c r="T153"/>
      <c r="U153"/>
      <c r="V153"/>
      <c r="W153"/>
      <c r="X153"/>
      <c r="Y153"/>
      <c r="Z153"/>
    </row>
    <row r="154" spans="1:26" x14ac:dyDescent="0.2">
      <c r="A154"/>
      <c r="B154"/>
      <c r="C154"/>
      <c r="D154"/>
      <c r="E154"/>
      <c r="F154"/>
      <c r="G154"/>
      <c r="H154"/>
      <c r="I154"/>
      <c r="J154"/>
      <c r="K154"/>
      <c r="L154"/>
      <c r="M154"/>
      <c r="N154"/>
      <c r="O154"/>
      <c r="P154"/>
      <c r="Q154"/>
      <c r="R154"/>
      <c r="S154"/>
      <c r="T154"/>
      <c r="U154"/>
      <c r="V154"/>
      <c r="W154"/>
      <c r="X154"/>
      <c r="Y154"/>
      <c r="Z154"/>
    </row>
    <row r="155" spans="1:26" x14ac:dyDescent="0.2">
      <c r="A155"/>
      <c r="B155"/>
      <c r="C155"/>
      <c r="D155"/>
      <c r="E155"/>
      <c r="F155"/>
      <c r="G155"/>
      <c r="H155"/>
      <c r="I155"/>
      <c r="J155"/>
      <c r="K155"/>
      <c r="L155"/>
      <c r="M155"/>
      <c r="N155"/>
      <c r="O155"/>
      <c r="P155"/>
      <c r="Q155"/>
      <c r="R155"/>
      <c r="S155"/>
      <c r="T155"/>
      <c r="U155"/>
      <c r="V155"/>
      <c r="W155"/>
      <c r="X155"/>
      <c r="Y155"/>
      <c r="Z155"/>
    </row>
    <row r="156" spans="1:26" x14ac:dyDescent="0.2">
      <c r="A156"/>
      <c r="B156"/>
      <c r="C156"/>
      <c r="D156"/>
      <c r="E156"/>
      <c r="F156"/>
      <c r="G156"/>
      <c r="H156"/>
      <c r="I156"/>
      <c r="J156"/>
      <c r="K156"/>
      <c r="L156"/>
      <c r="M156"/>
      <c r="N156"/>
      <c r="O156"/>
      <c r="P156"/>
      <c r="Q156"/>
      <c r="R156"/>
      <c r="S156"/>
      <c r="T156"/>
      <c r="U156"/>
      <c r="V156"/>
      <c r="W156"/>
      <c r="X156"/>
      <c r="Y156"/>
      <c r="Z156"/>
    </row>
    <row r="157" spans="1:26" x14ac:dyDescent="0.2">
      <c r="A157"/>
      <c r="B157"/>
      <c r="C157"/>
      <c r="D157"/>
      <c r="E157"/>
      <c r="F157"/>
      <c r="G157"/>
      <c r="H157"/>
      <c r="I157"/>
      <c r="J157"/>
      <c r="K157"/>
      <c r="L157"/>
      <c r="M157"/>
      <c r="N157"/>
      <c r="O157"/>
      <c r="P157"/>
      <c r="Q157"/>
      <c r="R157"/>
      <c r="S157"/>
      <c r="T157"/>
      <c r="U157"/>
      <c r="V157"/>
      <c r="W157"/>
      <c r="X157"/>
      <c r="Y157"/>
      <c r="Z157"/>
    </row>
    <row r="158" spans="1:26" x14ac:dyDescent="0.2">
      <c r="A158"/>
      <c r="B158"/>
      <c r="C158"/>
      <c r="D158"/>
      <c r="E158"/>
      <c r="F158"/>
      <c r="G158"/>
      <c r="H158"/>
      <c r="I158"/>
      <c r="J158"/>
      <c r="K158"/>
      <c r="L158"/>
      <c r="M158"/>
      <c r="N158"/>
      <c r="O158"/>
      <c r="P158"/>
      <c r="Q158"/>
      <c r="R158"/>
      <c r="S158"/>
      <c r="T158"/>
      <c r="U158"/>
      <c r="V158"/>
      <c r="W158"/>
      <c r="X158"/>
      <c r="Y158"/>
      <c r="Z158"/>
    </row>
    <row r="159" spans="1:26" x14ac:dyDescent="0.2">
      <c r="A159"/>
      <c r="B159"/>
      <c r="C159"/>
      <c r="D159"/>
      <c r="E159"/>
      <c r="F159"/>
      <c r="G159"/>
      <c r="H159"/>
      <c r="I159"/>
      <c r="J159"/>
      <c r="K159"/>
      <c r="L159"/>
      <c r="M159"/>
      <c r="N159"/>
      <c r="O159"/>
      <c r="P159"/>
      <c r="Q159"/>
      <c r="R159"/>
      <c r="S159"/>
      <c r="T159"/>
      <c r="U159"/>
      <c r="V159"/>
      <c r="W159"/>
      <c r="X159"/>
      <c r="Y159"/>
      <c r="Z159"/>
    </row>
    <row r="160" spans="1:26" x14ac:dyDescent="0.2">
      <c r="A160"/>
      <c r="B160"/>
      <c r="C160"/>
      <c r="D160"/>
      <c r="E160"/>
      <c r="F160"/>
      <c r="G160"/>
      <c r="H160"/>
      <c r="I160"/>
      <c r="J160"/>
      <c r="K160"/>
      <c r="L160"/>
      <c r="M160"/>
      <c r="N160"/>
      <c r="O160"/>
      <c r="P160"/>
      <c r="Q160"/>
      <c r="R160"/>
      <c r="S160"/>
      <c r="T160"/>
      <c r="U160"/>
      <c r="V160"/>
      <c r="W160"/>
      <c r="X160"/>
      <c r="Y160"/>
      <c r="Z160"/>
    </row>
    <row r="161" spans="1:26" x14ac:dyDescent="0.2">
      <c r="A161"/>
      <c r="B161"/>
      <c r="C161"/>
      <c r="D161"/>
      <c r="E161"/>
      <c r="F161"/>
      <c r="G161"/>
      <c r="H161"/>
      <c r="I161"/>
      <c r="J161"/>
      <c r="K161"/>
      <c r="L161"/>
      <c r="M161"/>
      <c r="N161"/>
      <c r="O161"/>
      <c r="P161"/>
      <c r="Q161"/>
      <c r="R161"/>
      <c r="S161"/>
      <c r="T161"/>
      <c r="U161"/>
      <c r="V161"/>
      <c r="W161"/>
      <c r="X161"/>
      <c r="Y161"/>
      <c r="Z161"/>
    </row>
    <row r="162" spans="1:26" x14ac:dyDescent="0.2">
      <c r="A162"/>
      <c r="B162"/>
      <c r="C162"/>
      <c r="D162"/>
      <c r="E162"/>
      <c r="F162"/>
      <c r="G162"/>
      <c r="H162"/>
      <c r="I162"/>
      <c r="J162"/>
      <c r="K162"/>
      <c r="L162"/>
      <c r="M162"/>
      <c r="N162"/>
      <c r="O162"/>
      <c r="P162"/>
      <c r="Q162"/>
      <c r="R162"/>
      <c r="S162"/>
      <c r="T162"/>
      <c r="U162"/>
      <c r="V162"/>
      <c r="W162"/>
      <c r="X162"/>
      <c r="Y162"/>
      <c r="Z162"/>
    </row>
    <row r="163" spans="1:26" x14ac:dyDescent="0.2">
      <c r="A163"/>
      <c r="B163"/>
      <c r="C163"/>
      <c r="D163"/>
      <c r="E163"/>
      <c r="F163"/>
      <c r="G163"/>
      <c r="H163"/>
      <c r="I163"/>
      <c r="J163"/>
      <c r="K163"/>
      <c r="L163"/>
      <c r="M163"/>
      <c r="N163"/>
      <c r="O163"/>
      <c r="P163"/>
      <c r="Q163"/>
      <c r="R163"/>
      <c r="S163"/>
      <c r="T163"/>
      <c r="U163"/>
      <c r="V163"/>
      <c r="W163"/>
      <c r="X163"/>
      <c r="Y163"/>
      <c r="Z163"/>
    </row>
    <row r="164" spans="1:26" x14ac:dyDescent="0.2">
      <c r="A164"/>
      <c r="B164"/>
      <c r="C164"/>
      <c r="D164"/>
      <c r="E164"/>
      <c r="F164"/>
      <c r="G164"/>
      <c r="H164"/>
      <c r="I164"/>
      <c r="J164"/>
      <c r="K164"/>
      <c r="L164"/>
      <c r="M164"/>
      <c r="N164"/>
      <c r="O164"/>
      <c r="P164"/>
      <c r="Q164"/>
      <c r="R164"/>
      <c r="S164"/>
      <c r="T164"/>
      <c r="U164"/>
      <c r="V164"/>
      <c r="W164"/>
      <c r="X164"/>
      <c r="Y164"/>
      <c r="Z164"/>
    </row>
    <row r="165" spans="1:26" x14ac:dyDescent="0.2">
      <c r="A165"/>
      <c r="B165"/>
      <c r="C165"/>
      <c r="D165"/>
      <c r="E165"/>
      <c r="F165"/>
      <c r="G165"/>
      <c r="H165"/>
      <c r="I165"/>
      <c r="J165"/>
      <c r="K165"/>
      <c r="L165"/>
      <c r="M165"/>
      <c r="N165"/>
      <c r="O165"/>
      <c r="P165"/>
      <c r="Q165"/>
      <c r="R165"/>
      <c r="S165"/>
      <c r="T165"/>
      <c r="U165"/>
      <c r="V165"/>
      <c r="W165"/>
      <c r="X165"/>
      <c r="Y165"/>
      <c r="Z165"/>
    </row>
    <row r="166" spans="1:26" x14ac:dyDescent="0.2">
      <c r="A166"/>
      <c r="B166"/>
      <c r="C166"/>
      <c r="D166"/>
      <c r="E166"/>
      <c r="F166"/>
      <c r="G166"/>
      <c r="H166"/>
      <c r="I166"/>
      <c r="J166"/>
      <c r="K166"/>
      <c r="L166"/>
      <c r="M166"/>
      <c r="N166"/>
      <c r="O166"/>
      <c r="P166"/>
      <c r="Q166"/>
      <c r="R166"/>
      <c r="S166"/>
      <c r="T166"/>
      <c r="U166"/>
      <c r="V166"/>
      <c r="W166"/>
      <c r="X166"/>
      <c r="Y166"/>
      <c r="Z166"/>
    </row>
    <row r="167" spans="1:26" x14ac:dyDescent="0.2">
      <c r="A167"/>
      <c r="B167"/>
      <c r="C167"/>
      <c r="D167"/>
      <c r="E167"/>
      <c r="F167"/>
      <c r="G167"/>
      <c r="H167"/>
      <c r="I167"/>
      <c r="J167"/>
      <c r="K167"/>
      <c r="L167"/>
      <c r="M167"/>
      <c r="N167"/>
      <c r="O167"/>
      <c r="P167"/>
      <c r="Q167"/>
      <c r="R167"/>
      <c r="S167"/>
      <c r="T167"/>
      <c r="U167"/>
      <c r="V167"/>
      <c r="W167"/>
      <c r="X167"/>
      <c r="Y167"/>
      <c r="Z167"/>
    </row>
    <row r="168" spans="1:26" x14ac:dyDescent="0.2">
      <c r="A168"/>
      <c r="B168"/>
      <c r="C168"/>
      <c r="D168"/>
      <c r="E168"/>
      <c r="F168"/>
      <c r="G168"/>
      <c r="H168"/>
      <c r="I168"/>
      <c r="J168"/>
      <c r="K168"/>
      <c r="L168"/>
      <c r="M168"/>
      <c r="N168"/>
      <c r="O168"/>
      <c r="P168"/>
      <c r="Q168"/>
      <c r="R168"/>
      <c r="S168"/>
      <c r="T168"/>
      <c r="U168"/>
      <c r="V168"/>
      <c r="W168"/>
      <c r="X168"/>
      <c r="Y168"/>
      <c r="Z168"/>
    </row>
    <row r="169" spans="1:26" x14ac:dyDescent="0.2">
      <c r="A169"/>
      <c r="B169"/>
      <c r="C169"/>
      <c r="D169"/>
      <c r="E169"/>
      <c r="F169"/>
      <c r="G169"/>
      <c r="H169"/>
      <c r="I169"/>
      <c r="J169"/>
      <c r="K169"/>
      <c r="L169"/>
      <c r="M169"/>
      <c r="N169"/>
      <c r="O169"/>
      <c r="P169"/>
      <c r="Q169"/>
      <c r="R169"/>
      <c r="S169"/>
      <c r="T169"/>
      <c r="U169"/>
      <c r="V169"/>
      <c r="W169"/>
      <c r="X169"/>
      <c r="Y169"/>
      <c r="Z169"/>
    </row>
    <row r="170" spans="1:26" x14ac:dyDescent="0.2">
      <c r="A170"/>
      <c r="B170"/>
      <c r="C170"/>
      <c r="D170"/>
      <c r="E170"/>
      <c r="F170"/>
      <c r="G170"/>
      <c r="H170"/>
      <c r="I170"/>
      <c r="J170"/>
      <c r="K170"/>
      <c r="L170"/>
      <c r="M170"/>
      <c r="N170"/>
      <c r="O170"/>
      <c r="P170"/>
      <c r="Q170"/>
      <c r="R170"/>
      <c r="S170"/>
      <c r="T170"/>
      <c r="U170"/>
      <c r="V170"/>
      <c r="W170"/>
      <c r="X170"/>
      <c r="Y170"/>
      <c r="Z170"/>
    </row>
    <row r="171" spans="1:26" x14ac:dyDescent="0.2">
      <c r="A171"/>
      <c r="B171"/>
      <c r="C171"/>
      <c r="D171"/>
      <c r="E171"/>
      <c r="F171"/>
      <c r="G171"/>
      <c r="H171"/>
      <c r="I171"/>
      <c r="J171"/>
      <c r="K171"/>
      <c r="L171"/>
      <c r="M171"/>
      <c r="N171"/>
      <c r="O171"/>
      <c r="P171"/>
      <c r="Q171"/>
      <c r="R171"/>
      <c r="S171"/>
      <c r="T171"/>
      <c r="U171"/>
      <c r="V171"/>
      <c r="W171"/>
      <c r="X171"/>
      <c r="Y171"/>
      <c r="Z171"/>
    </row>
    <row r="172" spans="1:26" x14ac:dyDescent="0.2">
      <c r="A172"/>
      <c r="B172"/>
      <c r="C172"/>
      <c r="D172"/>
      <c r="E172"/>
      <c r="F172"/>
      <c r="G172"/>
      <c r="H172"/>
      <c r="I172"/>
      <c r="J172"/>
      <c r="K172"/>
      <c r="L172"/>
      <c r="M172"/>
      <c r="N172"/>
      <c r="O172"/>
      <c r="P172"/>
      <c r="Q172"/>
      <c r="R172"/>
      <c r="S172"/>
      <c r="T172"/>
      <c r="U172"/>
      <c r="V172"/>
      <c r="W172"/>
      <c r="X172"/>
      <c r="Y172"/>
      <c r="Z172"/>
    </row>
    <row r="173" spans="1:26" x14ac:dyDescent="0.2">
      <c r="A173"/>
      <c r="B173"/>
      <c r="C173"/>
      <c r="D173"/>
      <c r="E173"/>
      <c r="F173"/>
      <c r="G173"/>
      <c r="H173"/>
      <c r="I173"/>
      <c r="J173"/>
      <c r="K173"/>
      <c r="L173"/>
      <c r="M173"/>
      <c r="N173"/>
      <c r="O173"/>
      <c r="P173"/>
      <c r="Q173"/>
      <c r="R173"/>
      <c r="S173"/>
      <c r="T173"/>
      <c r="U173"/>
      <c r="V173"/>
      <c r="W173"/>
      <c r="X173"/>
      <c r="Y173"/>
      <c r="Z173"/>
    </row>
    <row r="174" spans="1:26" x14ac:dyDescent="0.2">
      <c r="A174"/>
      <c r="B174"/>
      <c r="C174"/>
      <c r="D174"/>
      <c r="E174"/>
      <c r="F174"/>
      <c r="G174"/>
      <c r="H174"/>
      <c r="I174"/>
      <c r="J174"/>
      <c r="K174"/>
      <c r="L174"/>
      <c r="M174"/>
      <c r="N174"/>
      <c r="O174"/>
      <c r="P174"/>
      <c r="Q174"/>
      <c r="R174"/>
      <c r="S174"/>
      <c r="T174"/>
      <c r="U174"/>
      <c r="V174"/>
      <c r="W174"/>
      <c r="X174"/>
      <c r="Y174"/>
      <c r="Z174"/>
    </row>
    <row r="175" spans="1:26" x14ac:dyDescent="0.2">
      <c r="A175"/>
      <c r="B175"/>
      <c r="C175"/>
      <c r="D175"/>
      <c r="E175"/>
      <c r="F175"/>
      <c r="G175"/>
      <c r="H175"/>
      <c r="I175"/>
      <c r="J175"/>
      <c r="K175"/>
      <c r="L175"/>
      <c r="M175"/>
      <c r="N175"/>
      <c r="O175"/>
      <c r="P175"/>
      <c r="Q175"/>
      <c r="R175"/>
      <c r="S175"/>
      <c r="T175"/>
      <c r="U175"/>
      <c r="V175"/>
      <c r="W175"/>
      <c r="X175"/>
      <c r="Y175"/>
      <c r="Z175"/>
    </row>
    <row r="176" spans="1:26" x14ac:dyDescent="0.2">
      <c r="A176"/>
      <c r="B176"/>
      <c r="C176"/>
      <c r="D176"/>
      <c r="E176"/>
      <c r="F176"/>
      <c r="G176"/>
      <c r="H176"/>
      <c r="I176"/>
      <c r="J176"/>
      <c r="K176"/>
      <c r="L176"/>
      <c r="M176"/>
      <c r="N176"/>
      <c r="O176"/>
      <c r="P176"/>
      <c r="Q176"/>
      <c r="R176"/>
      <c r="S176"/>
      <c r="T176"/>
      <c r="U176"/>
      <c r="V176"/>
      <c r="W176"/>
      <c r="X176"/>
      <c r="Y176"/>
      <c r="Z176"/>
    </row>
    <row r="177" spans="1:26" x14ac:dyDescent="0.2">
      <c r="A177"/>
      <c r="B177"/>
      <c r="C177"/>
      <c r="D177"/>
      <c r="E177"/>
      <c r="F177"/>
      <c r="G177"/>
      <c r="H177"/>
      <c r="I177"/>
      <c r="J177"/>
      <c r="K177"/>
      <c r="L177"/>
      <c r="M177"/>
      <c r="N177"/>
      <c r="O177"/>
      <c r="P177"/>
      <c r="Q177"/>
      <c r="R177"/>
      <c r="S177"/>
      <c r="T177"/>
      <c r="U177"/>
      <c r="V177"/>
      <c r="W177"/>
      <c r="X177"/>
      <c r="Y177"/>
      <c r="Z177"/>
    </row>
    <row r="178" spans="1:26" x14ac:dyDescent="0.2">
      <c r="A178"/>
      <c r="B178"/>
      <c r="C178"/>
      <c r="D178"/>
      <c r="E178"/>
      <c r="F178"/>
      <c r="G178"/>
      <c r="H178"/>
      <c r="I178"/>
      <c r="J178"/>
      <c r="K178"/>
      <c r="L178"/>
      <c r="M178"/>
      <c r="N178"/>
      <c r="O178"/>
      <c r="P178"/>
      <c r="Q178"/>
      <c r="R178"/>
      <c r="S178"/>
      <c r="T178"/>
      <c r="U178"/>
      <c r="V178"/>
      <c r="W178"/>
      <c r="X178"/>
      <c r="Y178"/>
      <c r="Z178"/>
    </row>
    <row r="179" spans="1:26" x14ac:dyDescent="0.2">
      <c r="A179"/>
      <c r="B179"/>
      <c r="C179"/>
      <c r="D179"/>
      <c r="E179"/>
      <c r="F179"/>
      <c r="G179"/>
      <c r="H179"/>
      <c r="I179"/>
      <c r="J179"/>
      <c r="K179"/>
      <c r="L179"/>
      <c r="M179"/>
      <c r="N179"/>
      <c r="O179"/>
      <c r="P179"/>
      <c r="Q179"/>
      <c r="R179"/>
      <c r="S179"/>
      <c r="T179"/>
      <c r="U179"/>
      <c r="V179"/>
      <c r="W179"/>
      <c r="X179"/>
      <c r="Y179"/>
      <c r="Z179"/>
    </row>
    <row r="180" spans="1:26" x14ac:dyDescent="0.2">
      <c r="A180"/>
      <c r="B180"/>
      <c r="C180"/>
      <c r="D180"/>
      <c r="E180"/>
      <c r="F180"/>
      <c r="G180"/>
      <c r="H180"/>
      <c r="I180"/>
      <c r="J180"/>
      <c r="K180"/>
      <c r="L180"/>
      <c r="M180"/>
      <c r="N180"/>
      <c r="O180"/>
      <c r="P180"/>
      <c r="Q180"/>
      <c r="R180"/>
      <c r="S180"/>
      <c r="T180"/>
      <c r="U180"/>
      <c r="V180"/>
      <c r="W180"/>
      <c r="X180"/>
      <c r="Y180"/>
      <c r="Z180"/>
    </row>
    <row r="181" spans="1:26" x14ac:dyDescent="0.2">
      <c r="A181"/>
      <c r="B181"/>
      <c r="C181"/>
      <c r="D181"/>
      <c r="E181"/>
      <c r="F181"/>
      <c r="G181"/>
      <c r="H181"/>
      <c r="I181"/>
      <c r="J181"/>
      <c r="K181"/>
      <c r="L181"/>
      <c r="M181"/>
      <c r="N181"/>
      <c r="O181"/>
      <c r="P181"/>
      <c r="Q181"/>
      <c r="R181"/>
      <c r="S181"/>
      <c r="T181"/>
      <c r="U181"/>
      <c r="V181"/>
      <c r="W181"/>
      <c r="X181"/>
      <c r="Y181"/>
      <c r="Z181"/>
    </row>
    <row r="182" spans="1:26" x14ac:dyDescent="0.2">
      <c r="A182"/>
      <c r="B182"/>
      <c r="C182"/>
      <c r="D182"/>
      <c r="E182"/>
      <c r="F182"/>
      <c r="G182"/>
      <c r="H182"/>
      <c r="I182"/>
      <c r="J182"/>
      <c r="K182"/>
      <c r="L182"/>
      <c r="M182"/>
      <c r="N182"/>
      <c r="O182"/>
      <c r="P182"/>
      <c r="Q182"/>
      <c r="R182"/>
      <c r="S182"/>
      <c r="T182"/>
      <c r="U182"/>
      <c r="V182"/>
      <c r="W182"/>
      <c r="X182"/>
      <c r="Y182"/>
      <c r="Z182"/>
    </row>
    <row r="183" spans="1:26" x14ac:dyDescent="0.2">
      <c r="A183"/>
      <c r="B183"/>
      <c r="C183"/>
      <c r="D183"/>
      <c r="E183"/>
      <c r="F183"/>
      <c r="G183"/>
      <c r="H183"/>
      <c r="I183"/>
      <c r="J183"/>
      <c r="K183"/>
      <c r="L183"/>
      <c r="M183"/>
      <c r="N183"/>
      <c r="O183"/>
      <c r="P183"/>
      <c r="Q183"/>
      <c r="R183"/>
      <c r="S183"/>
      <c r="T183"/>
      <c r="U183"/>
      <c r="V183"/>
      <c r="W183"/>
      <c r="X183"/>
      <c r="Y183"/>
      <c r="Z183"/>
    </row>
    <row r="184" spans="1:26" x14ac:dyDescent="0.2">
      <c r="A184"/>
      <c r="B184"/>
      <c r="C184"/>
      <c r="D184"/>
      <c r="E184"/>
      <c r="F184"/>
      <c r="G184"/>
      <c r="H184"/>
      <c r="I184"/>
      <c r="J184"/>
      <c r="K184"/>
      <c r="L184"/>
      <c r="M184"/>
      <c r="N184"/>
      <c r="O184"/>
      <c r="P184"/>
      <c r="Q184"/>
      <c r="R184"/>
      <c r="S184"/>
      <c r="T184"/>
      <c r="U184"/>
      <c r="V184"/>
      <c r="W184"/>
      <c r="X184"/>
      <c r="Y184"/>
      <c r="Z184"/>
    </row>
    <row r="185" spans="1:26" x14ac:dyDescent="0.2">
      <c r="A185"/>
      <c r="B185"/>
      <c r="C185"/>
      <c r="D185"/>
      <c r="E185"/>
      <c r="F185"/>
      <c r="G185"/>
      <c r="H185"/>
      <c r="I185"/>
      <c r="J185"/>
      <c r="K185"/>
      <c r="L185"/>
      <c r="M185"/>
      <c r="N185"/>
      <c r="O185"/>
      <c r="P185"/>
      <c r="Q185"/>
      <c r="R185"/>
      <c r="S185"/>
      <c r="T185"/>
      <c r="U185"/>
      <c r="V185"/>
      <c r="W185"/>
      <c r="X185"/>
      <c r="Y185"/>
      <c r="Z185"/>
    </row>
    <row r="186" spans="1:26" x14ac:dyDescent="0.2">
      <c r="A186"/>
      <c r="B186"/>
      <c r="C186"/>
      <c r="D186"/>
      <c r="E186"/>
      <c r="F186"/>
      <c r="G186"/>
      <c r="H186"/>
      <c r="I186"/>
      <c r="J186"/>
      <c r="K186"/>
      <c r="L186"/>
      <c r="M186"/>
      <c r="N186"/>
      <c r="O186"/>
      <c r="P186"/>
      <c r="Q186"/>
      <c r="R186"/>
      <c r="S186"/>
      <c r="T186"/>
      <c r="U186"/>
      <c r="V186"/>
      <c r="W186"/>
      <c r="X186"/>
      <c r="Y186"/>
      <c r="Z186"/>
    </row>
    <row r="187" spans="1:26" x14ac:dyDescent="0.2">
      <c r="A187"/>
      <c r="B187"/>
      <c r="C187"/>
      <c r="D187"/>
      <c r="E187"/>
      <c r="F187"/>
      <c r="G187"/>
      <c r="H187"/>
      <c r="I187"/>
      <c r="J187"/>
      <c r="K187"/>
      <c r="L187"/>
      <c r="M187"/>
      <c r="N187"/>
      <c r="O187"/>
      <c r="P187"/>
      <c r="Q187"/>
      <c r="R187"/>
      <c r="S187"/>
      <c r="T187"/>
      <c r="U187"/>
      <c r="V187"/>
      <c r="W187"/>
      <c r="X187"/>
      <c r="Y187"/>
      <c r="Z187"/>
    </row>
    <row r="188" spans="1:26" x14ac:dyDescent="0.2">
      <c r="A188"/>
      <c r="B188"/>
      <c r="C188"/>
      <c r="D188"/>
      <c r="E188"/>
      <c r="F188"/>
      <c r="G188"/>
      <c r="H188"/>
      <c r="I188"/>
      <c r="J188"/>
      <c r="K188"/>
      <c r="L188"/>
      <c r="M188"/>
      <c r="N188"/>
      <c r="O188"/>
      <c r="P188"/>
      <c r="Q188"/>
      <c r="R188"/>
      <c r="S188"/>
      <c r="T188"/>
      <c r="U188"/>
      <c r="V188"/>
      <c r="W188"/>
      <c r="X188"/>
      <c r="Y188"/>
      <c r="Z188"/>
    </row>
    <row r="189" spans="1:26" x14ac:dyDescent="0.2">
      <c r="A189"/>
      <c r="B189"/>
      <c r="C189"/>
      <c r="D189"/>
      <c r="E189"/>
      <c r="F189"/>
      <c r="G189"/>
      <c r="H189"/>
      <c r="I189"/>
      <c r="J189"/>
      <c r="K189"/>
      <c r="L189"/>
      <c r="M189"/>
      <c r="N189"/>
      <c r="O189"/>
      <c r="P189"/>
      <c r="Q189"/>
      <c r="R189"/>
      <c r="S189"/>
      <c r="T189"/>
      <c r="U189"/>
      <c r="V189"/>
      <c r="W189"/>
      <c r="X189"/>
      <c r="Y189"/>
      <c r="Z189"/>
    </row>
    <row r="190" spans="1:26" x14ac:dyDescent="0.2">
      <c r="A190"/>
      <c r="B190"/>
      <c r="C190"/>
      <c r="D190"/>
      <c r="E190"/>
      <c r="F190"/>
      <c r="G190"/>
      <c r="H190"/>
      <c r="I190"/>
      <c r="J190"/>
      <c r="K190"/>
      <c r="L190"/>
      <c r="M190"/>
      <c r="N190"/>
      <c r="O190"/>
      <c r="P190"/>
      <c r="Q190"/>
      <c r="R190"/>
      <c r="S190"/>
      <c r="T190"/>
      <c r="U190"/>
      <c r="V190"/>
      <c r="W190"/>
      <c r="X190"/>
      <c r="Y190"/>
      <c r="Z190"/>
    </row>
    <row r="191" spans="1:26" x14ac:dyDescent="0.2">
      <c r="A191"/>
      <c r="B191"/>
      <c r="C191"/>
      <c r="D191"/>
      <c r="E191"/>
      <c r="F191"/>
      <c r="G191"/>
      <c r="H191"/>
      <c r="I191"/>
      <c r="J191"/>
      <c r="K191"/>
      <c r="L191"/>
      <c r="M191"/>
      <c r="N191"/>
      <c r="O191"/>
      <c r="P191"/>
      <c r="Q191"/>
      <c r="R191"/>
      <c r="S191"/>
      <c r="T191"/>
      <c r="U191"/>
      <c r="V191"/>
      <c r="W191"/>
      <c r="X191"/>
      <c r="Y191"/>
      <c r="Z191"/>
    </row>
    <row r="192" spans="1:26" x14ac:dyDescent="0.2">
      <c r="A192"/>
      <c r="B192"/>
      <c r="C192"/>
      <c r="D192"/>
      <c r="E192"/>
      <c r="F192"/>
      <c r="G192"/>
      <c r="H192"/>
      <c r="I192"/>
      <c r="J192"/>
      <c r="K192"/>
      <c r="L192"/>
      <c r="M192"/>
      <c r="N192"/>
      <c r="O192"/>
      <c r="P192"/>
      <c r="Q192"/>
      <c r="R192"/>
      <c r="S192"/>
      <c r="T192"/>
      <c r="U192"/>
      <c r="V192"/>
      <c r="W192"/>
      <c r="X192"/>
      <c r="Y192"/>
      <c r="Z192"/>
    </row>
    <row r="193" spans="1:26" x14ac:dyDescent="0.2">
      <c r="A193"/>
      <c r="B193"/>
      <c r="C193"/>
      <c r="D193"/>
      <c r="E193"/>
      <c r="F193"/>
      <c r="G193"/>
      <c r="H193"/>
      <c r="I193"/>
      <c r="J193"/>
      <c r="K193"/>
      <c r="L193"/>
      <c r="M193"/>
      <c r="N193"/>
      <c r="O193"/>
      <c r="P193"/>
      <c r="Q193"/>
      <c r="R193"/>
      <c r="S193"/>
      <c r="T193"/>
      <c r="U193"/>
      <c r="V193"/>
      <c r="W193"/>
      <c r="X193"/>
      <c r="Y193"/>
      <c r="Z193"/>
    </row>
    <row r="194" spans="1:26" x14ac:dyDescent="0.2">
      <c r="A194"/>
      <c r="B194"/>
      <c r="C194"/>
      <c r="D194"/>
      <c r="E194"/>
      <c r="F194"/>
      <c r="G194"/>
      <c r="H194"/>
      <c r="I194"/>
      <c r="J194"/>
      <c r="K194"/>
      <c r="L194"/>
      <c r="M194"/>
      <c r="N194"/>
      <c r="O194"/>
      <c r="P194"/>
      <c r="Q194"/>
      <c r="R194"/>
      <c r="S194"/>
      <c r="T194"/>
      <c r="U194"/>
      <c r="V194"/>
      <c r="W194"/>
      <c r="X194"/>
      <c r="Y194"/>
      <c r="Z194"/>
    </row>
    <row r="195" spans="1:26" x14ac:dyDescent="0.2">
      <c r="A195"/>
      <c r="B195"/>
      <c r="C195"/>
      <c r="D195"/>
      <c r="E195"/>
      <c r="F195"/>
      <c r="G195"/>
      <c r="H195"/>
      <c r="I195"/>
      <c r="J195"/>
      <c r="K195"/>
      <c r="L195"/>
      <c r="M195"/>
      <c r="N195"/>
      <c r="O195"/>
      <c r="P195"/>
      <c r="Q195"/>
      <c r="R195"/>
      <c r="S195"/>
      <c r="T195"/>
      <c r="U195"/>
      <c r="V195"/>
      <c r="W195"/>
      <c r="X195"/>
      <c r="Y195"/>
      <c r="Z195"/>
    </row>
    <row r="196" spans="1:26" x14ac:dyDescent="0.2">
      <c r="A196"/>
      <c r="B196"/>
      <c r="C196"/>
      <c r="D196"/>
      <c r="E196"/>
      <c r="F196"/>
      <c r="G196"/>
      <c r="H196"/>
      <c r="I196"/>
      <c r="J196"/>
      <c r="K196"/>
      <c r="L196"/>
      <c r="M196"/>
      <c r="N196"/>
      <c r="O196"/>
      <c r="P196"/>
      <c r="Q196"/>
      <c r="R196"/>
      <c r="S196"/>
      <c r="T196"/>
      <c r="U196"/>
      <c r="V196"/>
      <c r="W196"/>
      <c r="X196"/>
      <c r="Y196"/>
      <c r="Z196"/>
    </row>
    <row r="197" spans="1:26" x14ac:dyDescent="0.2">
      <c r="A197"/>
      <c r="B197"/>
      <c r="C197"/>
      <c r="D197"/>
      <c r="E197"/>
      <c r="F197"/>
      <c r="G197"/>
      <c r="H197"/>
      <c r="I197"/>
      <c r="J197"/>
      <c r="K197"/>
      <c r="L197"/>
      <c r="M197"/>
      <c r="N197"/>
      <c r="O197"/>
      <c r="P197"/>
      <c r="Q197"/>
      <c r="R197"/>
      <c r="S197"/>
      <c r="T197"/>
      <c r="U197"/>
      <c r="V197"/>
      <c r="W197"/>
      <c r="X197"/>
      <c r="Y197"/>
      <c r="Z197"/>
    </row>
    <row r="198" spans="1:26" x14ac:dyDescent="0.2">
      <c r="A198"/>
      <c r="B198"/>
      <c r="C198"/>
      <c r="D198"/>
      <c r="E198"/>
      <c r="F198"/>
      <c r="G198"/>
      <c r="H198"/>
      <c r="I198"/>
      <c r="J198"/>
      <c r="K198"/>
      <c r="L198"/>
      <c r="M198"/>
      <c r="N198"/>
      <c r="O198"/>
      <c r="P198"/>
      <c r="Q198"/>
      <c r="R198"/>
      <c r="S198"/>
      <c r="T198"/>
      <c r="U198"/>
      <c r="V198"/>
      <c r="W198"/>
      <c r="X198"/>
      <c r="Y198"/>
      <c r="Z198"/>
    </row>
    <row r="199" spans="1:26" x14ac:dyDescent="0.2">
      <c r="A199"/>
      <c r="B199"/>
      <c r="C199"/>
      <c r="D199"/>
      <c r="E199"/>
      <c r="F199"/>
      <c r="G199"/>
      <c r="H199"/>
      <c r="I199"/>
      <c r="J199"/>
      <c r="K199"/>
      <c r="L199"/>
      <c r="M199"/>
      <c r="N199"/>
      <c r="O199"/>
      <c r="P199"/>
      <c r="Q199"/>
      <c r="R199"/>
      <c r="S199"/>
      <c r="T199"/>
      <c r="U199"/>
      <c r="V199"/>
      <c r="W199"/>
      <c r="X199"/>
      <c r="Y199"/>
      <c r="Z199"/>
    </row>
    <row r="200" spans="1:26" x14ac:dyDescent="0.2">
      <c r="A200"/>
      <c r="B200"/>
      <c r="C200"/>
      <c r="D200"/>
      <c r="E200"/>
      <c r="F200"/>
      <c r="G200"/>
      <c r="H200"/>
      <c r="I200"/>
      <c r="J200"/>
      <c r="K200"/>
      <c r="L200"/>
      <c r="M200"/>
      <c r="N200"/>
      <c r="O200"/>
      <c r="P200"/>
      <c r="Q200"/>
      <c r="R200"/>
      <c r="S200"/>
      <c r="T200"/>
      <c r="U200"/>
      <c r="V200"/>
      <c r="W200"/>
      <c r="X200"/>
      <c r="Y200"/>
      <c r="Z200"/>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4"/>
  <sheetViews>
    <sheetView showGridLines="0" tabSelected="1" zoomScaleNormal="100" workbookViewId="0"/>
  </sheetViews>
  <sheetFormatPr defaultColWidth="8.85546875" defaultRowHeight="15.75" customHeight="1" x14ac:dyDescent="0.2"/>
  <cols>
    <col min="1" max="1" width="5.5703125" style="1" customWidth="1"/>
    <col min="2" max="2" width="42" style="1" customWidth="1"/>
    <col min="3" max="4" width="14.28515625" style="1" customWidth="1"/>
    <col min="5" max="5" width="19.42578125" style="1" customWidth="1"/>
    <col min="6" max="6" width="14.28515625" style="110" customWidth="1"/>
    <col min="7" max="7" width="14.28515625" style="1" customWidth="1"/>
    <col min="8" max="8" width="8.85546875" style="1"/>
    <col min="9" max="9" width="82.140625" style="1" customWidth="1"/>
    <col min="10" max="16384" width="8.85546875" style="1"/>
  </cols>
  <sheetData>
    <row r="1" spans="1:17" ht="15.75" customHeight="1" x14ac:dyDescent="0.2">
      <c r="A1" s="4" t="s">
        <v>126</v>
      </c>
      <c r="B1" s="3"/>
      <c r="C1" s="3"/>
      <c r="D1" s="4"/>
      <c r="E1" s="4"/>
      <c r="F1" s="385" t="s">
        <v>167</v>
      </c>
      <c r="Q1" s="229" t="s">
        <v>173</v>
      </c>
    </row>
    <row r="2" spans="1:17" ht="15.75" customHeight="1" x14ac:dyDescent="0.25">
      <c r="A2" s="6"/>
      <c r="B2" s="6"/>
      <c r="C2" s="6"/>
      <c r="D2" s="6"/>
      <c r="E2" s="6"/>
      <c r="F2" s="384" t="s">
        <v>319</v>
      </c>
      <c r="Q2" s="229" t="s">
        <v>105</v>
      </c>
    </row>
    <row r="3" spans="1:17" ht="15.75" customHeight="1" x14ac:dyDescent="0.2">
      <c r="A3" s="4" t="s">
        <v>127</v>
      </c>
      <c r="B3" s="4"/>
      <c r="C3" s="4"/>
      <c r="D3" s="6"/>
      <c r="E3" s="6"/>
      <c r="F3" s="109"/>
    </row>
    <row r="4" spans="1:17" ht="15.75" customHeight="1" x14ac:dyDescent="0.3">
      <c r="A4" s="171" t="str">
        <f>CONCATENATE("Ügyfél:   ",Alapa!$C$17)</f>
        <v xml:space="preserve">Ügyfél:   </v>
      </c>
      <c r="B4" s="22"/>
      <c r="C4" s="172"/>
      <c r="D4" s="24" t="str">
        <f>"Dátum:"</f>
        <v>Dátum:</v>
      </c>
      <c r="E4" s="396"/>
    </row>
    <row r="5" spans="1:17" ht="15.75" customHeight="1" x14ac:dyDescent="0.3">
      <c r="A5" s="10" t="str">
        <f>CONCATENATE("Fordulónap: ",Alapa!$C$12)</f>
        <v xml:space="preserve">Fordulónap: </v>
      </c>
      <c r="B5" s="9"/>
      <c r="C5" s="170"/>
      <c r="D5" s="61" t="str">
        <f>"Készítette:"</f>
        <v>Készítette:</v>
      </c>
      <c r="E5" s="13" t="e">
        <f>VLOOKUP(G5,Alapa!$G$2:$H$22,2)</f>
        <v>#N/A</v>
      </c>
      <c r="F5" s="111" t="s">
        <v>1</v>
      </c>
      <c r="G5" s="15">
        <v>1</v>
      </c>
    </row>
    <row r="6" spans="1:17" ht="15.75" customHeight="1" x14ac:dyDescent="0.3">
      <c r="A6" s="8"/>
      <c r="B6" s="8"/>
      <c r="C6" s="8"/>
      <c r="D6" s="12" t="s">
        <v>0</v>
      </c>
      <c r="E6" s="9" t="str">
        <f>IF(Alapa!$H$2=0," ",Alapa!$H$2)</f>
        <v xml:space="preserve"> </v>
      </c>
    </row>
    <row r="7" spans="1:17" ht="15.75" customHeight="1" thickBot="1" x14ac:dyDescent="0.35">
      <c r="A7" s="389" t="s">
        <v>239</v>
      </c>
      <c r="B7" s="8"/>
      <c r="C7" s="8"/>
      <c r="D7" s="16"/>
      <c r="E7" s="17"/>
    </row>
    <row r="8" spans="1:17" ht="23.25" x14ac:dyDescent="0.3">
      <c r="A8" s="200"/>
      <c r="B8" s="201" t="s">
        <v>115</v>
      </c>
      <c r="C8" s="202"/>
      <c r="D8" s="190"/>
      <c r="E8" s="257"/>
    </row>
    <row r="9" spans="1:17" ht="15.75" customHeight="1" x14ac:dyDescent="0.3">
      <c r="A9" s="193" t="s">
        <v>4</v>
      </c>
      <c r="B9" s="8"/>
      <c r="C9" s="8"/>
      <c r="D9" s="23" t="s">
        <v>5</v>
      </c>
      <c r="E9" s="258"/>
    </row>
    <row r="10" spans="1:17" ht="15.75" customHeight="1" thickBot="1" x14ac:dyDescent="0.35">
      <c r="A10" s="195">
        <f>Alapa!C25</f>
        <v>0</v>
      </c>
      <c r="B10" s="196"/>
      <c r="C10" s="196"/>
      <c r="D10" s="197">
        <f>Alapa!C17</f>
        <v>0</v>
      </c>
      <c r="E10" s="259"/>
      <c r="G10" s="110"/>
    </row>
    <row r="11" spans="1:17" ht="15.75" customHeight="1" x14ac:dyDescent="0.2">
      <c r="A11" s="364"/>
      <c r="B11" s="8"/>
      <c r="C11" s="8"/>
      <c r="D11" s="16"/>
      <c r="E11" s="365"/>
    </row>
    <row r="12" spans="1:17" ht="15.75" customHeight="1" x14ac:dyDescent="0.2">
      <c r="A12" s="366"/>
      <c r="B12" s="8" t="s">
        <v>116</v>
      </c>
      <c r="C12" s="8"/>
      <c r="D12" s="16"/>
      <c r="E12" s="365"/>
    </row>
    <row r="13" spans="1:17" ht="15.75" customHeight="1" x14ac:dyDescent="0.2">
      <c r="A13" s="366" t="s">
        <v>117</v>
      </c>
      <c r="B13" s="8" t="s">
        <v>125</v>
      </c>
      <c r="C13" s="8"/>
      <c r="D13" s="215" t="s">
        <v>118</v>
      </c>
      <c r="E13" s="365"/>
    </row>
    <row r="14" spans="1:17" ht="15.75" customHeight="1" x14ac:dyDescent="0.2">
      <c r="A14" s="366" t="s">
        <v>122</v>
      </c>
      <c r="B14" s="8" t="s">
        <v>119</v>
      </c>
      <c r="C14" s="8"/>
      <c r="D14" s="114" t="s">
        <v>120</v>
      </c>
      <c r="E14" s="365"/>
    </row>
    <row r="15" spans="1:17" ht="15.75" customHeight="1" x14ac:dyDescent="0.2">
      <c r="A15" s="366" t="s">
        <v>121</v>
      </c>
      <c r="B15" s="8" t="s">
        <v>123</v>
      </c>
      <c r="C15" s="8"/>
      <c r="D15" s="216" t="s">
        <v>170</v>
      </c>
      <c r="E15" s="365"/>
    </row>
    <row r="16" spans="1:17" ht="15.75" customHeight="1" x14ac:dyDescent="0.2">
      <c r="A16" s="367" t="s">
        <v>124</v>
      </c>
      <c r="B16" s="320" t="s">
        <v>174</v>
      </c>
      <c r="C16" s="320"/>
      <c r="D16" s="230" t="s">
        <v>171</v>
      </c>
      <c r="E16" s="365"/>
    </row>
    <row r="17" spans="1:13" ht="15.75" customHeight="1" x14ac:dyDescent="0.2">
      <c r="A17" s="366">
        <v>5</v>
      </c>
      <c r="B17" s="8" t="s">
        <v>218</v>
      </c>
      <c r="C17" s="8"/>
      <c r="D17" s="16"/>
      <c r="E17" s="365"/>
    </row>
    <row r="18" spans="1:13" ht="15.75" customHeight="1" x14ac:dyDescent="0.2">
      <c r="A18" s="366"/>
      <c r="B18" s="389"/>
      <c r="C18" s="8"/>
      <c r="D18" s="16"/>
      <c r="E18" s="365"/>
      <c r="G18" s="316" t="s">
        <v>271</v>
      </c>
    </row>
    <row r="19" spans="1:13" ht="15.75" customHeight="1" x14ac:dyDescent="0.2">
      <c r="A19" s="367"/>
      <c r="B19" s="318" t="s">
        <v>281</v>
      </c>
      <c r="C19" s="319"/>
      <c r="D19" s="116"/>
      <c r="E19" s="365"/>
      <c r="G19" s="316" t="s">
        <v>265</v>
      </c>
      <c r="I19" s="1" t="s">
        <v>266</v>
      </c>
    </row>
    <row r="20" spans="1:13" ht="18.75" customHeight="1" thickBot="1" x14ac:dyDescent="0.25">
      <c r="A20" s="368"/>
      <c r="B20" s="369"/>
      <c r="C20" s="28"/>
      <c r="D20" s="28"/>
      <c r="E20" s="370"/>
      <c r="I20" s="1" t="s">
        <v>267</v>
      </c>
    </row>
    <row r="21" spans="1:13" ht="51" x14ac:dyDescent="0.2">
      <c r="A21" s="420" t="s">
        <v>113</v>
      </c>
      <c r="B21" s="414" t="s">
        <v>112</v>
      </c>
      <c r="C21" s="414" t="s">
        <v>99</v>
      </c>
      <c r="D21" s="416" t="s">
        <v>100</v>
      </c>
      <c r="E21" s="418" t="s">
        <v>6</v>
      </c>
      <c r="I21" s="317" t="s">
        <v>269</v>
      </c>
    </row>
    <row r="22" spans="1:13" ht="39.75" customHeight="1" x14ac:dyDescent="0.2">
      <c r="A22" s="421"/>
      <c r="B22" s="415"/>
      <c r="C22" s="415"/>
      <c r="D22" s="417"/>
      <c r="E22" s="419"/>
      <c r="I22" s="317" t="s">
        <v>268</v>
      </c>
    </row>
    <row r="23" spans="1:13" ht="18" customHeight="1" x14ac:dyDescent="0.2">
      <c r="A23" s="98">
        <v>1</v>
      </c>
      <c r="B23" s="21" t="s">
        <v>107</v>
      </c>
      <c r="C23" s="219"/>
      <c r="D23" s="283"/>
      <c r="E23" s="371"/>
      <c r="I23" s="354" t="s">
        <v>270</v>
      </c>
      <c r="J23" s="355"/>
      <c r="K23" s="355"/>
      <c r="L23" s="355"/>
      <c r="M23" s="356"/>
    </row>
    <row r="24" spans="1:13" ht="18" customHeight="1" x14ac:dyDescent="0.2">
      <c r="A24" s="98">
        <v>2</v>
      </c>
      <c r="B24" s="21" t="s">
        <v>108</v>
      </c>
      <c r="C24" s="283"/>
      <c r="D24" s="283"/>
      <c r="E24" s="371"/>
      <c r="I24" s="357" t="s">
        <v>280</v>
      </c>
      <c r="J24" s="358"/>
      <c r="K24" s="358"/>
      <c r="L24" s="358"/>
      <c r="M24" s="359"/>
    </row>
    <row r="25" spans="1:13" ht="18" customHeight="1" x14ac:dyDescent="0.2">
      <c r="A25" s="98">
        <v>3</v>
      </c>
      <c r="B25" s="95" t="s">
        <v>111</v>
      </c>
      <c r="C25" s="96">
        <f>C23+C24</f>
        <v>0</v>
      </c>
      <c r="D25" s="96">
        <f>D23+D24</f>
        <v>0</v>
      </c>
      <c r="E25" s="371"/>
    </row>
    <row r="26" spans="1:13" ht="18" customHeight="1" x14ac:dyDescent="0.2">
      <c r="A26" s="98">
        <v>4</v>
      </c>
      <c r="B26" s="21" t="s">
        <v>246</v>
      </c>
      <c r="C26" s="283"/>
      <c r="D26" s="283"/>
      <c r="E26" s="371"/>
      <c r="G26" s="316" t="s">
        <v>265</v>
      </c>
    </row>
    <row r="27" spans="1:13" ht="38.25" x14ac:dyDescent="0.2">
      <c r="A27" s="98"/>
      <c r="B27" s="21" t="s">
        <v>244</v>
      </c>
      <c r="C27" s="107"/>
      <c r="D27" s="283"/>
      <c r="E27" s="371"/>
    </row>
    <row r="28" spans="1:13" ht="63.75" x14ac:dyDescent="0.2">
      <c r="A28" s="98"/>
      <c r="B28" s="21" t="s">
        <v>242</v>
      </c>
      <c r="C28" s="107"/>
      <c r="D28" s="283"/>
      <c r="E28" s="371"/>
      <c r="G28" s="110"/>
    </row>
    <row r="29" spans="1:13" ht="76.5" x14ac:dyDescent="0.2">
      <c r="A29" s="98"/>
      <c r="B29" s="21" t="s">
        <v>243</v>
      </c>
      <c r="C29" s="107"/>
      <c r="D29" s="283"/>
      <c r="E29" s="371"/>
    </row>
    <row r="30" spans="1:13" ht="18" customHeight="1" x14ac:dyDescent="0.2">
      <c r="A30" s="98">
        <v>6</v>
      </c>
      <c r="B30" s="21" t="s">
        <v>247</v>
      </c>
      <c r="C30" s="283"/>
      <c r="D30" s="283"/>
      <c r="E30" s="371"/>
    </row>
    <row r="31" spans="1:13" ht="38.25" x14ac:dyDescent="0.2">
      <c r="A31" s="98">
        <v>7</v>
      </c>
      <c r="B31" s="21" t="s">
        <v>245</v>
      </c>
      <c r="C31" s="107"/>
      <c r="D31" s="149"/>
      <c r="E31" s="371"/>
    </row>
    <row r="32" spans="1:13" ht="25.5" x14ac:dyDescent="0.2">
      <c r="A32" s="98">
        <v>10</v>
      </c>
      <c r="B32" s="97" t="s">
        <v>114</v>
      </c>
      <c r="C32" s="94">
        <f>C26+C30</f>
        <v>0</v>
      </c>
      <c r="D32" s="104">
        <f>D26-D27-D28-D29+D30-D31</f>
        <v>0</v>
      </c>
      <c r="E32" s="371"/>
    </row>
    <row r="33" spans="1:6" ht="17.25" customHeight="1" x14ac:dyDescent="0.2">
      <c r="A33" s="98">
        <v>11</v>
      </c>
      <c r="B33" s="21" t="s">
        <v>109</v>
      </c>
      <c r="C33" s="283"/>
      <c r="D33" s="149"/>
      <c r="E33" s="371"/>
    </row>
    <row r="34" spans="1:6" ht="38.25" x14ac:dyDescent="0.2">
      <c r="A34" s="98">
        <v>12</v>
      </c>
      <c r="B34" s="21" t="s">
        <v>231</v>
      </c>
      <c r="C34" s="283"/>
      <c r="D34" s="283"/>
      <c r="E34" s="371"/>
    </row>
    <row r="35" spans="1:6" ht="25.5" x14ac:dyDescent="0.2">
      <c r="A35" s="98">
        <v>13</v>
      </c>
      <c r="B35" s="21" t="s">
        <v>110</v>
      </c>
      <c r="C35" s="283"/>
      <c r="D35" s="149"/>
      <c r="E35" s="371"/>
    </row>
    <row r="36" spans="1:6" ht="25.5" x14ac:dyDescent="0.2">
      <c r="A36" s="98">
        <v>14</v>
      </c>
      <c r="B36" s="97" t="s">
        <v>240</v>
      </c>
      <c r="C36" s="94">
        <f>SUM(C33:C35)</f>
        <v>0</v>
      </c>
      <c r="D36" s="104">
        <f>SUM(D33:D35)</f>
        <v>0</v>
      </c>
      <c r="E36" s="371"/>
    </row>
    <row r="37" spans="1:6" thickBot="1" x14ac:dyDescent="0.25">
      <c r="A37" s="101">
        <v>15</v>
      </c>
      <c r="B37" s="102" t="s">
        <v>241</v>
      </c>
      <c r="C37" s="103">
        <f>C32+C36</f>
        <v>0</v>
      </c>
      <c r="D37" s="78">
        <f>D32+D36</f>
        <v>0</v>
      </c>
      <c r="E37" s="372"/>
      <c r="F37" s="373" t="s">
        <v>304</v>
      </c>
    </row>
    <row r="38" spans="1:6" ht="15.75" customHeight="1" x14ac:dyDescent="0.2">
      <c r="C38" s="232"/>
    </row>
    <row r="39" spans="1:6" ht="15.75" customHeight="1" x14ac:dyDescent="0.2">
      <c r="B39" s="1" t="s">
        <v>166</v>
      </c>
      <c r="F39" s="112"/>
    </row>
    <row r="40" spans="1:6" ht="15.75" customHeight="1" x14ac:dyDescent="0.2">
      <c r="F40" s="112"/>
    </row>
    <row r="41" spans="1:6" ht="15.75" customHeight="1" x14ac:dyDescent="0.2">
      <c r="F41" s="112"/>
    </row>
    <row r="42" spans="1:6" ht="15.75" customHeight="1" x14ac:dyDescent="0.2">
      <c r="F42" s="112"/>
    </row>
    <row r="43" spans="1:6" ht="15.75" customHeight="1" x14ac:dyDescent="0.2">
      <c r="F43" s="112"/>
    </row>
    <row r="44" spans="1:6" ht="15.75" customHeight="1" x14ac:dyDescent="0.2">
      <c r="F44" s="112"/>
    </row>
    <row r="45" spans="1:6" ht="15.75" customHeight="1" x14ac:dyDescent="0.2">
      <c r="F45" s="112"/>
    </row>
    <row r="46" spans="1:6" ht="15.75" customHeight="1" x14ac:dyDescent="0.2">
      <c r="F46" s="112"/>
    </row>
    <row r="47" spans="1:6" ht="15.75" customHeight="1" x14ac:dyDescent="0.2">
      <c r="F47" s="112"/>
    </row>
    <row r="48" spans="1:6" ht="15.75" customHeight="1" x14ac:dyDescent="0.2">
      <c r="F48" s="112"/>
    </row>
    <row r="49" spans="6:6" ht="15.75" customHeight="1" x14ac:dyDescent="0.2">
      <c r="F49" s="112"/>
    </row>
    <row r="50" spans="6:6" ht="15.75" customHeight="1" x14ac:dyDescent="0.2">
      <c r="F50" s="112"/>
    </row>
    <row r="51" spans="6:6" ht="15.75" customHeight="1" x14ac:dyDescent="0.2">
      <c r="F51" s="112"/>
    </row>
    <row r="52" spans="6:6" ht="15.75" customHeight="1" x14ac:dyDescent="0.2">
      <c r="F52" s="112"/>
    </row>
    <row r="53" spans="6:6" ht="15.75" customHeight="1" x14ac:dyDescent="0.2">
      <c r="F53" s="112"/>
    </row>
    <row r="54" spans="6:6" ht="15.75" customHeight="1" x14ac:dyDescent="0.2">
      <c r="F54" s="112"/>
    </row>
    <row r="55" spans="6:6" ht="15.75" customHeight="1" x14ac:dyDescent="0.2">
      <c r="F55" s="112"/>
    </row>
    <row r="56" spans="6:6" ht="15.75" customHeight="1" x14ac:dyDescent="0.2">
      <c r="F56" s="112"/>
    </row>
    <row r="57" spans="6:6" ht="15.75" customHeight="1" x14ac:dyDescent="0.2">
      <c r="F57" s="112"/>
    </row>
    <row r="58" spans="6:6" ht="15.75" customHeight="1" x14ac:dyDescent="0.2">
      <c r="F58" s="112"/>
    </row>
    <row r="59" spans="6:6" ht="15.75" customHeight="1" x14ac:dyDescent="0.2">
      <c r="F59" s="112"/>
    </row>
    <row r="60" spans="6:6" ht="15.75" customHeight="1" x14ac:dyDescent="0.2">
      <c r="F60" s="112"/>
    </row>
    <row r="61" spans="6:6" ht="15.75" customHeight="1" x14ac:dyDescent="0.2">
      <c r="F61" s="112"/>
    </row>
    <row r="62" spans="6:6" ht="15.75" customHeight="1" x14ac:dyDescent="0.2">
      <c r="F62" s="112"/>
    </row>
    <row r="63" spans="6:6" ht="15.75" customHeight="1" x14ac:dyDescent="0.2">
      <c r="F63" s="112"/>
    </row>
    <row r="64" spans="6:6" ht="15.75" customHeight="1" x14ac:dyDescent="0.2">
      <c r="F64" s="112"/>
    </row>
  </sheetData>
  <mergeCells count="5">
    <mergeCell ref="C21:C22"/>
    <mergeCell ref="D21:D22"/>
    <mergeCell ref="E21:E22"/>
    <mergeCell ref="B21:B22"/>
    <mergeCell ref="A21:A22"/>
  </mergeCells>
  <hyperlinks>
    <hyperlink ref="F1" location="Tartalom!A1" display="TARTALOM"/>
    <hyperlink ref="F37" location="'HIPA-02'!D16" display="Következő munkalap HIPA-02"/>
  </hyperlinks>
  <pageMargins left="0.74803149606299213" right="0.74803149606299213" top="0.51181102362204722" bottom="0.98425196850393704" header="0.51181102362204722" footer="0.51181102362204722"/>
  <pageSetup paperSize="9" scale="88" orientation="portrait" r:id="rId1"/>
  <headerFooter alignWithMargins="0">
    <oddFooter>&amp;L&amp;"Arial Narrow,Normál"&amp;8&amp;F/&amp;A&amp;C&amp;"Arial Narrow,Normál"&amp;8&amp;P/&amp;N&amp;R&amp;"Arial Narrow,Normál"&amp;8DigitAudit/AuditDok</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4"/>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21.140625" style="1" customWidth="1"/>
    <col min="4" max="4" width="21.28515625" style="1" customWidth="1"/>
    <col min="5" max="5" width="28.140625" style="1" customWidth="1"/>
    <col min="6" max="6" width="11.140625" style="1" customWidth="1"/>
    <col min="7" max="7" width="8.85546875" style="1"/>
    <col min="8" max="8" width="13.140625" style="1" customWidth="1"/>
    <col min="9" max="9" width="11.28515625" style="1" customWidth="1"/>
    <col min="10" max="10" width="9.7109375" style="1" bestFit="1" customWidth="1"/>
    <col min="11" max="16384" width="8.85546875" style="1"/>
  </cols>
  <sheetData>
    <row r="1" spans="1:27" ht="16.5" x14ac:dyDescent="0.2">
      <c r="A1" s="4" t="s">
        <v>98</v>
      </c>
      <c r="B1" s="3"/>
      <c r="C1" s="4"/>
      <c r="D1" s="4"/>
      <c r="E1" s="5"/>
      <c r="F1" s="281" t="s">
        <v>167</v>
      </c>
    </row>
    <row r="2" spans="1:27" ht="17.25" customHeight="1" x14ac:dyDescent="0.25">
      <c r="A2" s="6"/>
      <c r="B2" s="6"/>
      <c r="C2" s="6"/>
      <c r="D2" s="6"/>
      <c r="E2" s="6"/>
      <c r="F2" s="384" t="s">
        <v>319</v>
      </c>
      <c r="I2" s="1" t="str">
        <f>'HIPA-05'!D17</f>
        <v>Adózó összesen</v>
      </c>
      <c r="J2" s="1">
        <f>'HIPA-05'!E17</f>
        <v>0</v>
      </c>
      <c r="K2" s="1">
        <f>'HIPA-05'!F17</f>
        <v>0</v>
      </c>
      <c r="L2" s="1">
        <f>'HIPA-05'!G17</f>
        <v>0</v>
      </c>
      <c r="M2" s="1">
        <f>'HIPA-05'!H17</f>
        <v>0</v>
      </c>
      <c r="N2" s="1">
        <f>'HIPA-05'!I17</f>
        <v>0</v>
      </c>
      <c r="O2" s="1">
        <f>'HIPA-05'!J17</f>
        <v>0</v>
      </c>
      <c r="P2" s="1">
        <f>'HIPA-05'!K17</f>
        <v>0</v>
      </c>
      <c r="Q2" s="1">
        <f>'HIPA-05'!L17</f>
        <v>0</v>
      </c>
      <c r="R2" s="1">
        <f>'HIPA-05'!M17</f>
        <v>0</v>
      </c>
      <c r="S2" s="1">
        <f>'HIPA-05'!N17</f>
        <v>0</v>
      </c>
      <c r="U2" s="1" t="s">
        <v>219</v>
      </c>
      <c r="V2" s="1" t="s">
        <v>227</v>
      </c>
      <c r="X2" s="1" t="s">
        <v>317</v>
      </c>
      <c r="Y2" s="1" t="s">
        <v>318</v>
      </c>
      <c r="AA2" s="390">
        <f>Alapa!F12</f>
        <v>0</v>
      </c>
    </row>
    <row r="3" spans="1:27" ht="16.5" x14ac:dyDescent="0.2">
      <c r="A3" s="4" t="s">
        <v>127</v>
      </c>
      <c r="B3" s="4"/>
      <c r="C3" s="6"/>
      <c r="D3" s="6"/>
      <c r="E3" s="6"/>
      <c r="F3" s="2"/>
    </row>
    <row r="4" spans="1:27" ht="16.5" x14ac:dyDescent="0.3">
      <c r="A4" s="10" t="str">
        <f>CONCATENATE("Ügyfél:   ",Alapa!$C$17)</f>
        <v xml:space="preserve">Ügyfél:   </v>
      </c>
      <c r="B4" s="10"/>
      <c r="C4" s="11" t="str">
        <f>"Dátum:"</f>
        <v>Dátum:</v>
      </c>
      <c r="D4" s="396"/>
      <c r="E4" s="119"/>
    </row>
    <row r="5" spans="1:27" ht="16.5" x14ac:dyDescent="0.3">
      <c r="A5" s="10" t="str">
        <f>CONCATENATE("Fordulónap: ",Alapa!$C$12)</f>
        <v xml:space="preserve">Fordulónap: </v>
      </c>
      <c r="B5" s="10"/>
      <c r="C5" s="12" t="str">
        <f>"Készítette:"</f>
        <v>Készítette:</v>
      </c>
      <c r="D5" s="13" t="e">
        <f>VLOOKUP(G5,Alapa!$G$2:$H$22,2)</f>
        <v>#N/A</v>
      </c>
      <c r="E5" s="7"/>
      <c r="F5" s="14" t="s">
        <v>1</v>
      </c>
      <c r="G5" s="15">
        <v>1</v>
      </c>
    </row>
    <row r="6" spans="1:27" ht="15.75" customHeight="1" x14ac:dyDescent="0.3">
      <c r="A6" s="386"/>
      <c r="B6" s="386"/>
      <c r="C6" s="12" t="s">
        <v>0</v>
      </c>
      <c r="D6" s="9" t="str">
        <f>IF(Alapa!$H$2=0," ",Alapa!$H$2)</f>
        <v xml:space="preserve"> </v>
      </c>
      <c r="E6" s="7"/>
    </row>
    <row r="7" spans="1:27" ht="17.25" thickBot="1" x14ac:dyDescent="0.25">
      <c r="A7" s="389" t="s">
        <v>239</v>
      </c>
      <c r="B7" s="8"/>
      <c r="C7" s="16"/>
      <c r="D7" s="16"/>
      <c r="E7" s="18"/>
    </row>
    <row r="8" spans="1:27" ht="20.25" x14ac:dyDescent="0.2">
      <c r="A8" s="188" t="s">
        <v>154</v>
      </c>
      <c r="B8" s="189" t="s">
        <v>155</v>
      </c>
      <c r="C8" s="190"/>
      <c r="D8" s="190"/>
      <c r="E8" s="192"/>
      <c r="F8" s="281"/>
    </row>
    <row r="9" spans="1:27" ht="16.5" x14ac:dyDescent="0.2">
      <c r="A9" s="193" t="s">
        <v>4</v>
      </c>
      <c r="B9" s="8"/>
      <c r="C9" s="23" t="s">
        <v>5</v>
      </c>
      <c r="D9" s="23"/>
      <c r="E9" s="194"/>
    </row>
    <row r="10" spans="1:27" ht="17.25" thickBot="1" x14ac:dyDescent="0.25">
      <c r="A10" s="195">
        <f>Alapa!C25</f>
        <v>0</v>
      </c>
      <c r="B10" s="196"/>
      <c r="C10" s="197">
        <f>Alapa!C17</f>
        <v>0</v>
      </c>
      <c r="D10" s="197"/>
      <c r="E10" s="199"/>
    </row>
    <row r="11" spans="1:27" ht="25.5" customHeight="1" thickBot="1" x14ac:dyDescent="0.25">
      <c r="A11" s="303"/>
      <c r="B11" s="322" t="s">
        <v>18</v>
      </c>
      <c r="C11" s="321" t="s">
        <v>229</v>
      </c>
      <c r="D11" s="230" t="s">
        <v>193</v>
      </c>
      <c r="E11" s="309"/>
    </row>
    <row r="12" spans="1:27" ht="25.5" x14ac:dyDescent="0.2">
      <c r="A12" s="30"/>
      <c r="B12" s="31" t="s">
        <v>228</v>
      </c>
      <c r="C12" s="289"/>
      <c r="D12" s="32" t="s">
        <v>272</v>
      </c>
      <c r="E12" s="33" t="s">
        <v>6</v>
      </c>
    </row>
    <row r="13" spans="1:27" ht="25.5" customHeight="1" x14ac:dyDescent="0.2">
      <c r="A13" s="34"/>
      <c r="B13" s="50" t="s">
        <v>14</v>
      </c>
      <c r="C13" s="92" t="s">
        <v>80</v>
      </c>
      <c r="D13" s="60">
        <f>IF('HIPA-03'!D14+'HIPA-03'!E14=0,0,'HIPA-02'!D14+'HIPA-02'!D22+'HIPA-02'!D33+'HIPA-02'!D43)</f>
        <v>0</v>
      </c>
      <c r="E13" s="37"/>
    </row>
    <row r="14" spans="1:27" ht="45" customHeight="1" x14ac:dyDescent="0.2">
      <c r="A14" s="34"/>
      <c r="B14" s="50" t="s">
        <v>321</v>
      </c>
      <c r="C14" s="92" t="s">
        <v>81</v>
      </c>
      <c r="D14" s="60">
        <f>IF('HIPA-03'!D21=0,'HIPA-03'!E21,'HIPA-03'!D21)</f>
        <v>0</v>
      </c>
      <c r="E14" s="37"/>
    </row>
    <row r="15" spans="1:27" ht="25.5" customHeight="1" x14ac:dyDescent="0.2">
      <c r="A15" s="34"/>
      <c r="B15" s="50" t="s">
        <v>8</v>
      </c>
      <c r="C15" s="92" t="s">
        <v>220</v>
      </c>
      <c r="D15" s="60">
        <f>'HIPA-00'!C33+'HIPA-00'!D33</f>
        <v>0</v>
      </c>
      <c r="E15" s="37"/>
    </row>
    <row r="16" spans="1:27" ht="25.5" customHeight="1" x14ac:dyDescent="0.2">
      <c r="A16" s="34"/>
      <c r="B16" s="50" t="s">
        <v>9</v>
      </c>
      <c r="C16" s="92" t="s">
        <v>221</v>
      </c>
      <c r="D16" s="60">
        <f>'HIPA-00'!C34+'HIPA-00'!D34</f>
        <v>0</v>
      </c>
      <c r="E16" s="37"/>
    </row>
    <row r="17" spans="1:9" ht="25.5" customHeight="1" x14ac:dyDescent="0.2">
      <c r="A17" s="34"/>
      <c r="B17" s="50" t="s">
        <v>258</v>
      </c>
      <c r="C17" s="92" t="s">
        <v>322</v>
      </c>
      <c r="D17" s="60">
        <f>'HIPA-00'!C35+'HIPA-00'!D35</f>
        <v>0</v>
      </c>
      <c r="E17" s="37"/>
    </row>
    <row r="18" spans="1:9" ht="25.5" customHeight="1" x14ac:dyDescent="0.2">
      <c r="A18" s="34"/>
      <c r="B18" s="50" t="s">
        <v>334</v>
      </c>
      <c r="C18" s="92" t="s">
        <v>81</v>
      </c>
      <c r="D18" s="43">
        <f>D13-(D14+D15+D16+D17)</f>
        <v>0</v>
      </c>
      <c r="E18" s="37"/>
    </row>
    <row r="19" spans="1:9" ht="25.5" customHeight="1" x14ac:dyDescent="0.2">
      <c r="A19" s="34"/>
      <c r="B19" s="50" t="s">
        <v>259</v>
      </c>
      <c r="C19" s="92" t="s">
        <v>208</v>
      </c>
      <c r="D19" s="104">
        <f>IF(D18=0,0,IF($C$22="NINCS MEGOSZTÁS",'HIPA-05'!D39,HLOOKUP(D11,'HIPA-05'!$D$17:$N$49,'HIPA-05'!$A39,FALSE)))</f>
        <v>0</v>
      </c>
      <c r="E19" s="37"/>
    </row>
    <row r="20" spans="1:9" ht="25.5" customHeight="1" x14ac:dyDescent="0.2">
      <c r="A20" s="34"/>
      <c r="B20" s="50" t="s">
        <v>260</v>
      </c>
      <c r="C20" s="92" t="s">
        <v>209</v>
      </c>
      <c r="D20" s="104">
        <f>IF(D18=0,0,IF($C$22="NINCS MEGOSZTÁS",'HIPA-05'!D40,HLOOKUP(D11,'HIPA-05'!$D$17:$N$49,'HIPA-05'!$A40,FALSE)))</f>
        <v>0</v>
      </c>
      <c r="E20" s="37"/>
    </row>
    <row r="21" spans="1:9" ht="25.5" customHeight="1" x14ac:dyDescent="0.2">
      <c r="A21" s="34"/>
      <c r="B21" s="50" t="s">
        <v>10</v>
      </c>
      <c r="C21" s="29"/>
      <c r="D21" s="43">
        <f>D18-D19+D20</f>
        <v>0</v>
      </c>
      <c r="E21" s="37"/>
    </row>
    <row r="22" spans="1:9" ht="25.5" customHeight="1" x14ac:dyDescent="0.2">
      <c r="A22" s="34"/>
      <c r="B22" s="50" t="s">
        <v>106</v>
      </c>
      <c r="C22" s="274" t="str">
        <f>IF('HIPA-04'!D14="X","VAN MEGOSZTÁS",IF('HIPA-04'!D15="X","VAN MEGOSZTÁS",IF('HIPA-04'!D16="X","VAN MEGOSZTÁS","NINCS MEGOSZTÁS")))</f>
        <v>NINCS MEGOSZTÁS</v>
      </c>
      <c r="D22" s="104">
        <f>IF($D$21=0,0,IF($C$22="NINCS MEGOSZTÁS",('HIPA-05'!D38-'HIPA-05'!D39+'HIPA-05'!D40-'HIPA-05'!D41),HLOOKUP(D11,'HIPA-05'!$D$17:$N$49,'HIPA-05'!$A38,FALSE)))</f>
        <v>0</v>
      </c>
      <c r="E22" s="37"/>
    </row>
    <row r="23" spans="1:9" ht="25.5" customHeight="1" x14ac:dyDescent="0.2">
      <c r="A23" s="34"/>
      <c r="B23" s="50" t="s">
        <v>11</v>
      </c>
      <c r="C23" s="92" t="s">
        <v>210</v>
      </c>
      <c r="D23" s="104">
        <f>IF(D21=0,0,IF($C$22="NINCS MEGOSZTÁS",'HIPA-05'!D41,HLOOKUP(D11,'HIPA-05'!$D$17:$N$49,'HIPA-05'!$A41,FALSE)))</f>
        <v>0</v>
      </c>
      <c r="E23" s="37"/>
    </row>
    <row r="24" spans="1:9" ht="25.5" customHeight="1" x14ac:dyDescent="0.2">
      <c r="A24" s="34"/>
      <c r="B24" s="50" t="s">
        <v>12</v>
      </c>
      <c r="C24" s="36"/>
      <c r="D24" s="43">
        <f>D22-D23</f>
        <v>0</v>
      </c>
      <c r="E24" s="37"/>
    </row>
    <row r="25" spans="1:9" ht="25.5" customHeight="1" x14ac:dyDescent="0.2">
      <c r="A25" s="34"/>
      <c r="B25" s="50" t="s">
        <v>103</v>
      </c>
      <c r="C25" s="92" t="s">
        <v>211</v>
      </c>
      <c r="D25" s="261">
        <f>IF(D21=0,0,IF($C$22="NINCS MEGOSZTÁS",'HIPA-05'!D42,HLOOKUP(D11,'HIPA-05'!$D$17:$N$49,'HIPA-05'!$A42,FALSE)))</f>
        <v>0</v>
      </c>
      <c r="E25" s="37"/>
    </row>
    <row r="26" spans="1:9" ht="25.5" customHeight="1" x14ac:dyDescent="0.2">
      <c r="A26" s="34"/>
      <c r="B26" s="62" t="s">
        <v>104</v>
      </c>
      <c r="C26" s="36"/>
      <c r="D26" s="43">
        <f>D24*D25</f>
        <v>0</v>
      </c>
      <c r="E26" s="37"/>
      <c r="F26" s="404"/>
      <c r="H26" s="405"/>
      <c r="I26" s="404"/>
    </row>
    <row r="27" spans="1:9" ht="25.5" customHeight="1" x14ac:dyDescent="0.2">
      <c r="A27" s="34"/>
      <c r="B27" s="50" t="s">
        <v>13</v>
      </c>
      <c r="C27" s="92" t="s">
        <v>323</v>
      </c>
      <c r="D27" s="104">
        <f>IF(D26=0,0,IF($C$22="NINCS MEGOSZTÁS",'HIPA-05'!D43,HLOOKUP(D11,'HIPA-05'!$D$17:$N$49,'HIPA-05'!$A43,FALSE)))</f>
        <v>0</v>
      </c>
      <c r="E27" s="37"/>
    </row>
    <row r="28" spans="1:9" ht="39.75" customHeight="1" x14ac:dyDescent="0.2">
      <c r="A28" s="34"/>
      <c r="B28" s="50" t="s">
        <v>361</v>
      </c>
      <c r="C28" s="92" t="s">
        <v>324</v>
      </c>
      <c r="D28" s="440">
        <f>IF(D26=0,0,IF($C$22="NINCS MEGOSZTÁS",'HIPA-05'!D47,HLOOKUP(D11,'HIPA-05'!$D$17:$N$49,'HIPA-05'!$A47,FALSE)))</f>
        <v>0</v>
      </c>
      <c r="E28" s="37"/>
    </row>
    <row r="29" spans="1:9" ht="25.5" customHeight="1" x14ac:dyDescent="0.2">
      <c r="A29" s="34"/>
      <c r="B29" s="50" t="s">
        <v>313</v>
      </c>
      <c r="C29" s="92" t="s">
        <v>325</v>
      </c>
      <c r="D29" s="104">
        <f>IF(D26=0,0,IF($C$22="NINCS MEGOSZTÁS",'HIPA-05'!D48,HLOOKUP(D11,'HIPA-05'!$D$17:$N$49,'HIPA-05'!$A48,FALSE)))</f>
        <v>0</v>
      </c>
      <c r="E29" s="37"/>
    </row>
    <row r="30" spans="1:9" ht="38.25" x14ac:dyDescent="0.2">
      <c r="A30" s="34"/>
      <c r="B30" s="50" t="s">
        <v>248</v>
      </c>
      <c r="C30" s="92" t="s">
        <v>274</v>
      </c>
      <c r="D30" s="104">
        <f>IF(D26=0,0,IF($C$22="NINCS MEGOSZTÁS",'HIPA-05'!D49,HLOOKUP(D11,'HIPA-05'!$D$17:$N$49,'HIPA-05'!$A49,FALSE)))</f>
        <v>0</v>
      </c>
      <c r="E30" s="37"/>
    </row>
    <row r="31" spans="1:9" ht="25.5" customHeight="1" x14ac:dyDescent="0.2">
      <c r="A31" s="34"/>
      <c r="B31" s="50" t="s">
        <v>249</v>
      </c>
      <c r="C31" s="36"/>
      <c r="D31" s="43">
        <f>D26-D27-D28-D29-D30</f>
        <v>0</v>
      </c>
      <c r="E31" s="37"/>
    </row>
    <row r="32" spans="1:9" ht="25.5" customHeight="1" x14ac:dyDescent="0.2">
      <c r="A32" s="34"/>
      <c r="B32" s="50" t="s">
        <v>277</v>
      </c>
      <c r="C32" s="239"/>
      <c r="D32" s="104">
        <f>D33+D34</f>
        <v>0</v>
      </c>
      <c r="E32" s="37"/>
    </row>
    <row r="33" spans="1:10" ht="22.5" customHeight="1" x14ac:dyDescent="0.2">
      <c r="A33" s="34"/>
      <c r="B33" s="50" t="s">
        <v>345</v>
      </c>
      <c r="C33" s="92" t="s">
        <v>296</v>
      </c>
      <c r="D33" s="104">
        <f>IF(D31=0,0,IF($C$22="NINCS MEGOSZTÁS",'HIPA-05'!D53,HLOOKUP(D11,'HIPA-05'!$D$17:$N$58,'HIPA-05'!$A53,FALSE)))</f>
        <v>0</v>
      </c>
      <c r="E33" s="37"/>
    </row>
    <row r="34" spans="1:10" ht="24" customHeight="1" x14ac:dyDescent="0.2">
      <c r="A34" s="34"/>
      <c r="B34" s="50" t="s">
        <v>346</v>
      </c>
      <c r="C34" s="92" t="s">
        <v>326</v>
      </c>
      <c r="D34" s="104">
        <f>IF(D31=0,0,IF($C$22="NINCS MEGOSZTÁS",'HIPA-05'!D54,HLOOKUP(D11,'HIPA-05'!$D$17:$N$58,'HIPA-05'!$A54,FALSE)))</f>
        <v>0</v>
      </c>
      <c r="E34" s="37"/>
    </row>
    <row r="35" spans="1:10" ht="25.5" customHeight="1" x14ac:dyDescent="0.2">
      <c r="A35" s="34"/>
      <c r="B35" s="50" t="s">
        <v>297</v>
      </c>
      <c r="C35" s="92" t="s">
        <v>344</v>
      </c>
      <c r="D35" s="104">
        <f>IF(D31=0,0,IF($C$22="NINCS MEGOSZTÁS",'HIPA-05'!D56,HLOOKUP(D11,'HIPA-05'!$D$17:$N$58,'HIPA-05'!$A56,FALSE)))</f>
        <v>0</v>
      </c>
      <c r="E35" s="37"/>
    </row>
    <row r="36" spans="1:10" ht="25.5" customHeight="1" x14ac:dyDescent="0.2">
      <c r="A36" s="34"/>
      <c r="B36" s="50" t="s">
        <v>250</v>
      </c>
      <c r="C36" s="36"/>
      <c r="D36" s="43">
        <f>D31-(D32+D35)</f>
        <v>0</v>
      </c>
      <c r="E36" s="37"/>
      <c r="F36" s="404"/>
      <c r="H36" s="406"/>
      <c r="I36" s="407"/>
      <c r="J36" s="404"/>
    </row>
    <row r="37" spans="1:10" ht="25.5" customHeight="1" x14ac:dyDescent="0.2">
      <c r="A37" s="34"/>
      <c r="B37" s="50" t="s">
        <v>251</v>
      </c>
      <c r="C37" s="36"/>
      <c r="D37" s="47"/>
      <c r="E37" s="37"/>
    </row>
    <row r="38" spans="1:10" ht="25.5" customHeight="1" x14ac:dyDescent="0.2">
      <c r="A38" s="134"/>
      <c r="B38" s="305" t="s">
        <v>252</v>
      </c>
      <c r="C38" s="306"/>
      <c r="D38" s="307"/>
      <c r="E38" s="308"/>
    </row>
    <row r="39" spans="1:10" ht="25.5" customHeight="1" x14ac:dyDescent="0.2">
      <c r="A39" s="134"/>
      <c r="B39" s="305" t="s">
        <v>253</v>
      </c>
      <c r="C39" s="306"/>
      <c r="D39" s="307"/>
      <c r="E39" s="308"/>
    </row>
    <row r="40" spans="1:10" ht="25.5" customHeight="1" thickBot="1" x14ac:dyDescent="0.25">
      <c r="A40" s="38"/>
      <c r="B40" s="51" t="s">
        <v>254</v>
      </c>
      <c r="C40" s="40"/>
      <c r="D40" s="324"/>
      <c r="E40" s="41"/>
    </row>
    <row r="41" spans="1:10" ht="25.5" customHeight="1" x14ac:dyDescent="0.2">
      <c r="A41" s="30"/>
      <c r="B41" s="31" t="s">
        <v>15</v>
      </c>
      <c r="C41" s="340"/>
      <c r="D41" s="341"/>
      <c r="E41" s="33" t="s">
        <v>6</v>
      </c>
    </row>
    <row r="42" spans="1:10" ht="25.5" customHeight="1" x14ac:dyDescent="0.2">
      <c r="A42" s="81"/>
      <c r="B42" s="314" t="s">
        <v>261</v>
      </c>
      <c r="C42" s="343"/>
      <c r="D42" s="344">
        <f>Alapa!C11</f>
        <v>0</v>
      </c>
      <c r="E42" s="380"/>
      <c r="H42" s="110"/>
    </row>
    <row r="43" spans="1:10" ht="25.5" customHeight="1" x14ac:dyDescent="0.2">
      <c r="A43" s="81"/>
      <c r="B43" s="314" t="s">
        <v>264</v>
      </c>
      <c r="C43" s="363"/>
      <c r="D43" s="342">
        <f>AA2+151</f>
        <v>151</v>
      </c>
      <c r="E43" s="380"/>
    </row>
    <row r="44" spans="1:10" ht="25.5" customHeight="1" x14ac:dyDescent="0.2">
      <c r="A44" s="81"/>
      <c r="B44" s="314" t="s">
        <v>15</v>
      </c>
      <c r="C44" s="313" t="s">
        <v>262</v>
      </c>
      <c r="D44" s="315" t="s">
        <v>263</v>
      </c>
      <c r="E44" s="380"/>
    </row>
    <row r="45" spans="1:10" ht="25.5" customHeight="1" x14ac:dyDescent="0.2">
      <c r="A45" s="34"/>
      <c r="B45" s="36" t="s">
        <v>19</v>
      </c>
      <c r="C45" s="329">
        <f>D43+31</f>
        <v>182</v>
      </c>
      <c r="D45" s="330">
        <f>C45+365</f>
        <v>547</v>
      </c>
      <c r="E45" s="381"/>
    </row>
    <row r="46" spans="1:10" ht="25.5" customHeight="1" x14ac:dyDescent="0.2">
      <c r="A46" s="34"/>
      <c r="B46" s="36" t="s">
        <v>16</v>
      </c>
      <c r="C46" s="397">
        <v>44819</v>
      </c>
      <c r="D46" s="99">
        <f>IF(D31-D34&lt;0,0,D31-D34)</f>
        <v>0</v>
      </c>
      <c r="E46" s="381"/>
      <c r="H46" s="110"/>
    </row>
    <row r="47" spans="1:10" ht="25.5" customHeight="1" thickBot="1" x14ac:dyDescent="0.25">
      <c r="A47" s="38"/>
      <c r="B47" s="40" t="s">
        <v>17</v>
      </c>
      <c r="C47" s="398">
        <v>45000</v>
      </c>
      <c r="D47" s="347">
        <f>IF(D31&lt;0,0,D31/2)</f>
        <v>0</v>
      </c>
      <c r="E47" s="382"/>
    </row>
    <row r="48" spans="1:10" ht="24.75" hidden="1" customHeight="1" x14ac:dyDescent="0.2">
      <c r="A48" s="30"/>
      <c r="B48" s="31" t="s">
        <v>316</v>
      </c>
      <c r="C48" s="230" t="s">
        <v>318</v>
      </c>
      <c r="D48" s="341"/>
      <c r="E48" s="33" t="s">
        <v>6</v>
      </c>
    </row>
    <row r="49" spans="1:5" ht="51" hidden="1" customHeight="1" x14ac:dyDescent="0.2">
      <c r="A49" s="81"/>
      <c r="B49" s="422" t="s">
        <v>314</v>
      </c>
      <c r="C49" s="422"/>
      <c r="D49" s="375"/>
      <c r="E49" s="380"/>
    </row>
    <row r="50" spans="1:5" ht="24.75" hidden="1" customHeight="1" thickBot="1" x14ac:dyDescent="0.25">
      <c r="A50" s="376"/>
      <c r="B50" s="377" t="s">
        <v>315</v>
      </c>
      <c r="C50" s="378"/>
      <c r="D50" s="379">
        <f>-(IF(C48="NINCS",0,IF(D32+D35&lt;D31*90%,(D31*90%-(D32+D35))*10%,0)))</f>
        <v>0</v>
      </c>
      <c r="E50" s="383"/>
    </row>
    <row r="52" spans="1:5" x14ac:dyDescent="0.2">
      <c r="B52" s="316" t="s">
        <v>356</v>
      </c>
    </row>
    <row r="53" spans="1:5" ht="14.25" customHeight="1" x14ac:dyDescent="0.2">
      <c r="B53" s="410" t="s">
        <v>357</v>
      </c>
    </row>
    <row r="54" spans="1:5" x14ac:dyDescent="0.2">
      <c r="B54" s="316" t="s">
        <v>354</v>
      </c>
    </row>
  </sheetData>
  <mergeCells count="1">
    <mergeCell ref="B49:C49"/>
  </mergeCells>
  <dataValidations count="2">
    <dataValidation type="list" allowBlank="1" showInputMessage="1" showErrorMessage="1" sqref="D11">
      <formula1>$I$2:$S$2</formula1>
    </dataValidation>
    <dataValidation type="list" allowBlank="1" showInputMessage="1" showErrorMessage="1" sqref="C48">
      <formula1>$X$2:$Y$2</formula1>
    </dataValidation>
  </dataValidations>
  <hyperlinks>
    <hyperlink ref="C13" location="'HIPA-02'!D14" display="HIPA-02"/>
    <hyperlink ref="C18" location="'HIPA-03'!D21" display="HIPA-03"/>
    <hyperlink ref="C19" location="'HIPA-05'!A39" display="HIPA-05'!A39"/>
    <hyperlink ref="C20" location="'HIPA-05'!A40" display="HIPA-05'!A40"/>
    <hyperlink ref="C23" location="'HIPA-05'!A41" display="HIPA-05'!A41"/>
    <hyperlink ref="C25" location="'HIPA-05'!A42" display="HIPA-05'!A42"/>
    <hyperlink ref="C27" location="'HIPA-05'!A43" display="HIPA-05'!A43"/>
    <hyperlink ref="C28:C29" location="'HIPA-05'!A42" display="HIPA-05'!A42"/>
    <hyperlink ref="C28" location="'HIPA-05'!A44" display="HIPA-05'!A44"/>
    <hyperlink ref="C29" location="'HIPA-05'!A45" display="HIPA-05'!A45"/>
    <hyperlink ref="C15" location="'HIPA-00'!B33" display="HIPA-00'!B33"/>
    <hyperlink ref="C16" location="'HIPA-00'!B34" display="HIPA-00'!B34"/>
    <hyperlink ref="C17" location="'HIPA-00'!B35" display="HIPA-00'!B35"/>
    <hyperlink ref="C14" location="'HIPA-03'!D21" display="HIPA-03"/>
    <hyperlink ref="F1" location="Tartalom!A1" display="TARTALOM"/>
    <hyperlink ref="C30" location="'HIPA-05'!A46" display="HIPA-05'!A46"/>
    <hyperlink ref="C33" location="'HIPA-05'!A53" display="HIPA-05'!A53"/>
    <hyperlink ref="C34" location="'HIPA-05'!A54" display="HIPA-05'!A54"/>
    <hyperlink ref="C35" location="'HIPA-05'!A56" display="HIPA-05'!A56"/>
  </hyperlinks>
  <pageMargins left="0.74803149606299213" right="0.74803149606299213" top="0.51181102362204722" bottom="0.98425196850393704" header="0.51181102362204722" footer="0.51181102362204722"/>
  <pageSetup paperSize="9" scale="64" orientation="portrait" r:id="rId1"/>
  <headerFooter alignWithMargins="0">
    <oddFooter>&amp;L&amp;"Arial Narrow,Normál"&amp;8&amp;F/&amp;A&amp;C&amp;"Arial Narrow,Normál"&amp;8&amp;P/&amp;N&amp;R&amp;"Arial Narrow,Normál"&amp;8DigitAudit/AuditDok</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 style="1" bestFit="1" customWidth="1"/>
    <col min="7" max="16384" width="8.85546875" style="1"/>
  </cols>
  <sheetData>
    <row r="1" spans="1:7" ht="16.5" x14ac:dyDescent="0.2">
      <c r="A1" s="4" t="s">
        <v>80</v>
      </c>
      <c r="B1" s="3"/>
      <c r="C1" s="4"/>
      <c r="D1" s="4"/>
      <c r="E1" s="5"/>
      <c r="F1" s="281" t="s">
        <v>167</v>
      </c>
    </row>
    <row r="2" spans="1:7" ht="15.75" x14ac:dyDescent="0.25">
      <c r="A2" s="6"/>
      <c r="B2" s="6"/>
      <c r="C2" s="6"/>
      <c r="D2" s="6"/>
      <c r="E2" s="6"/>
      <c r="F2" s="384" t="s">
        <v>319</v>
      </c>
    </row>
    <row r="3" spans="1:7" ht="16.5" x14ac:dyDescent="0.2">
      <c r="A3" s="4" t="s">
        <v>127</v>
      </c>
      <c r="B3" s="4"/>
      <c r="C3" s="6"/>
      <c r="D3" s="6"/>
      <c r="E3" s="6"/>
      <c r="F3" s="2"/>
    </row>
    <row r="4" spans="1:7" ht="16.5" customHeight="1" x14ac:dyDescent="0.3">
      <c r="A4" s="10" t="str">
        <f>CONCATENATE("Ügyfél:   ",Alapa!$C$17)</f>
        <v xml:space="preserve">Ügyfél:   </v>
      </c>
      <c r="B4" s="10"/>
      <c r="C4" s="11" t="str">
        <f>"Dátum:"</f>
        <v>Dátum:</v>
      </c>
      <c r="D4" s="396"/>
      <c r="E4" s="119"/>
    </row>
    <row r="5" spans="1:7" ht="16.5" x14ac:dyDescent="0.3">
      <c r="A5" s="10" t="str">
        <f>CONCATENATE("Fordulónap: ",Alapa!$C$12)</f>
        <v xml:space="preserve">Fordulónap: </v>
      </c>
      <c r="B5" s="10"/>
      <c r="C5" s="12" t="str">
        <f>"Készítette:"</f>
        <v>Készítette:</v>
      </c>
      <c r="D5" s="13" t="e">
        <f>VLOOKUP(G5,Alapa!$G$2:$H$22,2)</f>
        <v>#N/A</v>
      </c>
      <c r="E5" s="7"/>
      <c r="F5" s="14" t="s">
        <v>1</v>
      </c>
      <c r="G5" s="15">
        <v>1</v>
      </c>
    </row>
    <row r="6" spans="1:7" ht="16.5" x14ac:dyDescent="0.3">
      <c r="A6" s="8"/>
      <c r="B6" s="8"/>
      <c r="C6" s="12" t="s">
        <v>0</v>
      </c>
      <c r="D6" s="9" t="str">
        <f>IF(Alapa!$H$2=0," ",Alapa!$H$2)</f>
        <v xml:space="preserve"> </v>
      </c>
      <c r="E6" s="7"/>
    </row>
    <row r="7" spans="1:7" ht="17.25" thickBot="1" x14ac:dyDescent="0.35">
      <c r="A7" s="389" t="s">
        <v>239</v>
      </c>
      <c r="B7" s="8"/>
      <c r="C7" s="16"/>
      <c r="D7" s="17"/>
      <c r="E7" s="18"/>
      <c r="F7" s="310" t="s">
        <v>167</v>
      </c>
    </row>
    <row r="8" spans="1:7" ht="20.25" x14ac:dyDescent="0.3">
      <c r="A8" s="203"/>
      <c r="B8" s="204" t="s">
        <v>128</v>
      </c>
      <c r="C8" s="190"/>
      <c r="D8" s="191"/>
      <c r="E8" s="192"/>
    </row>
    <row r="9" spans="1:7" ht="16.5" x14ac:dyDescent="0.3">
      <c r="A9" s="193" t="s">
        <v>4</v>
      </c>
      <c r="B9" s="8"/>
      <c r="C9" s="23" t="s">
        <v>5</v>
      </c>
      <c r="D9" s="17"/>
      <c r="E9" s="194"/>
    </row>
    <row r="10" spans="1:7" ht="17.25" thickBot="1" x14ac:dyDescent="0.35">
      <c r="A10" s="195">
        <f>Alapa!C25</f>
        <v>0</v>
      </c>
      <c r="B10" s="196"/>
      <c r="C10" s="197">
        <f>Alapa!C17</f>
        <v>0</v>
      </c>
      <c r="D10" s="198"/>
      <c r="E10" s="199"/>
    </row>
    <row r="11" spans="1:7" ht="16.5" x14ac:dyDescent="0.3">
      <c r="A11" s="303"/>
      <c r="B11" s="8"/>
      <c r="C11" s="16"/>
      <c r="D11" s="17"/>
      <c r="E11" s="309"/>
    </row>
    <row r="12" spans="1:7" ht="25.5" customHeight="1" thickBot="1" x14ac:dyDescent="0.25">
      <c r="A12" s="19"/>
      <c r="B12" s="29"/>
      <c r="C12" s="29"/>
      <c r="D12" s="29"/>
      <c r="E12" s="29"/>
    </row>
    <row r="13" spans="1:7" ht="38.25" x14ac:dyDescent="0.2">
      <c r="A13" s="30" t="s">
        <v>74</v>
      </c>
      <c r="B13" s="53" t="s">
        <v>20</v>
      </c>
      <c r="C13" s="32"/>
      <c r="D13" s="32" t="s">
        <v>272</v>
      </c>
      <c r="E13" s="33" t="s">
        <v>6</v>
      </c>
    </row>
    <row r="14" spans="1:7" ht="21.95" customHeight="1" x14ac:dyDescent="0.2">
      <c r="A14" s="34"/>
      <c r="B14" s="50" t="s">
        <v>21</v>
      </c>
      <c r="C14" s="36"/>
      <c r="D14" s="44">
        <f>D15-D16-D17-D18-D19</f>
        <v>0</v>
      </c>
      <c r="E14" s="37"/>
    </row>
    <row r="15" spans="1:7" ht="21.95" customHeight="1" x14ac:dyDescent="0.2">
      <c r="A15" s="34"/>
      <c r="B15" s="50" t="s">
        <v>22</v>
      </c>
      <c r="C15" s="36"/>
      <c r="D15" s="60">
        <f>'HIPA-00'!C25+'HIPA-00'!D25</f>
        <v>0</v>
      </c>
      <c r="E15" s="37"/>
    </row>
    <row r="16" spans="1:7" ht="21.95" customHeight="1" x14ac:dyDescent="0.2">
      <c r="A16" s="34"/>
      <c r="B16" s="50" t="s">
        <v>23</v>
      </c>
      <c r="C16" s="36"/>
      <c r="D16" s="45"/>
      <c r="E16" s="37"/>
    </row>
    <row r="17" spans="1:6" ht="21.95" customHeight="1" x14ac:dyDescent="0.2">
      <c r="A17" s="34"/>
      <c r="B17" s="50" t="s">
        <v>26</v>
      </c>
      <c r="C17" s="36"/>
      <c r="D17" s="45"/>
      <c r="E17" s="37"/>
    </row>
    <row r="18" spans="1:6" ht="21.95" customHeight="1" x14ac:dyDescent="0.2">
      <c r="A18" s="34"/>
      <c r="B18" s="50" t="s">
        <v>24</v>
      </c>
      <c r="C18" s="36"/>
      <c r="D18" s="45"/>
      <c r="E18" s="37"/>
    </row>
    <row r="19" spans="1:6" ht="21.95" customHeight="1" x14ac:dyDescent="0.2">
      <c r="A19" s="34"/>
      <c r="B19" s="50" t="s">
        <v>25</v>
      </c>
      <c r="C19" s="36"/>
      <c r="D19" s="45"/>
      <c r="E19" s="37"/>
      <c r="F19" s="373" t="s">
        <v>283</v>
      </c>
    </row>
    <row r="20" spans="1:6" ht="25.5" customHeight="1" thickBot="1" x14ac:dyDescent="0.25">
      <c r="A20" s="29"/>
      <c r="B20" s="54"/>
      <c r="C20" s="29"/>
      <c r="D20" s="29"/>
      <c r="E20" s="29"/>
    </row>
    <row r="21" spans="1:6" ht="38.25" x14ac:dyDescent="0.2">
      <c r="A21" s="30" t="s">
        <v>75</v>
      </c>
      <c r="B21" s="53" t="s">
        <v>27</v>
      </c>
      <c r="C21" s="32"/>
      <c r="D21" s="32" t="s">
        <v>272</v>
      </c>
      <c r="E21" s="33" t="s">
        <v>6</v>
      </c>
    </row>
    <row r="22" spans="1:6" ht="21.95" customHeight="1" x14ac:dyDescent="0.2">
      <c r="A22" s="34"/>
      <c r="B22" s="50" t="s">
        <v>28</v>
      </c>
      <c r="C22" s="36"/>
      <c r="D22" s="44">
        <f>D23+D24+D25+D26+D27+D28-D29-D30</f>
        <v>0</v>
      </c>
      <c r="E22" s="37"/>
    </row>
    <row r="23" spans="1:6" ht="21.95" customHeight="1" x14ac:dyDescent="0.2">
      <c r="A23" s="34"/>
      <c r="B23" s="50" t="s">
        <v>29</v>
      </c>
      <c r="C23" s="36"/>
      <c r="D23" s="45"/>
      <c r="E23" s="37"/>
    </row>
    <row r="24" spans="1:6" ht="21.95" customHeight="1" x14ac:dyDescent="0.2">
      <c r="A24" s="34"/>
      <c r="B24" s="50" t="s">
        <v>30</v>
      </c>
      <c r="C24" s="36"/>
      <c r="D24" s="45"/>
      <c r="E24" s="37"/>
    </row>
    <row r="25" spans="1:6" ht="21.95" customHeight="1" x14ac:dyDescent="0.2">
      <c r="A25" s="34"/>
      <c r="B25" s="50" t="s">
        <v>31</v>
      </c>
      <c r="C25" s="36"/>
      <c r="D25" s="45"/>
      <c r="E25" s="37"/>
    </row>
    <row r="26" spans="1:6" ht="21.95" customHeight="1" x14ac:dyDescent="0.2">
      <c r="A26" s="34"/>
      <c r="B26" s="50" t="s">
        <v>32</v>
      </c>
      <c r="C26" s="36"/>
      <c r="D26" s="45"/>
      <c r="E26" s="37"/>
    </row>
    <row r="27" spans="1:6" ht="21.95" customHeight="1" x14ac:dyDescent="0.2">
      <c r="A27" s="34"/>
      <c r="B27" s="50" t="s">
        <v>33</v>
      </c>
      <c r="C27" s="36"/>
      <c r="D27" s="45"/>
      <c r="E27" s="37"/>
    </row>
    <row r="28" spans="1:6" ht="26.25" customHeight="1" x14ac:dyDescent="0.2">
      <c r="A28" s="34"/>
      <c r="B28" s="50" t="s">
        <v>34</v>
      </c>
      <c r="C28" s="36"/>
      <c r="D28" s="45"/>
      <c r="E28" s="37"/>
    </row>
    <row r="29" spans="1:6" ht="21.95" customHeight="1" x14ac:dyDescent="0.2">
      <c r="A29" s="34"/>
      <c r="B29" s="50" t="s">
        <v>35</v>
      </c>
      <c r="C29" s="36"/>
      <c r="D29" s="45"/>
      <c r="E29" s="37"/>
    </row>
    <row r="30" spans="1:6" ht="21.95" customHeight="1" thickBot="1" x14ac:dyDescent="0.25">
      <c r="A30" s="38"/>
      <c r="B30" s="51" t="s">
        <v>36</v>
      </c>
      <c r="C30" s="40"/>
      <c r="D30" s="46"/>
      <c r="E30" s="41"/>
    </row>
    <row r="31" spans="1:6" ht="25.5" customHeight="1" thickBot="1" x14ac:dyDescent="0.25">
      <c r="A31" s="29"/>
      <c r="B31" s="54"/>
      <c r="C31" s="29"/>
      <c r="D31" s="29"/>
      <c r="E31" s="29"/>
    </row>
    <row r="32" spans="1:6" ht="38.25" x14ac:dyDescent="0.2">
      <c r="A32" s="30" t="s">
        <v>76</v>
      </c>
      <c r="B32" s="53" t="s">
        <v>37</v>
      </c>
      <c r="C32" s="32"/>
      <c r="D32" s="32" t="s">
        <v>272</v>
      </c>
      <c r="E32" s="33" t="s">
        <v>6</v>
      </c>
    </row>
    <row r="33" spans="1:5" ht="21.95" customHeight="1" x14ac:dyDescent="0.2">
      <c r="A33" s="34"/>
      <c r="B33" s="50" t="s">
        <v>38</v>
      </c>
      <c r="C33" s="36"/>
      <c r="D33" s="44">
        <f>D34+D35+D36+D37+D38+D39-D40</f>
        <v>0</v>
      </c>
      <c r="E33" s="37"/>
    </row>
    <row r="34" spans="1:5" ht="21.95" customHeight="1" x14ac:dyDescent="0.2">
      <c r="A34" s="34"/>
      <c r="B34" s="50" t="s">
        <v>39</v>
      </c>
      <c r="C34" s="36"/>
      <c r="D34" s="45"/>
      <c r="E34" s="37"/>
    </row>
    <row r="35" spans="1:5" ht="21.95" customHeight="1" x14ac:dyDescent="0.2">
      <c r="A35" s="34"/>
      <c r="B35" s="50" t="s">
        <v>40</v>
      </c>
      <c r="C35" s="36"/>
      <c r="D35" s="45"/>
      <c r="E35" s="37"/>
    </row>
    <row r="36" spans="1:5" ht="25.5" x14ac:dyDescent="0.2">
      <c r="A36" s="34"/>
      <c r="B36" s="50" t="s">
        <v>44</v>
      </c>
      <c r="C36" s="36"/>
      <c r="D36" s="45"/>
      <c r="E36" s="37"/>
    </row>
    <row r="37" spans="1:5" ht="21.95" customHeight="1" x14ac:dyDescent="0.2">
      <c r="A37" s="34"/>
      <c r="B37" s="50" t="s">
        <v>41</v>
      </c>
      <c r="C37" s="36"/>
      <c r="D37" s="45"/>
      <c r="E37" s="37"/>
    </row>
    <row r="38" spans="1:5" ht="25.5" x14ac:dyDescent="0.2">
      <c r="A38" s="34"/>
      <c r="B38" s="50" t="s">
        <v>42</v>
      </c>
      <c r="C38" s="36"/>
      <c r="D38" s="45"/>
      <c r="E38" s="37"/>
    </row>
    <row r="39" spans="1:5" ht="25.5" x14ac:dyDescent="0.2">
      <c r="A39" s="34"/>
      <c r="B39" s="50" t="s">
        <v>45</v>
      </c>
      <c r="C39" s="36"/>
      <c r="D39" s="45"/>
      <c r="E39" s="37"/>
    </row>
    <row r="40" spans="1:5" ht="21.95" customHeight="1" thickBot="1" x14ac:dyDescent="0.25">
      <c r="A40" s="38"/>
      <c r="B40" s="51" t="s">
        <v>43</v>
      </c>
      <c r="C40" s="40"/>
      <c r="D40" s="46"/>
      <c r="E40" s="41"/>
    </row>
    <row r="41" spans="1:5" ht="25.5" customHeight="1" thickBot="1" x14ac:dyDescent="0.25">
      <c r="A41" s="29"/>
      <c r="B41" s="54"/>
      <c r="C41" s="29"/>
      <c r="D41" s="29"/>
      <c r="E41" s="29"/>
    </row>
    <row r="42" spans="1:5" ht="38.25" x14ac:dyDescent="0.2">
      <c r="A42" s="30" t="s">
        <v>77</v>
      </c>
      <c r="B42" s="53" t="s">
        <v>46</v>
      </c>
      <c r="C42" s="32"/>
      <c r="D42" s="32" t="s">
        <v>272</v>
      </c>
      <c r="E42" s="33" t="s">
        <v>6</v>
      </c>
    </row>
    <row r="43" spans="1:5" ht="21.95" customHeight="1" x14ac:dyDescent="0.2">
      <c r="A43" s="34"/>
      <c r="B43" s="50" t="s">
        <v>47</v>
      </c>
      <c r="C43" s="36"/>
      <c r="D43" s="44">
        <f>D44+D45+D46+D47+D48</f>
        <v>0</v>
      </c>
      <c r="E43" s="37"/>
    </row>
    <row r="44" spans="1:5" ht="21.95" customHeight="1" x14ac:dyDescent="0.2">
      <c r="A44" s="34"/>
      <c r="B44" s="50" t="s">
        <v>48</v>
      </c>
      <c r="C44" s="36"/>
      <c r="D44" s="45"/>
      <c r="E44" s="37"/>
    </row>
    <row r="45" spans="1:5" ht="21.95" customHeight="1" x14ac:dyDescent="0.2">
      <c r="A45" s="34"/>
      <c r="B45" s="50" t="s">
        <v>49</v>
      </c>
      <c r="C45" s="36"/>
      <c r="D45" s="45"/>
      <c r="E45" s="37"/>
    </row>
    <row r="46" spans="1:5" ht="21.95" customHeight="1" x14ac:dyDescent="0.2">
      <c r="A46" s="34"/>
      <c r="B46" s="50" t="s">
        <v>50</v>
      </c>
      <c r="C46" s="36"/>
      <c r="D46" s="45"/>
      <c r="E46" s="37"/>
    </row>
    <row r="47" spans="1:5" ht="21.95" customHeight="1" x14ac:dyDescent="0.2">
      <c r="A47" s="34"/>
      <c r="B47" s="50" t="s">
        <v>41</v>
      </c>
      <c r="C47" s="36"/>
      <c r="D47" s="45"/>
      <c r="E47" s="37"/>
    </row>
    <row r="48" spans="1:5" ht="26.25" thickBot="1" x14ac:dyDescent="0.25">
      <c r="A48" s="38"/>
      <c r="B48" s="51" t="s">
        <v>42</v>
      </c>
      <c r="C48" s="40"/>
      <c r="D48" s="46"/>
      <c r="E48" s="41"/>
    </row>
  </sheetData>
  <hyperlinks>
    <hyperlink ref="F7" location="Tartalom!A22" display="TARTALOM"/>
    <hyperlink ref="F19" location="'HIPA-04'!A1" display="Következő munkalap HIPA-04"/>
    <hyperlink ref="F1" location="Tartalom!A1" display="TARTALOM"/>
  </hyperlinks>
  <pageMargins left="0.74803149606299213" right="0.74803149606299213" top="0.51181102362204722" bottom="0.98425196850393704" header="0.51181102362204722" footer="0.51181102362204722"/>
  <pageSetup paperSize="9" scale="69" orientation="portrait" r:id="rId1"/>
  <headerFooter alignWithMargins="0">
    <oddFooter>&amp;L&amp;"Arial Narrow,Normál"&amp;8&amp;F/&amp;A&amp;C&amp;"Arial Narrow,Normál"&amp;8&amp;P/&amp;N&amp;R&amp;"Arial Narrow,Normál"&amp;8DigitAudit/AuditDok</oddFooter>
  </headerFooter>
  <rowBreaks count="1" manualBreakCount="1">
    <brk id="3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zoomScaleNormal="100" workbookViewId="0"/>
  </sheetViews>
  <sheetFormatPr defaultColWidth="8.85546875" defaultRowHeight="24" customHeight="1" x14ac:dyDescent="0.2"/>
  <cols>
    <col min="1" max="1" width="4.85546875" style="1" customWidth="1"/>
    <col min="2" max="2" width="61.7109375" style="1" customWidth="1"/>
    <col min="3" max="9" width="15.7109375" style="1" customWidth="1"/>
    <col min="10" max="16384" width="8.85546875" style="1"/>
  </cols>
  <sheetData>
    <row r="1" spans="1:10" ht="16.5" x14ac:dyDescent="0.2">
      <c r="A1" s="4" t="s">
        <v>81</v>
      </c>
      <c r="B1" s="3"/>
      <c r="C1" s="3"/>
      <c r="D1" s="4"/>
      <c r="E1" s="4"/>
      <c r="F1" s="5"/>
      <c r="G1" s="70"/>
      <c r="H1" s="70"/>
      <c r="I1" s="281" t="s">
        <v>167</v>
      </c>
    </row>
    <row r="2" spans="1:10" ht="16.5" customHeight="1" x14ac:dyDescent="0.25">
      <c r="A2" s="6"/>
      <c r="B2" s="6"/>
      <c r="C2" s="6"/>
      <c r="D2" s="6"/>
      <c r="E2" s="6"/>
      <c r="F2" s="6"/>
      <c r="G2" s="70"/>
      <c r="H2" s="70"/>
      <c r="I2" s="384" t="s">
        <v>319</v>
      </c>
    </row>
    <row r="3" spans="1:10" ht="24" customHeight="1" x14ac:dyDescent="0.2">
      <c r="A3" s="4" t="s">
        <v>127</v>
      </c>
      <c r="B3" s="4"/>
      <c r="C3" s="4"/>
      <c r="D3" s="6"/>
      <c r="E3" s="6"/>
      <c r="F3" s="6"/>
      <c r="G3" s="70"/>
      <c r="H3" s="70"/>
    </row>
    <row r="4" spans="1:10" ht="16.5" customHeight="1" x14ac:dyDescent="0.3">
      <c r="A4" s="10" t="str">
        <f>CONCATENATE("Ügyfél:   ",Alapa!$C$17)</f>
        <v xml:space="preserve">Ügyfél:   </v>
      </c>
      <c r="B4" s="9"/>
      <c r="C4" s="9"/>
      <c r="D4" s="72"/>
      <c r="E4" s="27" t="str">
        <f>"Dátum:"</f>
        <v>Dátum:</v>
      </c>
      <c r="F4" s="396"/>
      <c r="G4" s="26"/>
      <c r="H4" s="77"/>
    </row>
    <row r="5" spans="1:10" ht="16.5" customHeight="1" x14ac:dyDescent="0.3">
      <c r="A5" s="10" t="str">
        <f>CONCATENATE("Fordulónap: ",Alapa!$C$12)</f>
        <v xml:space="preserve">Fordulónap: </v>
      </c>
      <c r="B5" s="9"/>
      <c r="C5" s="9"/>
      <c r="D5" s="72"/>
      <c r="E5" s="27" t="str">
        <f>"Készítette:"</f>
        <v>Készítette:</v>
      </c>
      <c r="F5" s="25" t="e">
        <f>VLOOKUP(J5,Alapa!$G$2:$H$22,2)</f>
        <v>#N/A</v>
      </c>
      <c r="G5" s="26"/>
      <c r="H5" s="77"/>
      <c r="I5" s="14" t="s">
        <v>1</v>
      </c>
      <c r="J5" s="15">
        <v>1</v>
      </c>
    </row>
    <row r="6" spans="1:10" ht="16.5" customHeight="1" x14ac:dyDescent="0.3">
      <c r="A6" s="8"/>
      <c r="B6" s="8"/>
      <c r="C6" s="8"/>
      <c r="D6" s="6"/>
      <c r="E6" s="27" t="s">
        <v>0</v>
      </c>
      <c r="F6" s="25" t="str">
        <f>IF(Alapa!$H$2=0," ",Alapa!$H$2)</f>
        <v xml:space="preserve"> </v>
      </c>
      <c r="G6" s="26"/>
      <c r="H6" s="77"/>
    </row>
    <row r="7" spans="1:10" ht="24" customHeight="1" thickBot="1" x14ac:dyDescent="0.35">
      <c r="A7" s="389" t="s">
        <v>239</v>
      </c>
      <c r="B7" s="8"/>
      <c r="C7" s="8"/>
      <c r="D7" s="6"/>
      <c r="E7" s="6"/>
      <c r="F7" s="16"/>
      <c r="G7" s="17"/>
      <c r="H7" s="18"/>
      <c r="I7" s="311" t="s">
        <v>167</v>
      </c>
    </row>
    <row r="8" spans="1:10" ht="16.5" customHeight="1" x14ac:dyDescent="0.3">
      <c r="A8" s="205"/>
      <c r="B8" s="204" t="s">
        <v>129</v>
      </c>
      <c r="C8" s="206"/>
      <c r="D8" s="207"/>
      <c r="E8" s="207"/>
      <c r="F8" s="190"/>
      <c r="G8" s="191"/>
      <c r="H8" s="192"/>
    </row>
    <row r="9" spans="1:10" ht="16.5" customHeight="1" x14ac:dyDescent="0.3">
      <c r="A9" s="193" t="s">
        <v>4</v>
      </c>
      <c r="B9" s="8"/>
      <c r="C9" s="8"/>
      <c r="D9" s="71"/>
      <c r="E9" s="71"/>
      <c r="F9" s="23" t="s">
        <v>5</v>
      </c>
      <c r="G9" s="17"/>
      <c r="H9" s="194"/>
    </row>
    <row r="10" spans="1:10" ht="16.5" customHeight="1" thickBot="1" x14ac:dyDescent="0.35">
      <c r="A10" s="195">
        <f>Alapa!C25</f>
        <v>0</v>
      </c>
      <c r="B10" s="196"/>
      <c r="C10" s="196"/>
      <c r="D10" s="208"/>
      <c r="E10" s="208"/>
      <c r="F10" s="197">
        <f>Alapa!C17</f>
        <v>0</v>
      </c>
      <c r="G10" s="198"/>
      <c r="H10" s="199"/>
    </row>
    <row r="11" spans="1:10" ht="24" customHeight="1" x14ac:dyDescent="0.3">
      <c r="A11" s="303"/>
      <c r="B11" s="8"/>
      <c r="C11" s="16"/>
      <c r="D11" s="17"/>
      <c r="E11" s="18"/>
      <c r="F11" s="70"/>
      <c r="G11" s="70"/>
      <c r="H11" s="309"/>
    </row>
    <row r="12" spans="1:10" ht="24" customHeight="1" thickBot="1" x14ac:dyDescent="0.25">
      <c r="A12" s="19"/>
      <c r="B12" s="93" t="s">
        <v>273</v>
      </c>
      <c r="C12" s="20"/>
      <c r="D12" s="28"/>
      <c r="E12" s="29"/>
      <c r="F12" s="70"/>
      <c r="G12" s="70"/>
      <c r="H12" s="70"/>
    </row>
    <row r="13" spans="1:10" ht="24" customHeight="1" x14ac:dyDescent="0.2">
      <c r="A13" s="30"/>
      <c r="B13" s="31" t="s">
        <v>7</v>
      </c>
      <c r="C13" s="31"/>
      <c r="D13" s="42" t="s">
        <v>99</v>
      </c>
      <c r="E13" s="63" t="s">
        <v>100</v>
      </c>
      <c r="F13" s="73"/>
      <c r="G13" s="74" t="s">
        <v>6</v>
      </c>
      <c r="H13" s="75"/>
    </row>
    <row r="14" spans="1:10" ht="24" customHeight="1" x14ac:dyDescent="0.2">
      <c r="A14" s="81"/>
      <c r="B14" s="82" t="s">
        <v>101</v>
      </c>
      <c r="C14" s="82"/>
      <c r="D14" s="57">
        <f>IF('HIPA-02'!D15&lt;=500000000,'HIPA-02'!D14,0)</f>
        <v>0</v>
      </c>
      <c r="E14" s="57">
        <f>IF('HIPA-02'!D15&gt;500000000,'HIPA-02'!D14,0)</f>
        <v>0</v>
      </c>
      <c r="F14" s="426"/>
      <c r="G14" s="427"/>
      <c r="H14" s="428"/>
    </row>
    <row r="15" spans="1:10" ht="24" customHeight="1" x14ac:dyDescent="0.2">
      <c r="A15" s="34"/>
      <c r="B15" s="50" t="s">
        <v>51</v>
      </c>
      <c r="C15" s="50"/>
      <c r="D15" s="83">
        <f>'HIPA-00'!C26</f>
        <v>0</v>
      </c>
      <c r="E15" s="83">
        <f>'HIPA-00'!D26</f>
        <v>0</v>
      </c>
      <c r="F15" s="426"/>
      <c r="G15" s="427"/>
      <c r="H15" s="428"/>
    </row>
    <row r="16" spans="1:10" ht="24" customHeight="1" x14ac:dyDescent="0.2">
      <c r="A16" s="34"/>
      <c r="B16" s="50" t="s">
        <v>52</v>
      </c>
      <c r="C16" s="50"/>
      <c r="D16" s="83">
        <f>'HIPA-00'!C30</f>
        <v>0</v>
      </c>
      <c r="E16" s="83">
        <f>'HIPA-00'!D30</f>
        <v>0</v>
      </c>
      <c r="F16" s="426"/>
      <c r="G16" s="427"/>
      <c r="H16" s="428"/>
    </row>
    <row r="17" spans="1:8" ht="38.25" x14ac:dyDescent="0.2">
      <c r="A17" s="34"/>
      <c r="B17" s="50" t="s">
        <v>237</v>
      </c>
      <c r="C17" s="50"/>
      <c r="D17" s="59"/>
      <c r="E17" s="83">
        <f>'HIPA-00'!D27+'HIPA-00'!D31</f>
        <v>0</v>
      </c>
      <c r="F17" s="426"/>
      <c r="G17" s="427"/>
      <c r="H17" s="428"/>
    </row>
    <row r="18" spans="1:8" ht="51" x14ac:dyDescent="0.2">
      <c r="A18" s="34"/>
      <c r="B18" s="50" t="s">
        <v>255</v>
      </c>
      <c r="C18" s="50"/>
      <c r="D18" s="59"/>
      <c r="E18" s="83">
        <f>'HIPA-00'!D28</f>
        <v>0</v>
      </c>
      <c r="F18" s="426"/>
      <c r="G18" s="427"/>
      <c r="H18" s="428"/>
    </row>
    <row r="19" spans="1:8" ht="63.75" x14ac:dyDescent="0.2">
      <c r="A19" s="34"/>
      <c r="B19" s="50" t="s">
        <v>256</v>
      </c>
      <c r="C19" s="50"/>
      <c r="D19" s="59"/>
      <c r="E19" s="83">
        <f>'HIPA-00'!D29</f>
        <v>0</v>
      </c>
      <c r="F19" s="299"/>
      <c r="G19" s="300"/>
      <c r="H19" s="301"/>
    </row>
    <row r="20" spans="1:8" ht="38.25" x14ac:dyDescent="0.2">
      <c r="A20" s="34"/>
      <c r="B20" s="50" t="s">
        <v>257</v>
      </c>
      <c r="C20" s="50"/>
      <c r="D20" s="59"/>
      <c r="E20" s="57">
        <f>H29</f>
        <v>0</v>
      </c>
      <c r="F20" s="426"/>
      <c r="G20" s="427"/>
      <c r="H20" s="428"/>
    </row>
    <row r="21" spans="1:8" ht="39" thickBot="1" x14ac:dyDescent="0.25">
      <c r="A21" s="38"/>
      <c r="B21" s="51" t="s">
        <v>358</v>
      </c>
      <c r="C21" s="51"/>
      <c r="D21" s="58">
        <f>D15+D16</f>
        <v>0</v>
      </c>
      <c r="E21" s="58">
        <f>E17+E18+E19+E20</f>
        <v>0</v>
      </c>
      <c r="F21" s="423"/>
      <c r="G21" s="424"/>
      <c r="H21" s="425"/>
    </row>
    <row r="22" spans="1:8" ht="24" customHeight="1" x14ac:dyDescent="0.2">
      <c r="A22" s="69"/>
      <c r="B22" s="52"/>
      <c r="C22" s="70"/>
      <c r="D22" s="70"/>
      <c r="E22" s="70"/>
      <c r="F22" s="70"/>
      <c r="G22" s="70"/>
      <c r="H22" s="70"/>
    </row>
    <row r="23" spans="1:8" ht="24" customHeight="1" thickBot="1" x14ac:dyDescent="0.25">
      <c r="A23" s="29"/>
      <c r="B23" s="76" t="s">
        <v>93</v>
      </c>
      <c r="C23" s="29"/>
      <c r="D23" s="29"/>
      <c r="E23" s="29"/>
      <c r="F23" s="29"/>
      <c r="G23" s="29"/>
      <c r="H23" s="70"/>
    </row>
    <row r="24" spans="1:8" ht="24" customHeight="1" x14ac:dyDescent="0.2">
      <c r="A24" s="30"/>
      <c r="B24" s="53" t="s">
        <v>92</v>
      </c>
      <c r="C24" s="65" t="s">
        <v>88</v>
      </c>
      <c r="D24" s="65" t="s">
        <v>91</v>
      </c>
      <c r="E24" s="65" t="s">
        <v>86</v>
      </c>
      <c r="F24" s="65" t="s">
        <v>87</v>
      </c>
      <c r="G24" s="89" t="s">
        <v>102</v>
      </c>
      <c r="H24" s="67" t="s">
        <v>89</v>
      </c>
    </row>
    <row r="25" spans="1:8" ht="24" customHeight="1" x14ac:dyDescent="0.2">
      <c r="A25" s="34"/>
      <c r="B25" s="64" t="s">
        <v>82</v>
      </c>
      <c r="C25" s="83">
        <f>IF($E$14&gt;=500000000,500000000,$E$14)</f>
        <v>0</v>
      </c>
      <c r="D25" s="83">
        <f>IF(C25=0,0,C25/$E$14*($E$15+$E$16-$E$17-$E$18-$E$19))</f>
        <v>0</v>
      </c>
      <c r="E25" s="84">
        <f>IF(D25=0,0,ROUND(D25/C25,4))</f>
        <v>0</v>
      </c>
      <c r="F25" s="85">
        <v>1</v>
      </c>
      <c r="G25" s="91">
        <f>C25*F25</f>
        <v>0</v>
      </c>
      <c r="H25" s="86">
        <f>IF(G25&gt;D25,D25,G25)</f>
        <v>0</v>
      </c>
    </row>
    <row r="26" spans="1:8" ht="24" customHeight="1" x14ac:dyDescent="0.2">
      <c r="A26" s="34"/>
      <c r="B26" s="50" t="s">
        <v>83</v>
      </c>
      <c r="C26" s="83">
        <f>IF($E$14&gt;=20000000000,19500000000,$E$14-C25)</f>
        <v>0</v>
      </c>
      <c r="D26" s="83">
        <f>IF(C26=0,0,C26/$E$14*($E$15+$E$16-$E$17-$E$18-$E$19))</f>
        <v>0</v>
      </c>
      <c r="E26" s="84">
        <f>IF(D26=0,0,ROUND(D26/C26,4))</f>
        <v>0</v>
      </c>
      <c r="F26" s="85">
        <v>0.85</v>
      </c>
      <c r="G26" s="91">
        <f>C26*F26</f>
        <v>0</v>
      </c>
      <c r="H26" s="86">
        <f>IF(G26&gt;D26,D26,G26)</f>
        <v>0</v>
      </c>
    </row>
    <row r="27" spans="1:8" ht="24" customHeight="1" x14ac:dyDescent="0.2">
      <c r="A27" s="34"/>
      <c r="B27" s="50" t="s">
        <v>84</v>
      </c>
      <c r="C27" s="83">
        <f>IF($E$14&gt;=80000000000,60000000000,$E$14-C25-C26)</f>
        <v>0</v>
      </c>
      <c r="D27" s="83">
        <f>IF(C27=0,0,C27/$E$14*($E$15+$E$16-$E$17-$E$18-$E$19))</f>
        <v>0</v>
      </c>
      <c r="E27" s="84">
        <f>IF(D27=0,0,ROUND(D27/C27,4))</f>
        <v>0</v>
      </c>
      <c r="F27" s="85">
        <v>0.75</v>
      </c>
      <c r="G27" s="91">
        <f>C27*F27</f>
        <v>0</v>
      </c>
      <c r="H27" s="86">
        <f>IF(G27&gt;D27,D27,G27)</f>
        <v>0</v>
      </c>
    </row>
    <row r="28" spans="1:8" ht="24" customHeight="1" x14ac:dyDescent="0.2">
      <c r="A28" s="34"/>
      <c r="B28" s="50" t="s">
        <v>85</v>
      </c>
      <c r="C28" s="83">
        <f>IF($E$14&gt;=80000000000,$E$14-C25-C26-C27,0)</f>
        <v>0</v>
      </c>
      <c r="D28" s="83">
        <f>IF(C28=0,0,C28/$E$14*($E$15+$E$16-$E$17-$E$18-$E$19))</f>
        <v>0</v>
      </c>
      <c r="E28" s="84">
        <f>IF(D28=0,0,ROUND(D28/C28,4))</f>
        <v>0</v>
      </c>
      <c r="F28" s="85">
        <v>0.7</v>
      </c>
      <c r="G28" s="91">
        <f>C28*F28</f>
        <v>0</v>
      </c>
      <c r="H28" s="86">
        <f>IF(G28&gt;D28,D28,G28)</f>
        <v>0</v>
      </c>
    </row>
    <row r="29" spans="1:8" ht="24" customHeight="1" thickBot="1" x14ac:dyDescent="0.25">
      <c r="A29" s="38"/>
      <c r="B29" s="66" t="s">
        <v>90</v>
      </c>
      <c r="C29" s="58">
        <f>SUM(C25:C28)</f>
        <v>0</v>
      </c>
      <c r="D29" s="58">
        <f>SUM(D25:D28)</f>
        <v>0</v>
      </c>
      <c r="E29" s="87"/>
      <c r="F29" s="88"/>
      <c r="G29" s="90"/>
      <c r="H29" s="68">
        <f>SUM(H25:H28)</f>
        <v>0</v>
      </c>
    </row>
  </sheetData>
  <mergeCells count="7">
    <mergeCell ref="F21:H21"/>
    <mergeCell ref="F14:H14"/>
    <mergeCell ref="F15:H15"/>
    <mergeCell ref="F16:H16"/>
    <mergeCell ref="F17:H17"/>
    <mergeCell ref="F18:H18"/>
    <mergeCell ref="F20:H20"/>
  </mergeCells>
  <hyperlinks>
    <hyperlink ref="I7" location="Tartalom!A23" display="TARTALOM"/>
    <hyperlink ref="I1" location="Tartalom!A1" display="TARTALOM"/>
  </hyperlinks>
  <pageMargins left="0.74803149606299213" right="0.74803149606299213" top="0.51181102362204722" bottom="0.98425196850393704" header="0.51181102362204722" footer="0.51181102362204722"/>
  <pageSetup paperSize="9" scale="82" fitToHeight="2" orientation="landscape" r:id="rId1"/>
  <headerFooter alignWithMargins="0">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5703125" style="1" customWidth="1"/>
    <col min="7" max="10" width="8.85546875" style="1"/>
    <col min="11" max="11" width="5.5703125" style="1" customWidth="1"/>
    <col min="12" max="12" width="6.140625" style="1" customWidth="1"/>
    <col min="13" max="16384" width="8.85546875" style="1"/>
  </cols>
  <sheetData>
    <row r="1" spans="1:27" ht="16.5" customHeight="1" x14ac:dyDescent="0.2">
      <c r="A1" s="4" t="s">
        <v>97</v>
      </c>
      <c r="B1" s="3"/>
      <c r="C1" s="4"/>
      <c r="D1" s="4"/>
      <c r="E1" s="5"/>
      <c r="F1" s="281" t="s">
        <v>167</v>
      </c>
    </row>
    <row r="2" spans="1:27" ht="16.5" customHeight="1" x14ac:dyDescent="0.25">
      <c r="A2" s="6"/>
      <c r="B2" s="6"/>
      <c r="C2" s="6"/>
      <c r="D2" s="6"/>
      <c r="E2" s="6"/>
      <c r="F2" s="384" t="s">
        <v>319</v>
      </c>
      <c r="N2" s="1" t="str">
        <f>'HIPA-05'!D17</f>
        <v>Adózó összesen</v>
      </c>
      <c r="O2" s="1">
        <f>'HIPA-05'!E17</f>
        <v>0</v>
      </c>
      <c r="P2" s="1">
        <f>'HIPA-05'!F17</f>
        <v>0</v>
      </c>
      <c r="Q2" s="1">
        <f>'HIPA-05'!G17</f>
        <v>0</v>
      </c>
      <c r="R2" s="1">
        <f>'HIPA-05'!H17</f>
        <v>0</v>
      </c>
      <c r="S2" s="1">
        <f>'HIPA-05'!I17</f>
        <v>0</v>
      </c>
      <c r="T2" s="1">
        <f>'HIPA-05'!J17</f>
        <v>0</v>
      </c>
      <c r="U2" s="1">
        <f>'HIPA-05'!K17</f>
        <v>0</v>
      </c>
      <c r="V2" s="1">
        <f>'HIPA-05'!L17</f>
        <v>0</v>
      </c>
      <c r="W2" s="1">
        <f>'HIPA-05'!M17</f>
        <v>0</v>
      </c>
      <c r="X2" s="1">
        <f>'HIPA-05'!N17</f>
        <v>0</v>
      </c>
      <c r="AA2" s="1" t="s">
        <v>320</v>
      </c>
    </row>
    <row r="3" spans="1:27" ht="16.5" customHeight="1" x14ac:dyDescent="0.2">
      <c r="A3" s="4" t="s">
        <v>127</v>
      </c>
      <c r="B3" s="4"/>
      <c r="C3" s="6"/>
      <c r="D3" s="6"/>
      <c r="E3" s="6"/>
      <c r="F3" s="2"/>
    </row>
    <row r="4" spans="1:27" ht="16.5" customHeight="1" x14ac:dyDescent="0.3">
      <c r="A4" s="10" t="str">
        <f>CONCATENATE("Ügyfél:   ",Alapa!$C$17)</f>
        <v xml:space="preserve">Ügyfél:   </v>
      </c>
      <c r="B4" s="10"/>
      <c r="C4" s="11" t="str">
        <f>"Dátum:"</f>
        <v>Dátum:</v>
      </c>
      <c r="D4" s="396"/>
      <c r="E4" s="119"/>
    </row>
    <row r="5" spans="1:27" ht="16.5" customHeight="1" x14ac:dyDescent="0.3">
      <c r="A5" s="10" t="str">
        <f>CONCATENATE("Fordulónap: ",Alapa!$C$12)</f>
        <v xml:space="preserve">Fordulónap: </v>
      </c>
      <c r="B5" s="10"/>
      <c r="C5" s="12" t="str">
        <f>"Készítette:"</f>
        <v>Készítette:</v>
      </c>
      <c r="D5" s="13" t="e">
        <f>VLOOKUP(G5,Alapa!$G$2:$H$22,2)</f>
        <v>#N/A</v>
      </c>
      <c r="E5" s="7"/>
      <c r="F5" s="14" t="s">
        <v>1</v>
      </c>
      <c r="G5" s="15">
        <v>1</v>
      </c>
    </row>
    <row r="6" spans="1:27" ht="16.5" customHeight="1" x14ac:dyDescent="0.3">
      <c r="A6" s="8"/>
      <c r="B6" s="8"/>
      <c r="C6" s="12" t="s">
        <v>0</v>
      </c>
      <c r="D6" s="25" t="str">
        <f>IF(Alapa!$H$2=0," ",Alapa!$H$2)</f>
        <v xml:space="preserve"> </v>
      </c>
      <c r="E6" s="7"/>
    </row>
    <row r="7" spans="1:27" ht="17.25" thickBot="1" x14ac:dyDescent="0.35">
      <c r="A7" s="389" t="s">
        <v>239</v>
      </c>
      <c r="B7" s="8"/>
      <c r="C7" s="16"/>
      <c r="D7" s="17"/>
      <c r="E7" s="18"/>
      <c r="F7" s="310"/>
    </row>
    <row r="8" spans="1:27" ht="23.25" x14ac:dyDescent="0.3">
      <c r="A8" s="205" t="s">
        <v>78</v>
      </c>
      <c r="B8" s="189" t="s">
        <v>79</v>
      </c>
      <c r="C8" s="190"/>
      <c r="D8" s="191"/>
      <c r="E8" s="192"/>
    </row>
    <row r="9" spans="1:27" ht="16.5" x14ac:dyDescent="0.3">
      <c r="A9" s="193" t="s">
        <v>4</v>
      </c>
      <c r="B9" s="8"/>
      <c r="C9" s="23" t="s">
        <v>5</v>
      </c>
      <c r="D9" s="17"/>
      <c r="E9" s="194"/>
    </row>
    <row r="10" spans="1:27" ht="17.25" thickBot="1" x14ac:dyDescent="0.35">
      <c r="A10" s="195">
        <f>Alapa!C25</f>
        <v>0</v>
      </c>
      <c r="B10" s="196"/>
      <c r="C10" s="197">
        <f>Alapa!C17</f>
        <v>0</v>
      </c>
      <c r="D10" s="198"/>
      <c r="E10" s="199"/>
      <c r="G10" s="408" t="s">
        <v>362</v>
      </c>
    </row>
    <row r="11" spans="1:27" ht="16.5" customHeight="1" x14ac:dyDescent="0.2">
      <c r="A11" s="303"/>
      <c r="B11" s="8"/>
      <c r="C11" s="429" t="s">
        <v>363</v>
      </c>
      <c r="D11" s="429"/>
      <c r="E11" s="429"/>
      <c r="F11" s="408"/>
      <c r="G11" s="408"/>
    </row>
    <row r="12" spans="1:27" ht="59.25" customHeight="1" thickBot="1" x14ac:dyDescent="0.25">
      <c r="A12" s="8"/>
      <c r="B12" s="49" t="s">
        <v>53</v>
      </c>
      <c r="C12" s="430"/>
      <c r="D12" s="430"/>
      <c r="E12" s="430"/>
      <c r="F12" s="187"/>
    </row>
    <row r="13" spans="1:27" ht="29.25" customHeight="1" x14ac:dyDescent="0.2">
      <c r="A13" s="30"/>
      <c r="B13" s="31" t="s">
        <v>230</v>
      </c>
      <c r="C13" s="291" t="s">
        <v>193</v>
      </c>
      <c r="D13" s="32" t="s">
        <v>57</v>
      </c>
      <c r="E13" s="33" t="s">
        <v>6</v>
      </c>
      <c r="F13" s="362" t="s">
        <v>282</v>
      </c>
      <c r="J13" s="361" t="s">
        <v>213</v>
      </c>
      <c r="K13" s="1" t="s">
        <v>349</v>
      </c>
    </row>
    <row r="14" spans="1:27" ht="15" customHeight="1" x14ac:dyDescent="0.2">
      <c r="A14" s="34"/>
      <c r="B14" s="35" t="s">
        <v>56</v>
      </c>
      <c r="C14" s="239" t="s">
        <v>327</v>
      </c>
      <c r="D14" s="387"/>
      <c r="E14" s="37"/>
      <c r="K14" s="1" t="s">
        <v>284</v>
      </c>
      <c r="L14" s="1" t="s">
        <v>287</v>
      </c>
    </row>
    <row r="15" spans="1:27" ht="15" customHeight="1" x14ac:dyDescent="0.2">
      <c r="A15" s="34"/>
      <c r="B15" s="35" t="s">
        <v>55</v>
      </c>
      <c r="C15" s="239" t="s">
        <v>328</v>
      </c>
      <c r="D15" s="387"/>
      <c r="E15" s="37"/>
      <c r="K15" s="1" t="s">
        <v>289</v>
      </c>
      <c r="L15" s="1" t="s">
        <v>192</v>
      </c>
    </row>
    <row r="16" spans="1:27" ht="15" customHeight="1" x14ac:dyDescent="0.2">
      <c r="A16" s="34"/>
      <c r="B16" s="35" t="s">
        <v>298</v>
      </c>
      <c r="C16" s="239" t="s">
        <v>329</v>
      </c>
      <c r="D16" s="387"/>
      <c r="E16" s="37"/>
      <c r="K16" s="1" t="s">
        <v>308</v>
      </c>
      <c r="L16" s="1" t="s">
        <v>288</v>
      </c>
    </row>
    <row r="17" spans="1:12" ht="15" customHeight="1" x14ac:dyDescent="0.2">
      <c r="A17" s="34"/>
      <c r="B17" s="35" t="s">
        <v>299</v>
      </c>
      <c r="C17" s="36"/>
      <c r="D17" s="272"/>
      <c r="E17" s="249"/>
      <c r="K17" s="1" t="s">
        <v>285</v>
      </c>
      <c r="L17" s="1" t="s">
        <v>290</v>
      </c>
    </row>
    <row r="18" spans="1:12" ht="15" customHeight="1" x14ac:dyDescent="0.2">
      <c r="A18" s="34"/>
      <c r="B18" s="35" t="s">
        <v>300</v>
      </c>
      <c r="C18" s="36"/>
      <c r="D18" s="272"/>
      <c r="E18" s="249"/>
      <c r="K18" s="1" t="s">
        <v>286</v>
      </c>
      <c r="L18" s="1" t="s">
        <v>291</v>
      </c>
    </row>
    <row r="19" spans="1:12" ht="15" customHeight="1" x14ac:dyDescent="0.2">
      <c r="A19" s="34"/>
      <c r="B19" s="35" t="s">
        <v>301</v>
      </c>
      <c r="C19" s="36"/>
      <c r="D19" s="272"/>
      <c r="E19" s="249"/>
      <c r="K19" s="1" t="s">
        <v>309</v>
      </c>
      <c r="L19" s="1" t="s">
        <v>292</v>
      </c>
    </row>
    <row r="20" spans="1:12" ht="15" customHeight="1" thickBot="1" x14ac:dyDescent="0.25">
      <c r="A20" s="38"/>
      <c r="B20" s="39" t="s">
        <v>302</v>
      </c>
      <c r="C20" s="40"/>
      <c r="D20" s="273"/>
      <c r="E20" s="251"/>
      <c r="K20" s="1" t="s">
        <v>293</v>
      </c>
      <c r="L20" s="1" t="s">
        <v>294</v>
      </c>
    </row>
    <row r="21" spans="1:12" ht="29.25" customHeight="1" thickBot="1" x14ac:dyDescent="0.35">
      <c r="A21" s="8"/>
      <c r="B21" s="49"/>
      <c r="C21" s="16"/>
      <c r="D21" s="17"/>
      <c r="E21" s="18"/>
      <c r="K21" s="1" t="s">
        <v>310</v>
      </c>
      <c r="L21" s="1" t="s">
        <v>295</v>
      </c>
    </row>
    <row r="22" spans="1:12" ht="25.5" customHeight="1" x14ac:dyDescent="0.2">
      <c r="A22" s="30"/>
      <c r="B22" s="31" t="s">
        <v>54</v>
      </c>
      <c r="C22" s="32"/>
      <c r="D22" s="32" t="s">
        <v>70</v>
      </c>
      <c r="E22" s="33" t="s">
        <v>6</v>
      </c>
      <c r="K22" s="1" t="s">
        <v>342</v>
      </c>
      <c r="L22" s="1" t="s">
        <v>343</v>
      </c>
    </row>
    <row r="23" spans="1:12" ht="25.5" x14ac:dyDescent="0.2">
      <c r="A23" s="34"/>
      <c r="B23" s="50" t="s">
        <v>214</v>
      </c>
      <c r="C23" s="252" t="s">
        <v>330</v>
      </c>
      <c r="D23" s="60">
        <f>'HIPA-05'!D23</f>
        <v>0</v>
      </c>
      <c r="E23" s="37"/>
    </row>
    <row r="24" spans="1:12" ht="38.25" x14ac:dyDescent="0.2">
      <c r="A24" s="34"/>
      <c r="B24" s="50" t="s">
        <v>215</v>
      </c>
      <c r="C24" s="252" t="s">
        <v>331</v>
      </c>
      <c r="D24" s="60">
        <f>IF(D23=0,0,HLOOKUP($C$13,'HIPA-05'!$D$17:$N$33,'HIPA-05'!A23,FALSE))</f>
        <v>0</v>
      </c>
      <c r="E24" s="37"/>
    </row>
    <row r="25" spans="1:12" ht="25.5" x14ac:dyDescent="0.2">
      <c r="A25" s="34"/>
      <c r="B25" s="50" t="s">
        <v>216</v>
      </c>
      <c r="C25" s="252" t="s">
        <v>332</v>
      </c>
      <c r="D25" s="60">
        <f>'HIPA-05'!D33</f>
        <v>0</v>
      </c>
      <c r="E25" s="37"/>
    </row>
    <row r="26" spans="1:12" ht="25.5" x14ac:dyDescent="0.2">
      <c r="A26" s="34"/>
      <c r="B26" s="50" t="s">
        <v>217</v>
      </c>
      <c r="C26" s="252" t="s">
        <v>333</v>
      </c>
      <c r="D26" s="60">
        <f>IF(D25=0,0,HLOOKUP($C$13,'HIPA-05'!$D$17:$N$33,'HIPA-05'!A33,FALSE))</f>
        <v>0</v>
      </c>
      <c r="E26" s="37"/>
    </row>
    <row r="27" spans="1:12" ht="38.25" x14ac:dyDescent="0.2">
      <c r="A27" s="34"/>
      <c r="B27" s="50" t="s">
        <v>58</v>
      </c>
      <c r="C27" s="55" t="s">
        <v>3</v>
      </c>
      <c r="D27" s="186"/>
      <c r="E27" s="278"/>
    </row>
    <row r="28" spans="1:12" ht="38.25" x14ac:dyDescent="0.2">
      <c r="A28" s="34"/>
      <c r="B28" s="50" t="s">
        <v>59</v>
      </c>
      <c r="C28" s="55" t="s">
        <v>3</v>
      </c>
      <c r="D28" s="186"/>
      <c r="E28" s="278"/>
    </row>
    <row r="29" spans="1:12" ht="25.5" x14ac:dyDescent="0.2">
      <c r="A29" s="34"/>
      <c r="B29" s="50" t="s">
        <v>60</v>
      </c>
      <c r="C29" s="55" t="s">
        <v>71</v>
      </c>
      <c r="D29" s="186"/>
      <c r="E29" s="278"/>
    </row>
    <row r="30" spans="1:12" ht="38.25" x14ac:dyDescent="0.2">
      <c r="A30" s="34"/>
      <c r="B30" s="50" t="s">
        <v>61</v>
      </c>
      <c r="C30" s="55" t="s">
        <v>72</v>
      </c>
      <c r="D30" s="186"/>
      <c r="E30" s="278"/>
    </row>
    <row r="31" spans="1:12" ht="51" x14ac:dyDescent="0.2">
      <c r="A31" s="34"/>
      <c r="B31" s="50" t="s">
        <v>62</v>
      </c>
      <c r="C31" s="55" t="s">
        <v>3</v>
      </c>
      <c r="D31" s="186"/>
      <c r="E31" s="278"/>
    </row>
    <row r="32" spans="1:12" ht="25.5" x14ac:dyDescent="0.2">
      <c r="A32" s="34"/>
      <c r="B32" s="50" t="s">
        <v>63</v>
      </c>
      <c r="C32" s="55" t="s">
        <v>3</v>
      </c>
      <c r="D32" s="186"/>
      <c r="E32" s="278"/>
    </row>
    <row r="33" spans="1:6" ht="25.5" x14ac:dyDescent="0.2">
      <c r="A33" s="34"/>
      <c r="B33" s="50" t="s">
        <v>64</v>
      </c>
      <c r="C33" s="55" t="s">
        <v>73</v>
      </c>
      <c r="D33" s="186"/>
      <c r="E33" s="278"/>
    </row>
    <row r="34" spans="1:6" ht="25.5" x14ac:dyDescent="0.2">
      <c r="A34" s="34"/>
      <c r="B34" s="50" t="s">
        <v>65</v>
      </c>
      <c r="C34" s="55" t="s">
        <v>73</v>
      </c>
      <c r="D34" s="186"/>
      <c r="E34" s="278"/>
    </row>
    <row r="35" spans="1:6" ht="25.5" x14ac:dyDescent="0.2">
      <c r="A35" s="34"/>
      <c r="B35" s="50" t="s">
        <v>66</v>
      </c>
      <c r="C35" s="55" t="s">
        <v>73</v>
      </c>
      <c r="D35" s="186"/>
      <c r="E35" s="278"/>
    </row>
    <row r="36" spans="1:6" ht="25.5" x14ac:dyDescent="0.2">
      <c r="A36" s="34"/>
      <c r="B36" s="50" t="s">
        <v>67</v>
      </c>
      <c r="C36" s="55" t="s">
        <v>73</v>
      </c>
      <c r="D36" s="186"/>
      <c r="E36" s="278"/>
    </row>
    <row r="37" spans="1:6" ht="25.5" x14ac:dyDescent="0.2">
      <c r="A37" s="34"/>
      <c r="B37" s="50" t="s">
        <v>68</v>
      </c>
      <c r="C37" s="55" t="s">
        <v>73</v>
      </c>
      <c r="D37" s="186"/>
      <c r="E37" s="278"/>
    </row>
    <row r="38" spans="1:6" ht="26.25" thickBot="1" x14ac:dyDescent="0.25">
      <c r="A38" s="38"/>
      <c r="B38" s="51" t="s">
        <v>69</v>
      </c>
      <c r="C38" s="56" t="s">
        <v>73</v>
      </c>
      <c r="D38" s="250"/>
      <c r="E38" s="279"/>
      <c r="F38" s="373" t="s">
        <v>303</v>
      </c>
    </row>
  </sheetData>
  <mergeCells count="1">
    <mergeCell ref="C11:E12"/>
  </mergeCells>
  <dataValidations count="2">
    <dataValidation type="list" allowBlank="1" showInputMessage="1" showErrorMessage="1" sqref="C13">
      <formula1>$N$2:$X$2</formula1>
    </dataValidation>
    <dataValidation type="list" allowBlank="1" showInputMessage="1" showErrorMessage="1" sqref="D14:D16">
      <formula1>$Z$2:$AA$2</formula1>
    </dataValidation>
  </dataValidations>
  <hyperlinks>
    <hyperlink ref="C15" location="'HIPA-05'!A25" display="HIPA-05'!A25"/>
    <hyperlink ref="C14" location="'HIPA-05'!A18" display="HIPA-05'!A18"/>
    <hyperlink ref="C23" location="'HIPA-05'!D23" display="HIPA-05'!D23"/>
    <hyperlink ref="C24" location="'HIPA-05'!B23" display="HIPA-05'!B23"/>
    <hyperlink ref="C25" location="'HIPA-05'!D33" display="HIPA-05'!D33"/>
    <hyperlink ref="C26" location="'HIPA-05'!B33" display="HIPA-05'!B33"/>
    <hyperlink ref="C16" location="'HIPA-05'!A35" display="HIPA-05'!A35"/>
    <hyperlink ref="J13" location="'HIPA-05'!E39" display="HIPA-05"/>
    <hyperlink ref="F38" location="'HIPA-05'!E16" display="Következő munkalap HIPA-05"/>
    <hyperlink ref="F1" location="Tartalom!A1" display="TARTALOM"/>
  </hyperlinks>
  <pageMargins left="0.74803149606299213" right="0.74803149606299213" top="0.51181102362204722" bottom="0.98425196850393704" header="0.51181102362204722" footer="0.51181102362204722"/>
  <pageSetup paperSize="9" scale="71" orientation="portrait" r:id="rId1"/>
  <headerFooter alignWithMargins="0">
    <oddFooter>&amp;L&amp;"Arial Narrow,Normál"&amp;8&amp;F/&amp;A&amp;C&amp;"Arial Narrow,Normál"&amp;8&amp;P/&amp;N&amp;R&amp;"Arial Narrow,Normál"&amp;8DigitAudit/AuditDok</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showGridLines="0" zoomScale="90" zoomScaleNormal="90" workbookViewId="0"/>
  </sheetViews>
  <sheetFormatPr defaultColWidth="8.85546875" defaultRowHeight="12.75" x14ac:dyDescent="0.2"/>
  <cols>
    <col min="1" max="1" width="5.5703125" style="1" customWidth="1"/>
    <col min="2" max="2" width="55.85546875" style="1" customWidth="1"/>
    <col min="3" max="3" width="14.5703125" style="1" customWidth="1"/>
    <col min="4" max="4" width="21.5703125" style="1" customWidth="1"/>
    <col min="5" max="14" width="15.42578125" style="1" customWidth="1"/>
    <col min="15" max="16" width="14.28515625" style="1" customWidth="1"/>
    <col min="17" max="17" width="14.28515625" style="110" customWidth="1"/>
    <col min="18" max="18" width="14.28515625" style="1" customWidth="1"/>
    <col min="19" max="16384" width="8.85546875" style="1"/>
  </cols>
  <sheetData>
    <row r="1" spans="1:22" ht="16.5" customHeight="1" x14ac:dyDescent="0.2">
      <c r="A1" s="4" t="s">
        <v>213</v>
      </c>
      <c r="B1" s="3"/>
      <c r="C1" s="3"/>
      <c r="D1" s="3"/>
      <c r="E1" s="4"/>
      <c r="F1" s="4"/>
      <c r="G1" s="4"/>
      <c r="H1" s="4"/>
      <c r="I1" s="4"/>
      <c r="J1" s="4"/>
      <c r="K1" s="4"/>
      <c r="L1" s="4"/>
      <c r="M1" s="4"/>
      <c r="N1" s="4"/>
      <c r="O1" s="281" t="s">
        <v>167</v>
      </c>
      <c r="Q1" s="108"/>
    </row>
    <row r="2" spans="1:22" ht="16.5" customHeight="1" x14ac:dyDescent="0.25">
      <c r="A2" s="6"/>
      <c r="B2" s="6"/>
      <c r="C2" s="6"/>
      <c r="D2" s="6"/>
      <c r="E2" s="6"/>
      <c r="F2" s="6"/>
      <c r="G2" s="6"/>
      <c r="H2" s="6"/>
      <c r="I2" s="6"/>
      <c r="J2" s="6"/>
      <c r="K2" s="6"/>
      <c r="L2" s="6"/>
      <c r="M2" s="6"/>
      <c r="N2" s="6"/>
      <c r="O2" s="384" t="s">
        <v>319</v>
      </c>
      <c r="Q2" s="109"/>
      <c r="S2" s="1" t="s">
        <v>173</v>
      </c>
      <c r="T2" s="1" t="s">
        <v>105</v>
      </c>
      <c r="V2" s="390">
        <f>'HIPA-01'!AA2</f>
        <v>0</v>
      </c>
    </row>
    <row r="3" spans="1:22" ht="16.5" customHeight="1" x14ac:dyDescent="0.2">
      <c r="A3" s="4" t="s">
        <v>127</v>
      </c>
      <c r="B3" s="4"/>
      <c r="C3" s="4"/>
      <c r="D3" s="4"/>
      <c r="E3" s="6"/>
      <c r="F3" s="6"/>
      <c r="G3" s="6"/>
      <c r="H3" s="6"/>
      <c r="I3" s="6"/>
      <c r="J3" s="6"/>
      <c r="K3" s="6"/>
      <c r="L3" s="6"/>
      <c r="M3" s="6"/>
      <c r="N3" s="6"/>
      <c r="O3" s="110"/>
      <c r="Q3" s="109"/>
    </row>
    <row r="4" spans="1:22" ht="16.5" customHeight="1" x14ac:dyDescent="0.3">
      <c r="A4" s="171" t="str">
        <f>CONCATENATE("Ügyfél:   ",Alapa!$C$17)</f>
        <v xml:space="preserve">Ügyfél:   </v>
      </c>
      <c r="B4" s="22"/>
      <c r="C4" s="22"/>
      <c r="D4" s="22"/>
      <c r="E4" s="24"/>
      <c r="F4" s="9"/>
      <c r="G4" s="9"/>
      <c r="H4" s="9"/>
      <c r="I4" s="9"/>
      <c r="J4" s="11" t="str">
        <f>"Dátum:"</f>
        <v>Dátum:</v>
      </c>
      <c r="K4" s="396"/>
      <c r="L4" s="9"/>
      <c r="M4" s="9"/>
      <c r="N4" s="9"/>
      <c r="O4" s="110"/>
    </row>
    <row r="5" spans="1:22" ht="16.5" customHeight="1" x14ac:dyDescent="0.3">
      <c r="A5" s="10" t="str">
        <f>CONCATENATE("Fordulónap: ",Alapa!$C$12)</f>
        <v xml:space="preserve">Fordulónap: </v>
      </c>
      <c r="B5" s="9"/>
      <c r="C5" s="9"/>
      <c r="D5" s="9"/>
      <c r="E5" s="61"/>
      <c r="F5" s="13"/>
      <c r="G5" s="13"/>
      <c r="H5" s="13"/>
      <c r="I5" s="13"/>
      <c r="J5" s="12" t="str">
        <f>"Készítette:"</f>
        <v>Készítette:</v>
      </c>
      <c r="K5" s="13" t="e">
        <f>VLOOKUP(P5,Alapa!$G$2:$H$22,2)</f>
        <v>#N/A</v>
      </c>
      <c r="L5" s="13"/>
      <c r="M5" s="13"/>
      <c r="N5" s="13"/>
      <c r="O5" s="111" t="s">
        <v>1</v>
      </c>
      <c r="P5" s="15">
        <v>1</v>
      </c>
    </row>
    <row r="6" spans="1:22" ht="16.5" customHeight="1" x14ac:dyDescent="0.3">
      <c r="A6" s="8"/>
      <c r="B6" s="8"/>
      <c r="C6" s="8"/>
      <c r="D6" s="8"/>
      <c r="E6" s="388"/>
      <c r="F6" s="22"/>
      <c r="G6" s="22"/>
      <c r="H6" s="22"/>
      <c r="I6" s="22"/>
      <c r="J6" s="12" t="s">
        <v>0</v>
      </c>
      <c r="K6" s="9" t="str">
        <f>IF(Alapa!$H$2=0," ",Alapa!$H$2)</f>
        <v xml:space="preserve"> </v>
      </c>
      <c r="L6" s="9"/>
      <c r="M6" s="9"/>
      <c r="N6" s="9"/>
      <c r="O6" s="110"/>
    </row>
    <row r="7" spans="1:22" ht="16.5" customHeight="1" thickBot="1" x14ac:dyDescent="0.35">
      <c r="A7" s="389" t="s">
        <v>239</v>
      </c>
      <c r="B7" s="8"/>
      <c r="C7" s="8"/>
      <c r="D7" s="8"/>
      <c r="E7" s="16"/>
      <c r="F7" s="17"/>
      <c r="G7" s="17"/>
      <c r="H7" s="17"/>
      <c r="I7" s="17"/>
      <c r="J7" s="17"/>
      <c r="K7" s="17"/>
      <c r="L7" s="17"/>
      <c r="M7" s="17"/>
      <c r="N7" s="17"/>
      <c r="O7" s="110"/>
    </row>
    <row r="8" spans="1:22" ht="16.5" customHeight="1" x14ac:dyDescent="0.3">
      <c r="A8" s="200"/>
      <c r="B8" s="201" t="s">
        <v>115</v>
      </c>
      <c r="C8" s="201"/>
      <c r="D8" s="202"/>
      <c r="E8" s="190"/>
      <c r="F8" s="191"/>
      <c r="G8" s="191"/>
      <c r="H8" s="191"/>
      <c r="I8" s="191"/>
      <c r="J8" s="191"/>
      <c r="K8" s="191"/>
      <c r="L8" s="191"/>
      <c r="M8" s="191"/>
      <c r="N8" s="192"/>
      <c r="O8" s="187"/>
      <c r="Q8" s="1"/>
    </row>
    <row r="9" spans="1:22" ht="16.5" customHeight="1" x14ac:dyDescent="0.3">
      <c r="A9" s="193" t="s">
        <v>4</v>
      </c>
      <c r="B9" s="8"/>
      <c r="C9" s="8"/>
      <c r="D9" s="8"/>
      <c r="E9" s="23" t="s">
        <v>5</v>
      </c>
      <c r="F9" s="17"/>
      <c r="G9" s="17"/>
      <c r="H9" s="17"/>
      <c r="I9" s="17"/>
      <c r="J9" s="17"/>
      <c r="K9" s="17"/>
      <c r="L9" s="17"/>
      <c r="M9" s="17"/>
      <c r="N9" s="194"/>
      <c r="O9" s="110"/>
      <c r="Q9" s="1"/>
    </row>
    <row r="10" spans="1:22" ht="16.5" customHeight="1" thickBot="1" x14ac:dyDescent="0.35">
      <c r="A10" s="197">
        <f>Alapa!C25</f>
        <v>0</v>
      </c>
      <c r="B10" s="196"/>
      <c r="C10" s="196"/>
      <c r="D10" s="196"/>
      <c r="E10" s="197">
        <f>Alapa!C17</f>
        <v>0</v>
      </c>
      <c r="F10" s="198"/>
      <c r="G10" s="198"/>
      <c r="H10" s="198"/>
      <c r="I10" s="198"/>
      <c r="J10" s="198"/>
      <c r="K10" s="198"/>
      <c r="L10" s="198"/>
      <c r="M10" s="198"/>
      <c r="N10" s="199"/>
      <c r="O10" s="110"/>
      <c r="Q10" s="1"/>
    </row>
    <row r="11" spans="1:22" ht="16.5" x14ac:dyDescent="0.2">
      <c r="A11" s="280"/>
      <c r="B11" s="8"/>
      <c r="C11" s="8"/>
      <c r="D11" s="8"/>
      <c r="E11" s="16"/>
      <c r="F11" s="16"/>
      <c r="G11" s="16"/>
      <c r="H11" s="16"/>
      <c r="I11" s="16"/>
      <c r="J11" s="16"/>
      <c r="K11" s="16"/>
      <c r="L11" s="16"/>
      <c r="M11" s="16"/>
      <c r="N11" s="282"/>
      <c r="O11" s="110"/>
    </row>
    <row r="12" spans="1:22" ht="16.5" hidden="1" x14ac:dyDescent="0.2">
      <c r="A12" s="8"/>
      <c r="B12" s="8"/>
      <c r="C12" s="8"/>
      <c r="D12" s="8"/>
      <c r="E12" s="16"/>
      <c r="F12" s="16"/>
      <c r="G12" s="16"/>
      <c r="H12" s="16"/>
      <c r="I12" s="16"/>
      <c r="J12" s="16"/>
      <c r="K12" s="16"/>
      <c r="L12" s="16"/>
      <c r="M12" s="16"/>
      <c r="N12" s="16"/>
      <c r="O12" s="110"/>
    </row>
    <row r="13" spans="1:22" ht="16.5" x14ac:dyDescent="0.2">
      <c r="A13" s="8"/>
      <c r="B13" s="115" t="s">
        <v>307</v>
      </c>
      <c r="C13" s="374" t="s">
        <v>105</v>
      </c>
      <c r="D13" s="8"/>
      <c r="E13" s="431" t="s">
        <v>306</v>
      </c>
      <c r="F13" s="431"/>
      <c r="G13" s="431"/>
      <c r="H13" s="431"/>
      <c r="I13" s="431"/>
      <c r="J13" s="431"/>
      <c r="K13" s="431"/>
      <c r="L13" s="431"/>
      <c r="M13" s="431"/>
      <c r="N13" s="431"/>
      <c r="O13" s="311"/>
    </row>
    <row r="14" spans="1:22" ht="16.5" x14ac:dyDescent="0.2">
      <c r="A14" s="115"/>
      <c r="B14" s="271" t="str">
        <f>IF(C13="IGEN","KITÖLTENDŐ A SZEMÉLYI JELLEGŰ RÁFORDÍTÁSOK ADATAI ÉS A HTV SZERINTI ESZKÖZÉRTÉK ADATOK.","KITÖLTENDŐ A VÁLASZTOTT MÓDSZERNEK MEGFELELŐ ADATOKKAL.")</f>
        <v>KITÖLTENDŐ A VÁLASZTOTT MÓDSZERNEK MEGFELELŐ ADATOKKAL.</v>
      </c>
      <c r="C14" s="113"/>
      <c r="D14" s="28"/>
      <c r="E14" s="431"/>
      <c r="F14" s="431"/>
      <c r="G14" s="431"/>
      <c r="H14" s="431"/>
      <c r="I14" s="431"/>
      <c r="J14" s="431"/>
      <c r="K14" s="431"/>
      <c r="L14" s="431"/>
      <c r="M14" s="431"/>
      <c r="N14" s="431"/>
      <c r="O14" s="110"/>
    </row>
    <row r="15" spans="1:22" ht="17.25" thickBot="1" x14ac:dyDescent="0.25">
      <c r="A15" s="115"/>
      <c r="B15" s="271"/>
      <c r="C15" s="113"/>
      <c r="D15" s="28"/>
      <c r="E15" s="28"/>
      <c r="F15" s="28"/>
      <c r="G15" s="28"/>
      <c r="H15" s="28"/>
      <c r="I15" s="28" t="s">
        <v>18</v>
      </c>
      <c r="J15" s="28"/>
      <c r="K15" s="28"/>
      <c r="L15" s="28"/>
      <c r="M15" s="28"/>
      <c r="N15" s="28"/>
      <c r="O15" s="110"/>
    </row>
    <row r="16" spans="1:22" ht="25.5" customHeight="1" x14ac:dyDescent="0.2">
      <c r="A16" s="233" t="s">
        <v>2</v>
      </c>
      <c r="B16" s="236" t="str">
        <f>CONCATENATE(E10,"  IPA. MEGOSZTÁS LEVEZETÉSE")</f>
        <v>0  IPA. MEGOSZTÁS LEVEZETÉSE</v>
      </c>
      <c r="C16" s="253"/>
      <c r="D16" s="254"/>
      <c r="E16" s="42" t="s">
        <v>182</v>
      </c>
      <c r="F16" s="42" t="s">
        <v>212</v>
      </c>
      <c r="G16" s="42" t="s">
        <v>183</v>
      </c>
      <c r="H16" s="42" t="s">
        <v>184</v>
      </c>
      <c r="I16" s="42" t="s">
        <v>185</v>
      </c>
      <c r="J16" s="42" t="s">
        <v>186</v>
      </c>
      <c r="K16" s="42" t="s">
        <v>187</v>
      </c>
      <c r="L16" s="42" t="s">
        <v>188</v>
      </c>
      <c r="M16" s="42" t="s">
        <v>189</v>
      </c>
      <c r="N16" s="235" t="s">
        <v>190</v>
      </c>
      <c r="O16" s="110"/>
      <c r="Q16" s="1"/>
    </row>
    <row r="17" spans="1:17" ht="21.95" customHeight="1" x14ac:dyDescent="0.2">
      <c r="A17" s="105">
        <v>1</v>
      </c>
      <c r="B17" s="287" t="s">
        <v>226</v>
      </c>
      <c r="C17" s="220"/>
      <c r="D17" s="224" t="s">
        <v>193</v>
      </c>
      <c r="E17" s="240"/>
      <c r="F17" s="240"/>
      <c r="G17" s="240"/>
      <c r="H17" s="240"/>
      <c r="I17" s="240"/>
      <c r="J17" s="240"/>
      <c r="K17" s="240"/>
      <c r="L17" s="240"/>
      <c r="M17" s="240"/>
      <c r="N17" s="360"/>
      <c r="O17" s="110"/>
      <c r="Q17" s="1"/>
    </row>
    <row r="18" spans="1:17" ht="21.95" customHeight="1" x14ac:dyDescent="0.2">
      <c r="A18" s="105">
        <v>2</v>
      </c>
      <c r="B18" s="142" t="s">
        <v>200</v>
      </c>
      <c r="C18" s="221"/>
      <c r="D18" s="221"/>
      <c r="E18" s="221"/>
      <c r="F18" s="221"/>
      <c r="G18" s="221"/>
      <c r="H18" s="221"/>
      <c r="I18" s="221"/>
      <c r="J18" s="221"/>
      <c r="K18" s="221"/>
      <c r="L18" s="221"/>
      <c r="M18" s="221"/>
      <c r="N18" s="275"/>
      <c r="O18" s="110"/>
      <c r="Q18" s="1"/>
    </row>
    <row r="19" spans="1:17" ht="21.95" customHeight="1" x14ac:dyDescent="0.2">
      <c r="A19" s="105">
        <v>3</v>
      </c>
      <c r="B19" s="218" t="s">
        <v>194</v>
      </c>
      <c r="C19" s="223"/>
      <c r="D19" s="241">
        <f t="shared" ref="D19:D24" si="0">SUM(E19:N19)</f>
        <v>0</v>
      </c>
      <c r="E19" s="242"/>
      <c r="F19" s="242"/>
      <c r="G19" s="242"/>
      <c r="H19" s="242"/>
      <c r="I19" s="242"/>
      <c r="J19" s="242"/>
      <c r="K19" s="242"/>
      <c r="L19" s="242"/>
      <c r="M19" s="242"/>
      <c r="N19" s="243"/>
      <c r="O19" s="110"/>
      <c r="Q19" s="1"/>
    </row>
    <row r="20" spans="1:17" ht="21.95" customHeight="1" x14ac:dyDescent="0.2">
      <c r="A20" s="105">
        <v>4</v>
      </c>
      <c r="B20" s="218" t="s">
        <v>195</v>
      </c>
      <c r="C20" s="222"/>
      <c r="D20" s="286">
        <f t="shared" si="0"/>
        <v>0</v>
      </c>
      <c r="E20" s="283"/>
      <c r="F20" s="283"/>
      <c r="G20" s="283"/>
      <c r="H20" s="283"/>
      <c r="I20" s="283"/>
      <c r="J20" s="283"/>
      <c r="K20" s="283"/>
      <c r="L20" s="283"/>
      <c r="M20" s="283"/>
      <c r="N20" s="284"/>
      <c r="O20" s="110"/>
      <c r="Q20" s="1"/>
    </row>
    <row r="21" spans="1:17" ht="21.95" customHeight="1" x14ac:dyDescent="0.2">
      <c r="A21" s="105">
        <v>5</v>
      </c>
      <c r="B21" s="218" t="s">
        <v>196</v>
      </c>
      <c r="C21" s="222"/>
      <c r="D21" s="286">
        <f t="shared" si="0"/>
        <v>0</v>
      </c>
      <c r="E21" s="283"/>
      <c r="F21" s="283"/>
      <c r="G21" s="283"/>
      <c r="H21" s="283"/>
      <c r="I21" s="283"/>
      <c r="J21" s="283"/>
      <c r="K21" s="283"/>
      <c r="L21" s="283"/>
      <c r="M21" s="283"/>
      <c r="N21" s="284"/>
      <c r="O21" s="110"/>
      <c r="Q21" s="1"/>
    </row>
    <row r="22" spans="1:17" ht="21.95" customHeight="1" x14ac:dyDescent="0.2">
      <c r="A22" s="105">
        <v>6</v>
      </c>
      <c r="B22" s="218" t="s">
        <v>197</v>
      </c>
      <c r="C22" s="285">
        <v>500000</v>
      </c>
      <c r="D22" s="286">
        <f t="shared" si="0"/>
        <v>0</v>
      </c>
      <c r="E22" s="283"/>
      <c r="F22" s="283"/>
      <c r="G22" s="283"/>
      <c r="H22" s="283"/>
      <c r="I22" s="283"/>
      <c r="J22" s="283"/>
      <c r="K22" s="283"/>
      <c r="L22" s="283"/>
      <c r="M22" s="283"/>
      <c r="N22" s="284"/>
      <c r="O22" s="110"/>
      <c r="Q22" s="1"/>
    </row>
    <row r="23" spans="1:17" ht="21.95" customHeight="1" x14ac:dyDescent="0.2">
      <c r="A23" s="105">
        <v>7</v>
      </c>
      <c r="B23" s="244" t="s">
        <v>198</v>
      </c>
      <c r="C23" s="222"/>
      <c r="D23" s="286">
        <f t="shared" si="0"/>
        <v>0</v>
      </c>
      <c r="E23" s="96">
        <f>SUM(E19:E22)</f>
        <v>0</v>
      </c>
      <c r="F23" s="96">
        <f t="shared" ref="F23:N23" si="1">SUM(F19:F22)</f>
        <v>0</v>
      </c>
      <c r="G23" s="96">
        <f>SUM(G19:G22)</f>
        <v>0</v>
      </c>
      <c r="H23" s="96">
        <f>SUM(H19:H22)</f>
        <v>0</v>
      </c>
      <c r="I23" s="96">
        <f>SUM(I19:I22)</f>
        <v>0</v>
      </c>
      <c r="J23" s="96">
        <f>SUM(J19:J22)</f>
        <v>0</v>
      </c>
      <c r="K23" s="96">
        <f t="shared" si="1"/>
        <v>0</v>
      </c>
      <c r="L23" s="96">
        <f t="shared" si="1"/>
        <v>0</v>
      </c>
      <c r="M23" s="96">
        <f t="shared" si="1"/>
        <v>0</v>
      </c>
      <c r="N23" s="99">
        <f t="shared" si="1"/>
        <v>0</v>
      </c>
      <c r="O23" s="110"/>
      <c r="Q23" s="1"/>
    </row>
    <row r="24" spans="1:17" ht="21.95" customHeight="1" x14ac:dyDescent="0.2">
      <c r="A24" s="105">
        <v>8</v>
      </c>
      <c r="B24" s="287" t="s">
        <v>199</v>
      </c>
      <c r="C24" s="222"/>
      <c r="D24" s="288">
        <f t="shared" si="0"/>
        <v>0</v>
      </c>
      <c r="E24" s="288">
        <f>IF(E23=0,0,ROUND(E23/$D$23,8))</f>
        <v>0</v>
      </c>
      <c r="F24" s="288">
        <f t="shared" ref="F24:N24" si="2">IF(F23=0,0,ROUND(F23/$D$23,8))</f>
        <v>0</v>
      </c>
      <c r="G24" s="288">
        <f t="shared" si="2"/>
        <v>0</v>
      </c>
      <c r="H24" s="288">
        <f t="shared" si="2"/>
        <v>0</v>
      </c>
      <c r="I24" s="288">
        <f t="shared" si="2"/>
        <v>0</v>
      </c>
      <c r="J24" s="288">
        <f t="shared" si="2"/>
        <v>0</v>
      </c>
      <c r="K24" s="288">
        <f t="shared" si="2"/>
        <v>0</v>
      </c>
      <c r="L24" s="288">
        <f t="shared" si="2"/>
        <v>0</v>
      </c>
      <c r="M24" s="288">
        <f t="shared" si="2"/>
        <v>0</v>
      </c>
      <c r="N24" s="234">
        <f t="shared" si="2"/>
        <v>0</v>
      </c>
    </row>
    <row r="25" spans="1:17" ht="47.25" x14ac:dyDescent="0.2">
      <c r="A25" s="105">
        <v>9</v>
      </c>
      <c r="B25" s="142" t="s">
        <v>233</v>
      </c>
      <c r="C25" s="221"/>
      <c r="D25" s="221"/>
      <c r="E25" s="221"/>
      <c r="F25" s="221"/>
      <c r="G25" s="221"/>
      <c r="H25" s="221"/>
      <c r="I25" s="221"/>
      <c r="J25" s="221"/>
      <c r="K25" s="221"/>
      <c r="L25" s="221"/>
      <c r="M25" s="221"/>
      <c r="N25" s="275"/>
    </row>
    <row r="26" spans="1:17" ht="24" customHeight="1" x14ac:dyDescent="0.2">
      <c r="A26" s="105">
        <v>10</v>
      </c>
      <c r="B26" s="218" t="s">
        <v>350</v>
      </c>
      <c r="C26" s="222"/>
      <c r="D26" s="286">
        <f>SUM(E26:N26)</f>
        <v>0</v>
      </c>
      <c r="E26" s="283"/>
      <c r="F26" s="283"/>
      <c r="G26" s="283"/>
      <c r="H26" s="283"/>
      <c r="I26" s="283"/>
      <c r="J26" s="283"/>
      <c r="K26" s="283"/>
      <c r="L26" s="283"/>
      <c r="M26" s="283"/>
      <c r="N26" s="284"/>
      <c r="Q26" s="112"/>
    </row>
    <row r="27" spans="1:17" ht="21.95" customHeight="1" x14ac:dyDescent="0.2">
      <c r="A27" s="105">
        <v>11</v>
      </c>
      <c r="B27" s="218" t="s">
        <v>202</v>
      </c>
      <c r="C27" s="222"/>
      <c r="D27" s="286">
        <f>SUM(E27:N27)</f>
        <v>0</v>
      </c>
      <c r="E27" s="283"/>
      <c r="F27" s="283"/>
      <c r="G27" s="283"/>
      <c r="H27" s="283"/>
      <c r="I27" s="283"/>
      <c r="J27" s="283"/>
      <c r="K27" s="283"/>
      <c r="L27" s="283"/>
      <c r="M27" s="283"/>
      <c r="N27" s="284"/>
      <c r="Q27" s="112"/>
    </row>
    <row r="28" spans="1:17" ht="21.95" customHeight="1" x14ac:dyDescent="0.2">
      <c r="A28" s="105">
        <v>12</v>
      </c>
      <c r="B28" s="218" t="s">
        <v>178</v>
      </c>
      <c r="C28" s="222"/>
      <c r="D28" s="286">
        <f>SUM(E28:N28)</f>
        <v>0</v>
      </c>
      <c r="E28" s="283"/>
      <c r="F28" s="283"/>
      <c r="G28" s="283"/>
      <c r="H28" s="283"/>
      <c r="I28" s="283"/>
      <c r="J28" s="283"/>
      <c r="K28" s="283"/>
      <c r="L28" s="283"/>
      <c r="M28" s="283"/>
      <c r="N28" s="284"/>
      <c r="Q28" s="112"/>
    </row>
    <row r="29" spans="1:17" ht="21.95" customHeight="1" x14ac:dyDescent="0.2">
      <c r="A29" s="105">
        <v>13</v>
      </c>
      <c r="B29" s="218" t="s">
        <v>179</v>
      </c>
      <c r="C29" s="222"/>
      <c r="D29" s="286">
        <f>SUM(E29:N29)</f>
        <v>0</v>
      </c>
      <c r="E29" s="283"/>
      <c r="F29" s="283"/>
      <c r="G29" s="283"/>
      <c r="H29" s="283"/>
      <c r="I29" s="283"/>
      <c r="J29" s="283"/>
      <c r="K29" s="283"/>
      <c r="L29" s="283"/>
      <c r="M29" s="283"/>
      <c r="N29" s="284"/>
      <c r="Q29" s="112"/>
    </row>
    <row r="30" spans="1:17" ht="21.95" customHeight="1" x14ac:dyDescent="0.2">
      <c r="A30" s="105">
        <v>14</v>
      </c>
      <c r="B30" s="247" t="s">
        <v>180</v>
      </c>
      <c r="C30" s="221"/>
      <c r="D30" s="246"/>
      <c r="E30" s="246"/>
      <c r="F30" s="246"/>
      <c r="G30" s="246"/>
      <c r="H30" s="246"/>
      <c r="I30" s="246"/>
      <c r="J30" s="246"/>
      <c r="K30" s="246"/>
      <c r="L30" s="246"/>
      <c r="M30" s="246"/>
      <c r="N30" s="245"/>
      <c r="Q30" s="112"/>
    </row>
    <row r="31" spans="1:17" ht="21.95" customHeight="1" x14ac:dyDescent="0.2">
      <c r="A31" s="105">
        <v>15</v>
      </c>
      <c r="B31" s="218" t="s">
        <v>201</v>
      </c>
      <c r="C31" s="222"/>
      <c r="D31" s="286">
        <f>SUM(E31:N31)</f>
        <v>0</v>
      </c>
      <c r="E31" s="283"/>
      <c r="F31" s="283"/>
      <c r="G31" s="283"/>
      <c r="H31" s="283"/>
      <c r="I31" s="283"/>
      <c r="J31" s="283"/>
      <c r="K31" s="283"/>
      <c r="L31" s="283"/>
      <c r="M31" s="283"/>
      <c r="N31" s="284"/>
      <c r="Q31" s="112"/>
    </row>
    <row r="32" spans="1:17" ht="21.95" customHeight="1" x14ac:dyDescent="0.2">
      <c r="A32" s="105">
        <v>16</v>
      </c>
      <c r="B32" s="218" t="s">
        <v>181</v>
      </c>
      <c r="C32" s="222"/>
      <c r="D32" s="286">
        <f>SUM(E32:N32)</f>
        <v>0</v>
      </c>
      <c r="E32" s="283"/>
      <c r="F32" s="283"/>
      <c r="G32" s="283"/>
      <c r="H32" s="283"/>
      <c r="I32" s="283"/>
      <c r="J32" s="283"/>
      <c r="K32" s="283"/>
      <c r="L32" s="283"/>
      <c r="M32" s="283"/>
      <c r="N32" s="284"/>
      <c r="Q32" s="112"/>
    </row>
    <row r="33" spans="1:17" ht="21.95" customHeight="1" x14ac:dyDescent="0.2">
      <c r="A33" s="105">
        <v>17</v>
      </c>
      <c r="B33" s="244" t="s">
        <v>203</v>
      </c>
      <c r="C33" s="222"/>
      <c r="D33" s="286">
        <f>SUM(E33:N33)</f>
        <v>0</v>
      </c>
      <c r="E33" s="96">
        <f>SUM(E26:E32)</f>
        <v>0</v>
      </c>
      <c r="F33" s="96">
        <f t="shared" ref="F33:N33" si="3">SUM(F26:F32)</f>
        <v>0</v>
      </c>
      <c r="G33" s="96">
        <f t="shared" si="3"/>
        <v>0</v>
      </c>
      <c r="H33" s="96">
        <f t="shared" si="3"/>
        <v>0</v>
      </c>
      <c r="I33" s="96">
        <f t="shared" si="3"/>
        <v>0</v>
      </c>
      <c r="J33" s="96">
        <f t="shared" si="3"/>
        <v>0</v>
      </c>
      <c r="K33" s="96">
        <f t="shared" si="3"/>
        <v>0</v>
      </c>
      <c r="L33" s="96">
        <f t="shared" si="3"/>
        <v>0</v>
      </c>
      <c r="M33" s="96">
        <f t="shared" si="3"/>
        <v>0</v>
      </c>
      <c r="N33" s="99">
        <f t="shared" si="3"/>
        <v>0</v>
      </c>
      <c r="Q33" s="112"/>
    </row>
    <row r="34" spans="1:17" ht="21.95" customHeight="1" x14ac:dyDescent="0.2">
      <c r="A34" s="105">
        <v>18</v>
      </c>
      <c r="B34" s="287" t="s">
        <v>199</v>
      </c>
      <c r="C34" s="222"/>
      <c r="D34" s="288">
        <f>ROUND(SUM(E34:N34),4)</f>
        <v>0</v>
      </c>
      <c r="E34" s="288">
        <f>IF(E33=0,0,ROUND(E33/$D$33,8))</f>
        <v>0</v>
      </c>
      <c r="F34" s="288">
        <f>IF(F33=0,0,ROUND(F33/$D$33,8))</f>
        <v>0</v>
      </c>
      <c r="G34" s="288">
        <f t="shared" ref="G34:N34" si="4">IF(G33=0,0,ROUND(G33/$D$33,8))</f>
        <v>0</v>
      </c>
      <c r="H34" s="288">
        <f t="shared" si="4"/>
        <v>0</v>
      </c>
      <c r="I34" s="288">
        <f t="shared" si="4"/>
        <v>0</v>
      </c>
      <c r="J34" s="288">
        <f t="shared" si="4"/>
        <v>0</v>
      </c>
      <c r="K34" s="288">
        <f t="shared" si="4"/>
        <v>0</v>
      </c>
      <c r="L34" s="288">
        <f t="shared" si="4"/>
        <v>0</v>
      </c>
      <c r="M34" s="288">
        <f t="shared" si="4"/>
        <v>0</v>
      </c>
      <c r="N34" s="234">
        <f t="shared" si="4"/>
        <v>0</v>
      </c>
      <c r="Q34" s="112"/>
    </row>
    <row r="35" spans="1:17" ht="31.5" x14ac:dyDescent="0.2">
      <c r="A35" s="105">
        <v>19</v>
      </c>
      <c r="B35" s="244" t="s">
        <v>207</v>
      </c>
      <c r="C35" s="222"/>
      <c r="D35" s="286">
        <f>SUM(E35:N35)</f>
        <v>0</v>
      </c>
      <c r="E35" s="96">
        <f>E33+E23</f>
        <v>0</v>
      </c>
      <c r="F35" s="96">
        <f>F33+F23</f>
        <v>0</v>
      </c>
      <c r="G35" s="96">
        <f t="shared" ref="G35:N35" si="5">G33+G23</f>
        <v>0</v>
      </c>
      <c r="H35" s="96">
        <f t="shared" si="5"/>
        <v>0</v>
      </c>
      <c r="I35" s="96">
        <f t="shared" si="5"/>
        <v>0</v>
      </c>
      <c r="J35" s="96">
        <f t="shared" si="5"/>
        <v>0</v>
      </c>
      <c r="K35" s="96">
        <f t="shared" si="5"/>
        <v>0</v>
      </c>
      <c r="L35" s="96">
        <f t="shared" si="5"/>
        <v>0</v>
      </c>
      <c r="M35" s="96">
        <f t="shared" si="5"/>
        <v>0</v>
      </c>
      <c r="N35" s="99">
        <f t="shared" si="5"/>
        <v>0</v>
      </c>
      <c r="Q35" s="112"/>
    </row>
    <row r="36" spans="1:17" ht="21.95" customHeight="1" x14ac:dyDescent="0.2">
      <c r="A36" s="105">
        <v>20</v>
      </c>
      <c r="B36" s="244" t="s">
        <v>205</v>
      </c>
      <c r="C36" s="288" t="e">
        <f>$D$23/$D$35</f>
        <v>#DIV/0!</v>
      </c>
      <c r="D36" s="286" t="e">
        <f>SUM(E36:N36)</f>
        <v>#DIV/0!</v>
      </c>
      <c r="E36" s="96" t="e">
        <f>$C$38*$C$36*E24</f>
        <v>#DIV/0!</v>
      </c>
      <c r="F36" s="96" t="e">
        <f t="shared" ref="F36:N36" si="6">$C$38*$C$36*F24</f>
        <v>#DIV/0!</v>
      </c>
      <c r="G36" s="96" t="e">
        <f t="shared" si="6"/>
        <v>#DIV/0!</v>
      </c>
      <c r="H36" s="96" t="e">
        <f t="shared" si="6"/>
        <v>#DIV/0!</v>
      </c>
      <c r="I36" s="96" t="e">
        <f t="shared" si="6"/>
        <v>#DIV/0!</v>
      </c>
      <c r="J36" s="96" t="e">
        <f t="shared" si="6"/>
        <v>#DIV/0!</v>
      </c>
      <c r="K36" s="96" t="e">
        <f t="shared" si="6"/>
        <v>#DIV/0!</v>
      </c>
      <c r="L36" s="96" t="e">
        <f t="shared" si="6"/>
        <v>#DIV/0!</v>
      </c>
      <c r="M36" s="96" t="e">
        <f t="shared" si="6"/>
        <v>#DIV/0!</v>
      </c>
      <c r="N36" s="99" t="e">
        <f t="shared" si="6"/>
        <v>#DIV/0!</v>
      </c>
      <c r="Q36" s="112"/>
    </row>
    <row r="37" spans="1:17" ht="21.95" customHeight="1" x14ac:dyDescent="0.2">
      <c r="A37" s="105">
        <v>21</v>
      </c>
      <c r="B37" s="244" t="s">
        <v>206</v>
      </c>
      <c r="C37" s="288" t="e">
        <f>$D$33/$D$35</f>
        <v>#DIV/0!</v>
      </c>
      <c r="D37" s="286" t="e">
        <f>SUM(E37:N37)</f>
        <v>#DIV/0!</v>
      </c>
      <c r="E37" s="96" t="e">
        <f t="shared" ref="E37:N37" si="7">$C$38*$C$37*E34</f>
        <v>#DIV/0!</v>
      </c>
      <c r="F37" s="96" t="e">
        <f t="shared" si="7"/>
        <v>#DIV/0!</v>
      </c>
      <c r="G37" s="96" t="e">
        <f t="shared" si="7"/>
        <v>#DIV/0!</v>
      </c>
      <c r="H37" s="96" t="e">
        <f t="shared" si="7"/>
        <v>#DIV/0!</v>
      </c>
      <c r="I37" s="96" t="e">
        <f t="shared" si="7"/>
        <v>#DIV/0!</v>
      </c>
      <c r="J37" s="96" t="e">
        <f t="shared" si="7"/>
        <v>#DIV/0!</v>
      </c>
      <c r="K37" s="96" t="e">
        <f t="shared" si="7"/>
        <v>#DIV/0!</v>
      </c>
      <c r="L37" s="96" t="e">
        <f t="shared" si="7"/>
        <v>#DIV/0!</v>
      </c>
      <c r="M37" s="96" t="e">
        <f t="shared" si="7"/>
        <v>#DIV/0!</v>
      </c>
      <c r="N37" s="99" t="e">
        <f t="shared" si="7"/>
        <v>#DIV/0!</v>
      </c>
      <c r="Q37" s="112"/>
    </row>
    <row r="38" spans="1:17" ht="21.95" customHeight="1" x14ac:dyDescent="0.2">
      <c r="A38" s="105">
        <v>22</v>
      </c>
      <c r="B38" s="248" t="s">
        <v>204</v>
      </c>
      <c r="C38" s="237">
        <f>'HIPA-01'!D18</f>
        <v>0</v>
      </c>
      <c r="D38" s="238">
        <f>IF('HIPA-01'!C22="NINCS MEGOSZTÁS",'HIPA-05'!C38,SUM(E38:N38))</f>
        <v>0</v>
      </c>
      <c r="E38" s="237">
        <f>IF('HIPA-01'!$C$22="NINCS MEGOSZTÁS",0,SUM(E36:E37))</f>
        <v>0</v>
      </c>
      <c r="F38" s="237">
        <f>IF('HIPA-01'!$C$22="NINCS MEGOSZTÁS",0,SUM(F36:F37))</f>
        <v>0</v>
      </c>
      <c r="G38" s="237">
        <f>IF('HIPA-01'!$C$22="NINCS MEGOSZTÁS",0,SUM(G36:G37))</f>
        <v>0</v>
      </c>
      <c r="H38" s="237">
        <f>IF('HIPA-01'!$C$22="NINCS MEGOSZTÁS",0,SUM(H36:H37))</f>
        <v>0</v>
      </c>
      <c r="I38" s="237">
        <f>IF('HIPA-01'!$C$22="NINCS MEGOSZTÁS",0,SUM(I36:I37))</f>
        <v>0</v>
      </c>
      <c r="J38" s="237">
        <f>IF('HIPA-01'!$C$22="NINCS MEGOSZTÁS",0,SUM(J36:J37))</f>
        <v>0</v>
      </c>
      <c r="K38" s="237">
        <f>IF('HIPA-01'!$C$22="NINCS MEGOSZTÁS",0,SUM(K36:K37))</f>
        <v>0</v>
      </c>
      <c r="L38" s="237">
        <f>IF('HIPA-01'!$C$22="NINCS MEGOSZTÁS",0,SUM(L36:L37))</f>
        <v>0</v>
      </c>
      <c r="M38" s="237">
        <f>IF('HIPA-01'!$C$22="NINCS MEGOSZTÁS",0,SUM(M36:M37))</f>
        <v>0</v>
      </c>
      <c r="N38" s="338">
        <f>IF('HIPA-01'!$C$22="NINCS MEGOSZTÁS",0,SUM(N36:N37))</f>
        <v>0</v>
      </c>
      <c r="O38" s="110"/>
      <c r="Q38" s="1"/>
    </row>
    <row r="39" spans="1:17" ht="25.5" hidden="1" x14ac:dyDescent="0.2">
      <c r="A39" s="105">
        <v>23</v>
      </c>
      <c r="B39" s="218" t="s">
        <v>275</v>
      </c>
      <c r="C39" s="222"/>
      <c r="D39" s="286">
        <f>SUM(E39:N39)</f>
        <v>0</v>
      </c>
      <c r="E39" s="283"/>
      <c r="F39" s="283"/>
      <c r="G39" s="283"/>
      <c r="H39" s="283"/>
      <c r="I39" s="283"/>
      <c r="J39" s="283"/>
      <c r="K39" s="283"/>
      <c r="L39" s="283"/>
      <c r="M39" s="283"/>
      <c r="N39" s="284"/>
      <c r="O39" s="1" t="s">
        <v>348</v>
      </c>
      <c r="Q39" s="112"/>
    </row>
    <row r="40" spans="1:17" ht="25.5" hidden="1" x14ac:dyDescent="0.2">
      <c r="A40" s="105">
        <v>24</v>
      </c>
      <c r="B40" s="218" t="s">
        <v>276</v>
      </c>
      <c r="C40" s="222"/>
      <c r="D40" s="286">
        <f>SUM(E40:N40)</f>
        <v>0</v>
      </c>
      <c r="E40" s="283"/>
      <c r="F40" s="283"/>
      <c r="G40" s="283"/>
      <c r="H40" s="283"/>
      <c r="I40" s="283"/>
      <c r="J40" s="283"/>
      <c r="K40" s="283"/>
      <c r="L40" s="283"/>
      <c r="M40" s="283"/>
      <c r="N40" s="284"/>
      <c r="O40" s="1" t="s">
        <v>348</v>
      </c>
      <c r="Q40" s="112"/>
    </row>
    <row r="41" spans="1:17" ht="21.95" customHeight="1" x14ac:dyDescent="0.2">
      <c r="A41" s="105">
        <v>25</v>
      </c>
      <c r="B41" s="218" t="s">
        <v>191</v>
      </c>
      <c r="C41" s="222"/>
      <c r="D41" s="286">
        <f>SUM(E41:N41)</f>
        <v>0</v>
      </c>
      <c r="E41" s="283"/>
      <c r="F41" s="283"/>
      <c r="G41" s="283"/>
      <c r="H41" s="283"/>
      <c r="I41" s="283"/>
      <c r="J41" s="283"/>
      <c r="K41" s="283"/>
      <c r="L41" s="283"/>
      <c r="M41" s="283"/>
      <c r="N41" s="284"/>
      <c r="Q41" s="112"/>
    </row>
    <row r="42" spans="1:17" ht="21.95" customHeight="1" x14ac:dyDescent="0.2">
      <c r="A42" s="105">
        <v>26</v>
      </c>
      <c r="B42" s="218" t="s">
        <v>192</v>
      </c>
      <c r="C42" s="222"/>
      <c r="D42" s="260">
        <f>IF('HIPA-01'!C22="NINCS MEGOSZTÁS",'HIPA-05'!E42,SUM((E38*E42)+(F38*F42)+(G38*G42)+(H38*H42)+(I38*I42)+(J38*J42)+(K38*K42)+(L38*L42)+(M38*M42)+(N38*N42))/D38)</f>
        <v>0.02</v>
      </c>
      <c r="E42" s="290">
        <v>0.02</v>
      </c>
      <c r="F42" s="290">
        <v>0.02</v>
      </c>
      <c r="G42" s="290">
        <v>0.02</v>
      </c>
      <c r="H42" s="290">
        <v>0.02</v>
      </c>
      <c r="I42" s="290">
        <v>0.02</v>
      </c>
      <c r="J42" s="290">
        <v>0.02</v>
      </c>
      <c r="K42" s="290">
        <v>0.02</v>
      </c>
      <c r="L42" s="290">
        <v>0.02</v>
      </c>
      <c r="M42" s="290">
        <v>0.02</v>
      </c>
      <c r="N42" s="339">
        <v>0.02</v>
      </c>
      <c r="Q42" s="112"/>
    </row>
    <row r="43" spans="1:17" ht="21.95" customHeight="1" x14ac:dyDescent="0.2">
      <c r="A43" s="105">
        <v>27</v>
      </c>
      <c r="B43" s="50" t="s">
        <v>13</v>
      </c>
      <c r="C43" s="36"/>
      <c r="D43" s="286">
        <f>SUM(E43:N43)</f>
        <v>0</v>
      </c>
      <c r="E43" s="283"/>
      <c r="F43" s="283"/>
      <c r="G43" s="283"/>
      <c r="H43" s="283"/>
      <c r="I43" s="283"/>
      <c r="J43" s="283"/>
      <c r="K43" s="283"/>
      <c r="L43" s="283"/>
      <c r="M43" s="283"/>
      <c r="N43" s="284"/>
    </row>
    <row r="44" spans="1:17" ht="51" x14ac:dyDescent="0.2">
      <c r="A44" s="105">
        <v>28</v>
      </c>
      <c r="B44" s="50" t="s">
        <v>359</v>
      </c>
      <c r="C44" s="36"/>
      <c r="D44" s="439"/>
      <c r="E44" s="107"/>
      <c r="F44" s="107"/>
      <c r="G44" s="107"/>
      <c r="H44" s="107"/>
      <c r="I44" s="107"/>
      <c r="J44" s="107"/>
      <c r="K44" s="107"/>
      <c r="L44" s="107"/>
      <c r="M44" s="107"/>
      <c r="N44" s="292"/>
    </row>
    <row r="45" spans="1:17" ht="21.95" customHeight="1" x14ac:dyDescent="0.2">
      <c r="A45" s="105">
        <v>29</v>
      </c>
      <c r="B45" s="50" t="s">
        <v>341</v>
      </c>
      <c r="C45" s="36"/>
      <c r="D45" s="285"/>
      <c r="E45" s="107"/>
      <c r="F45" s="107"/>
      <c r="G45" s="107"/>
      <c r="H45" s="107"/>
      <c r="I45" s="107"/>
      <c r="J45" s="107"/>
      <c r="K45" s="107"/>
      <c r="L45" s="107"/>
      <c r="M45" s="107"/>
      <c r="N45" s="292"/>
    </row>
    <row r="46" spans="1:17" ht="40.5" customHeight="1" x14ac:dyDescent="0.2">
      <c r="A46" s="105">
        <v>30</v>
      </c>
      <c r="B46" s="50" t="s">
        <v>340</v>
      </c>
      <c r="C46" s="36"/>
      <c r="D46" s="336"/>
      <c r="E46" s="107"/>
      <c r="F46" s="107"/>
      <c r="G46" s="107"/>
      <c r="H46" s="107"/>
      <c r="I46" s="107"/>
      <c r="J46" s="107"/>
      <c r="K46" s="107"/>
      <c r="L46" s="107"/>
      <c r="M46" s="107"/>
      <c r="N46" s="292"/>
    </row>
    <row r="47" spans="1:17" ht="52.5" customHeight="1" x14ac:dyDescent="0.2">
      <c r="A47" s="105">
        <v>31</v>
      </c>
      <c r="B47" s="50" t="s">
        <v>360</v>
      </c>
      <c r="C47" s="35"/>
      <c r="D47" s="439">
        <f>SUM(E47:N47)</f>
        <v>0</v>
      </c>
      <c r="E47" s="107"/>
      <c r="F47" s="107"/>
      <c r="G47" s="107"/>
      <c r="H47" s="107"/>
      <c r="I47" s="107"/>
      <c r="J47" s="107"/>
      <c r="K47" s="107"/>
      <c r="L47" s="107"/>
      <c r="M47" s="107"/>
      <c r="N47" s="292"/>
    </row>
    <row r="48" spans="1:17" ht="25.5" customHeight="1" x14ac:dyDescent="0.2">
      <c r="A48" s="105">
        <v>32</v>
      </c>
      <c r="B48" s="305" t="s">
        <v>232</v>
      </c>
      <c r="C48" s="337"/>
      <c r="D48" s="96" t="e">
        <f>SUM(E48:N48)</f>
        <v>#DIV/0!</v>
      </c>
      <c r="E48" s="94">
        <f>IF(E38=0,D45*7.5%,($D45*7.5%)*E38/$D38)</f>
        <v>0</v>
      </c>
      <c r="F48" s="94" t="e">
        <f t="shared" ref="F48:N48" si="8">($D45*7.5%)*F38/$D38</f>
        <v>#DIV/0!</v>
      </c>
      <c r="G48" s="94" t="e">
        <f t="shared" si="8"/>
        <v>#DIV/0!</v>
      </c>
      <c r="H48" s="94" t="e">
        <f t="shared" si="8"/>
        <v>#DIV/0!</v>
      </c>
      <c r="I48" s="94" t="e">
        <f t="shared" si="8"/>
        <v>#DIV/0!</v>
      </c>
      <c r="J48" s="94" t="e">
        <f t="shared" si="8"/>
        <v>#DIV/0!</v>
      </c>
      <c r="K48" s="94" t="e">
        <f t="shared" si="8"/>
        <v>#DIV/0!</v>
      </c>
      <c r="L48" s="94" t="e">
        <f t="shared" si="8"/>
        <v>#DIV/0!</v>
      </c>
      <c r="M48" s="94" t="e">
        <f t="shared" si="8"/>
        <v>#DIV/0!</v>
      </c>
      <c r="N48" s="100" t="e">
        <f t="shared" si="8"/>
        <v>#DIV/0!</v>
      </c>
    </row>
    <row r="49" spans="1:17" ht="39.75" customHeight="1" thickBot="1" x14ac:dyDescent="0.25">
      <c r="A49" s="348">
        <v>33</v>
      </c>
      <c r="B49" s="349" t="s">
        <v>248</v>
      </c>
      <c r="C49" s="306"/>
      <c r="D49" s="237" t="e">
        <f>SUM(E49:N49)</f>
        <v>#DIV/0!</v>
      </c>
      <c r="E49" s="350">
        <f>IF(E38=0,D46*10%,($D46*10%)*E38/$D38)</f>
        <v>0</v>
      </c>
      <c r="F49" s="350" t="e">
        <f>($D46*10%)*F38/$D38</f>
        <v>#DIV/0!</v>
      </c>
      <c r="G49" s="350" t="e">
        <f t="shared" ref="F49:N49" si="9">($D46*10%)*G38/$D38</f>
        <v>#DIV/0!</v>
      </c>
      <c r="H49" s="350" t="e">
        <f t="shared" si="9"/>
        <v>#DIV/0!</v>
      </c>
      <c r="I49" s="350" t="e">
        <f t="shared" si="9"/>
        <v>#DIV/0!</v>
      </c>
      <c r="J49" s="350" t="e">
        <f t="shared" si="9"/>
        <v>#DIV/0!</v>
      </c>
      <c r="K49" s="350" t="e">
        <f t="shared" si="9"/>
        <v>#DIV/0!</v>
      </c>
      <c r="L49" s="350" t="e">
        <f t="shared" si="9"/>
        <v>#DIV/0!</v>
      </c>
      <c r="M49" s="350" t="e">
        <f t="shared" si="9"/>
        <v>#DIV/0!</v>
      </c>
      <c r="N49" s="351" t="e">
        <f t="shared" si="9"/>
        <v>#DIV/0!</v>
      </c>
    </row>
    <row r="50" spans="1:17" ht="21.95" customHeight="1" x14ac:dyDescent="0.2">
      <c r="A50" s="346">
        <v>34</v>
      </c>
      <c r="B50" s="352" t="s">
        <v>278</v>
      </c>
      <c r="C50" s="323"/>
      <c r="D50" s="331"/>
      <c r="E50" s="332"/>
      <c r="F50" s="332"/>
      <c r="G50" s="332"/>
      <c r="H50" s="332"/>
      <c r="I50" s="332"/>
      <c r="J50" s="332"/>
      <c r="K50" s="332"/>
      <c r="L50" s="332"/>
      <c r="M50" s="332"/>
      <c r="N50" s="333"/>
    </row>
    <row r="51" spans="1:17" ht="21.95" customHeight="1" x14ac:dyDescent="0.2">
      <c r="A51" s="98">
        <v>35</v>
      </c>
      <c r="B51" s="345" t="s">
        <v>261</v>
      </c>
      <c r="C51" s="325"/>
      <c r="D51" s="326">
        <f>Alapa!C11</f>
        <v>0</v>
      </c>
      <c r="E51" s="334"/>
      <c r="F51" s="334"/>
      <c r="G51" s="334"/>
      <c r="H51" s="334"/>
      <c r="I51" s="334"/>
      <c r="J51" s="334"/>
      <c r="K51" s="334"/>
      <c r="L51" s="334"/>
      <c r="M51" s="334"/>
      <c r="N51" s="335"/>
    </row>
    <row r="52" spans="1:17" ht="21.95" customHeight="1" x14ac:dyDescent="0.2">
      <c r="A52" s="98">
        <v>36</v>
      </c>
      <c r="B52" s="345" t="s">
        <v>264</v>
      </c>
      <c r="C52" s="327"/>
      <c r="D52" s="328">
        <f>V2+151</f>
        <v>151</v>
      </c>
      <c r="E52" s="334"/>
      <c r="F52" s="334"/>
      <c r="G52" s="334"/>
      <c r="H52" s="334"/>
      <c r="I52" s="334"/>
      <c r="J52" s="334"/>
      <c r="K52" s="334"/>
      <c r="L52" s="334"/>
      <c r="M52" s="334"/>
      <c r="N52" s="335"/>
    </row>
    <row r="53" spans="1:17" ht="21.95" customHeight="1" x14ac:dyDescent="0.2">
      <c r="A53" s="98">
        <v>37</v>
      </c>
      <c r="B53" s="345" t="s">
        <v>347</v>
      </c>
      <c r="C53" s="327"/>
      <c r="D53" s="286">
        <f>SUM(E53:N53)</f>
        <v>0</v>
      </c>
      <c r="E53" s="283"/>
      <c r="F53" s="283"/>
      <c r="G53" s="283"/>
      <c r="H53" s="283"/>
      <c r="I53" s="283"/>
      <c r="J53" s="283"/>
      <c r="K53" s="283"/>
      <c r="L53" s="283"/>
      <c r="M53" s="283"/>
      <c r="N53" s="284"/>
    </row>
    <row r="54" spans="1:17" ht="21.95" customHeight="1" x14ac:dyDescent="0.2">
      <c r="A54" s="98">
        <v>38</v>
      </c>
      <c r="B54" s="345" t="s">
        <v>339</v>
      </c>
      <c r="C54" s="327"/>
      <c r="D54" s="286">
        <f>SUM(E54:N54)</f>
        <v>0</v>
      </c>
      <c r="E54" s="283"/>
      <c r="F54" s="283"/>
      <c r="G54" s="283"/>
      <c r="H54" s="283"/>
      <c r="I54" s="283"/>
      <c r="J54" s="283"/>
      <c r="K54" s="283"/>
      <c r="L54" s="283"/>
      <c r="M54" s="283"/>
      <c r="N54" s="284"/>
    </row>
    <row r="55" spans="1:17" ht="21.95" customHeight="1" x14ac:dyDescent="0.2">
      <c r="A55" s="98">
        <v>39</v>
      </c>
      <c r="B55" s="345" t="s">
        <v>279</v>
      </c>
      <c r="C55" s="327"/>
      <c r="D55" s="286">
        <f>SUM(E55:N55)</f>
        <v>0</v>
      </c>
      <c r="E55" s="94">
        <f>SUM(E53:E54)</f>
        <v>0</v>
      </c>
      <c r="F55" s="94">
        <f t="shared" ref="F55:N55" si="10">SUM(F53:F54)</f>
        <v>0</v>
      </c>
      <c r="G55" s="94">
        <f t="shared" si="10"/>
        <v>0</v>
      </c>
      <c r="H55" s="94">
        <f>SUM(H53:H54)</f>
        <v>0</v>
      </c>
      <c r="I55" s="94">
        <f t="shared" si="10"/>
        <v>0</v>
      </c>
      <c r="J55" s="94">
        <f t="shared" si="10"/>
        <v>0</v>
      </c>
      <c r="K55" s="94">
        <f t="shared" si="10"/>
        <v>0</v>
      </c>
      <c r="L55" s="94">
        <f t="shared" si="10"/>
        <v>0</v>
      </c>
      <c r="M55" s="94">
        <f t="shared" si="10"/>
        <v>0</v>
      </c>
      <c r="N55" s="100">
        <f t="shared" si="10"/>
        <v>0</v>
      </c>
      <c r="O55" s="373" t="s">
        <v>305</v>
      </c>
      <c r="Q55" s="112"/>
    </row>
    <row r="56" spans="1:17" ht="25.5" customHeight="1" thickBot="1" x14ac:dyDescent="0.25">
      <c r="A56" s="391">
        <v>40</v>
      </c>
      <c r="B56" s="392" t="s">
        <v>352</v>
      </c>
      <c r="C56" s="393"/>
      <c r="D56" s="353">
        <f>SUM(E56:N56)</f>
        <v>0</v>
      </c>
      <c r="E56" s="394"/>
      <c r="F56" s="394"/>
      <c r="G56" s="394"/>
      <c r="H56" s="394"/>
      <c r="I56" s="394"/>
      <c r="J56" s="394"/>
      <c r="K56" s="394"/>
      <c r="L56" s="394"/>
      <c r="M56" s="394"/>
      <c r="N56" s="395"/>
      <c r="Q56" s="112"/>
    </row>
    <row r="57" spans="1:17" ht="25.5" customHeight="1" x14ac:dyDescent="0.2">
      <c r="B57" s="408" t="s">
        <v>355</v>
      </c>
      <c r="Q57" s="112"/>
    </row>
    <row r="58" spans="1:17" x14ac:dyDescent="0.2">
      <c r="B58" s="409" t="s">
        <v>353</v>
      </c>
      <c r="Q58" s="112"/>
    </row>
    <row r="59" spans="1:17" x14ac:dyDescent="0.2">
      <c r="B59" s="408" t="s">
        <v>354</v>
      </c>
      <c r="Q59" s="112"/>
    </row>
    <row r="60" spans="1:17" ht="25.5" customHeight="1" x14ac:dyDescent="0.2">
      <c r="Q60" s="112"/>
    </row>
    <row r="61" spans="1:17" ht="25.5" customHeight="1" x14ac:dyDescent="0.2">
      <c r="Q61" s="112"/>
    </row>
    <row r="62" spans="1:17" ht="25.5" customHeight="1" x14ac:dyDescent="0.2">
      <c r="Q62" s="112"/>
    </row>
    <row r="63" spans="1:17" ht="25.5" customHeight="1" x14ac:dyDescent="0.2">
      <c r="Q63" s="112"/>
    </row>
    <row r="64" spans="1:17" ht="25.5" customHeight="1" x14ac:dyDescent="0.2">
      <c r="Q64" s="112"/>
    </row>
    <row r="65" spans="17:17" ht="25.5" customHeight="1" x14ac:dyDescent="0.2">
      <c r="Q65" s="112"/>
    </row>
    <row r="66" spans="17:17" ht="25.5" customHeight="1" x14ac:dyDescent="0.2">
      <c r="Q66" s="112"/>
    </row>
    <row r="67" spans="17:17" ht="25.5" customHeight="1" x14ac:dyDescent="0.2">
      <c r="Q67" s="112"/>
    </row>
    <row r="68" spans="17:17" ht="25.5" customHeight="1" x14ac:dyDescent="0.2">
      <c r="Q68" s="112"/>
    </row>
    <row r="69" spans="17:17" ht="25.5" customHeight="1" x14ac:dyDescent="0.2"/>
    <row r="70" spans="17:17" ht="25.5" customHeight="1" x14ac:dyDescent="0.2"/>
  </sheetData>
  <mergeCells count="1">
    <mergeCell ref="E13:N14"/>
  </mergeCells>
  <dataValidations count="1">
    <dataValidation type="list" allowBlank="1" showInputMessage="1" showErrorMessage="1" sqref="C13">
      <formula1>$S$2:$T$2</formula1>
    </dataValidation>
  </dataValidations>
  <hyperlinks>
    <hyperlink ref="O55" location="'HIPA-01'!A1" display="Következő munkalap HIPA-01"/>
    <hyperlink ref="O1" location="Tartalom!A1" display="TARTALOM"/>
  </hyperlinks>
  <pageMargins left="0.74803149606299213" right="0.74803149606299213" top="0.51181102362204722" bottom="0.98425196850393704" header="0.51181102362204722" footer="0.51181102362204722"/>
  <pageSetup paperSize="9" scale="40" orientation="landscape" r:id="rId1"/>
  <headerFooter alignWithMargins="0">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5"/>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42578125" style="1" customWidth="1"/>
    <col min="5" max="15" width="14.28515625" style="1" customWidth="1"/>
    <col min="16" max="16" width="28.140625" style="1" customWidth="1"/>
    <col min="17" max="16384" width="8.85546875" style="1"/>
  </cols>
  <sheetData>
    <row r="1" spans="1:27" ht="16.5" x14ac:dyDescent="0.2">
      <c r="A1" s="4" t="s">
        <v>95</v>
      </c>
      <c r="B1" s="3"/>
      <c r="C1" s="4"/>
      <c r="D1" s="4"/>
      <c r="E1" s="4"/>
      <c r="F1" s="303"/>
      <c r="G1" s="281" t="s">
        <v>167</v>
      </c>
    </row>
    <row r="2" spans="1:27" ht="15.75" x14ac:dyDescent="0.25">
      <c r="A2" s="6"/>
      <c r="B2" s="6"/>
      <c r="C2" s="6"/>
      <c r="D2" s="6"/>
      <c r="E2" s="6"/>
      <c r="F2" s="6"/>
      <c r="G2" s="384" t="s">
        <v>319</v>
      </c>
    </row>
    <row r="3" spans="1:27" ht="16.5" x14ac:dyDescent="0.2">
      <c r="A3" s="4" t="s">
        <v>96</v>
      </c>
      <c r="B3" s="4"/>
      <c r="C3" s="6"/>
      <c r="D3" s="6"/>
      <c r="E3" s="6"/>
      <c r="F3" s="6"/>
      <c r="G3" s="2"/>
    </row>
    <row r="4" spans="1:27" ht="16.5" x14ac:dyDescent="0.3">
      <c r="A4" s="10" t="str">
        <f>CONCATENATE("Ügyfél:   ",Alapa!$C$17)</f>
        <v xml:space="preserve">Ügyfél:   </v>
      </c>
      <c r="B4" s="10"/>
      <c r="C4" s="11" t="str">
        <f>"Dátum:"</f>
        <v>Dátum:</v>
      </c>
      <c r="D4" s="24"/>
      <c r="E4" s="396"/>
      <c r="F4" s="9"/>
    </row>
    <row r="5" spans="1:27" ht="16.5" x14ac:dyDescent="0.3">
      <c r="A5" s="10" t="str">
        <f>CONCATENATE("Fordulónap: ",Alapa!$C$12)</f>
        <v xml:space="preserve">Fordulónap: </v>
      </c>
      <c r="B5" s="10"/>
      <c r="C5" s="12" t="str">
        <f>"Készítette:"</f>
        <v>Készítette:</v>
      </c>
      <c r="D5" s="61"/>
      <c r="E5" s="13" t="e">
        <f>VLOOKUP(H5,Alapa!$G$2:$H$22,2)</f>
        <v>#N/A</v>
      </c>
      <c r="F5" s="13"/>
      <c r="G5" s="14" t="s">
        <v>1</v>
      </c>
      <c r="H5" s="15">
        <v>1</v>
      </c>
    </row>
    <row r="6" spans="1:27" ht="16.5" x14ac:dyDescent="0.3">
      <c r="A6" s="8"/>
      <c r="B6" s="8"/>
      <c r="C6" s="12" t="s">
        <v>0</v>
      </c>
      <c r="D6" s="9"/>
      <c r="E6" s="9" t="str">
        <f>IF(Alapa!$H$2=0," ",Alapa!$H$2)</f>
        <v xml:space="preserve"> </v>
      </c>
      <c r="F6" s="9"/>
    </row>
    <row r="7" spans="1:27" ht="17.25" thickBot="1" x14ac:dyDescent="0.35">
      <c r="A7" s="389" t="s">
        <v>335</v>
      </c>
      <c r="B7" s="8"/>
      <c r="C7" s="16"/>
      <c r="D7" s="16"/>
      <c r="E7" s="17"/>
      <c r="F7" s="17"/>
    </row>
    <row r="8" spans="1:27" ht="20.25" x14ac:dyDescent="0.3">
      <c r="A8" s="188" t="s">
        <v>156</v>
      </c>
      <c r="B8" s="206" t="s">
        <v>157</v>
      </c>
      <c r="C8" s="190"/>
      <c r="D8" s="190"/>
      <c r="E8" s="191"/>
      <c r="F8" s="257"/>
      <c r="G8" s="187"/>
    </row>
    <row r="9" spans="1:27" ht="16.5" x14ac:dyDescent="0.3">
      <c r="A9" s="193" t="s">
        <v>4</v>
      </c>
      <c r="B9" s="8"/>
      <c r="C9" s="23" t="s">
        <v>5</v>
      </c>
      <c r="D9" s="23"/>
      <c r="E9" s="17"/>
      <c r="F9" s="258"/>
    </row>
    <row r="10" spans="1:27" ht="17.25" thickBot="1" x14ac:dyDescent="0.35">
      <c r="A10" s="195">
        <f>Alapa!C25</f>
        <v>0</v>
      </c>
      <c r="B10" s="196"/>
      <c r="C10" s="197">
        <f>Alapa!C17</f>
        <v>0</v>
      </c>
      <c r="D10" s="197"/>
      <c r="E10" s="198"/>
      <c r="F10" s="259"/>
    </row>
    <row r="11" spans="1:27" ht="25.5" customHeight="1" x14ac:dyDescent="0.2">
      <c r="A11" s="303"/>
      <c r="B11" s="20"/>
      <c r="C11" s="20"/>
      <c r="D11" s="20"/>
      <c r="E11" s="28"/>
      <c r="F11" s="28"/>
    </row>
    <row r="12" spans="1:27" ht="25.5" customHeight="1" x14ac:dyDescent="0.2">
      <c r="A12" s="434" t="s">
        <v>336</v>
      </c>
      <c r="B12" s="434"/>
      <c r="C12" s="434"/>
      <c r="D12" s="434"/>
      <c r="E12" s="434"/>
      <c r="F12" s="434"/>
    </row>
    <row r="13" spans="1:27" ht="25.5" customHeight="1" x14ac:dyDescent="0.2">
      <c r="A13" s="79"/>
      <c r="B13" s="117" t="s">
        <v>130</v>
      </c>
      <c r="C13" s="79"/>
      <c r="D13" s="79"/>
      <c r="E13" s="79"/>
      <c r="F13" s="79"/>
    </row>
    <row r="14" spans="1:27" ht="25.5" customHeight="1" x14ac:dyDescent="0.2">
      <c r="A14" s="79"/>
      <c r="B14" s="262" t="str">
        <f>CONCATENATE("A(z) ",C10," a 2014. évi LXXVI Tv. hatálya alá tartozik?")</f>
        <v>A(z) 0 a 2014. évi LXXVI Tv. hatálya alá tartozik?</v>
      </c>
      <c r="C14" s="230" t="s">
        <v>173</v>
      </c>
      <c r="D14" s="79"/>
      <c r="E14" s="79"/>
      <c r="F14" s="79"/>
      <c r="AA14" s="1" t="s">
        <v>173</v>
      </c>
    </row>
    <row r="15" spans="1:27" ht="24" customHeight="1" thickBot="1" x14ac:dyDescent="0.25">
      <c r="A15" s="79"/>
      <c r="B15" s="79"/>
      <c r="C15" s="79"/>
      <c r="D15" s="79"/>
      <c r="E15" s="80" t="s">
        <v>18</v>
      </c>
      <c r="F15" s="80"/>
      <c r="AA15" s="1" t="s">
        <v>105</v>
      </c>
    </row>
    <row r="16" spans="1:27" ht="25.5" x14ac:dyDescent="0.2">
      <c r="A16" s="30"/>
      <c r="B16" s="31" t="s">
        <v>94</v>
      </c>
      <c r="C16" s="32">
        <f>'HIPA-01'!F11</f>
        <v>0</v>
      </c>
      <c r="D16" s="32" t="s">
        <v>311</v>
      </c>
      <c r="E16" s="435" t="str">
        <f>'HIPA-01'!E12</f>
        <v>Megjegyzés/Referencia</v>
      </c>
      <c r="F16" s="436"/>
    </row>
    <row r="17" spans="1:6" ht="24" customHeight="1" x14ac:dyDescent="0.2">
      <c r="A17" s="255">
        <v>1</v>
      </c>
      <c r="B17" s="50" t="s">
        <v>312</v>
      </c>
      <c r="C17" s="92" t="s">
        <v>222</v>
      </c>
      <c r="D17" s="43">
        <f>IF($C$14="IGEN",'HIPA-01'!D18,0)</f>
        <v>0</v>
      </c>
      <c r="E17" s="437"/>
      <c r="F17" s="438"/>
    </row>
    <row r="18" spans="1:6" ht="25.5" customHeight="1" x14ac:dyDescent="0.2">
      <c r="A18" s="255">
        <v>2</v>
      </c>
      <c r="B18" s="50" t="s">
        <v>223</v>
      </c>
      <c r="C18" s="36"/>
      <c r="D18" s="149"/>
      <c r="E18" s="437"/>
      <c r="F18" s="438"/>
    </row>
    <row r="19" spans="1:6" ht="25.5" customHeight="1" x14ac:dyDescent="0.2">
      <c r="A19" s="255">
        <v>3</v>
      </c>
      <c r="B19" s="50" t="s">
        <v>224</v>
      </c>
      <c r="C19" s="36"/>
      <c r="D19" s="43">
        <f>D17-D18</f>
        <v>0</v>
      </c>
      <c r="E19" s="437"/>
      <c r="F19" s="438"/>
    </row>
    <row r="20" spans="1:6" ht="25.5" customHeight="1" thickBot="1" x14ac:dyDescent="0.25">
      <c r="A20" s="256">
        <v>4</v>
      </c>
      <c r="B20" s="51" t="s">
        <v>225</v>
      </c>
      <c r="C20" s="118">
        <v>3.0000000000000001E-3</v>
      </c>
      <c r="D20" s="78">
        <f>D19*$C20</f>
        <v>0</v>
      </c>
      <c r="E20" s="432"/>
      <c r="F20" s="433"/>
    </row>
    <row r="25" spans="1:6" ht="51" customHeight="1" x14ac:dyDescent="0.2"/>
  </sheetData>
  <mergeCells count="6">
    <mergeCell ref="E20:F20"/>
    <mergeCell ref="A12:F12"/>
    <mergeCell ref="E16:F16"/>
    <mergeCell ref="E17:F17"/>
    <mergeCell ref="E18:F18"/>
    <mergeCell ref="E19:F19"/>
  </mergeCells>
  <dataValidations count="1">
    <dataValidation type="list" allowBlank="1" showInputMessage="1" showErrorMessage="1" sqref="C14">
      <formula1>$AA$14:$AA$15</formula1>
    </dataValidation>
  </dataValidations>
  <hyperlinks>
    <hyperlink ref="C17" location="'HIPA-01'!B18" display="HIPA-01'!B18"/>
    <hyperlink ref="G1" location="Tartalom!A1" display="TARTALOM"/>
  </hyperlinks>
  <pageMargins left="0.74803149606299213" right="0.74803149606299213" top="0.51181102362204722" bottom="0.98425196850393704" header="0.51181102362204722" footer="0.51181102362204722"/>
  <pageSetup paperSize="9" orientation="landscape" r:id="rId1"/>
  <headerFooter alignWithMargins="0">
    <oddFooter>&amp;L&amp;"Arial Narrow,Normál"&amp;8&amp;F/&amp;A&amp;C&amp;"Arial Narrow,Normál"&amp;8&amp;P/&amp;N&amp;R&amp;"Arial Narrow,Normál"&amp;8DigitAudit/AuditDok</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0"/>
  <sheetViews>
    <sheetView showGridLines="0" zoomScaleNormal="100" workbookViewId="0"/>
  </sheetViews>
  <sheetFormatPr defaultColWidth="8.85546875" defaultRowHeight="13.5" customHeight="1" x14ac:dyDescent="0.2"/>
  <cols>
    <col min="1" max="1" width="4.85546875" style="120" customWidth="1"/>
    <col min="2" max="2" width="14.42578125" style="120" customWidth="1"/>
    <col min="3" max="8" width="15.7109375" style="120" customWidth="1"/>
    <col min="9" max="9" width="28.140625" style="120" customWidth="1"/>
    <col min="10" max="10" width="10.42578125" style="120" customWidth="1"/>
    <col min="11" max="16384" width="8.85546875" style="120"/>
  </cols>
  <sheetData>
    <row r="1" spans="1:11" ht="16.5" customHeight="1" x14ac:dyDescent="0.2">
      <c r="A1" s="4" t="s">
        <v>131</v>
      </c>
      <c r="B1" s="3"/>
      <c r="C1" s="3"/>
      <c r="D1" s="3"/>
      <c r="E1" s="3"/>
      <c r="F1" s="4"/>
      <c r="G1" s="4"/>
      <c r="H1" s="4"/>
      <c r="I1" s="5"/>
      <c r="J1" s="281" t="s">
        <v>167</v>
      </c>
    </row>
    <row r="2" spans="1:11" ht="16.5" customHeight="1" x14ac:dyDescent="0.25">
      <c r="A2" s="121"/>
      <c r="B2" s="121"/>
      <c r="C2" s="121"/>
      <c r="D2" s="121"/>
      <c r="E2" s="121"/>
      <c r="F2" s="121"/>
      <c r="G2" s="121"/>
      <c r="H2" s="121"/>
      <c r="I2" s="121"/>
      <c r="J2" s="384" t="s">
        <v>319</v>
      </c>
    </row>
    <row r="3" spans="1:11" ht="16.5" customHeight="1" x14ac:dyDescent="0.2">
      <c r="A3" s="4" t="s">
        <v>132</v>
      </c>
      <c r="B3" s="4"/>
      <c r="C3" s="4"/>
      <c r="D3" s="4"/>
      <c r="E3" s="4"/>
      <c r="F3" s="121"/>
      <c r="G3" s="121"/>
      <c r="H3" s="121"/>
      <c r="I3" s="121"/>
      <c r="J3" s="122"/>
    </row>
    <row r="4" spans="1:11" ht="16.5" customHeight="1" x14ac:dyDescent="0.3">
      <c r="A4" s="123" t="str">
        <f>CONCATENATE("Ügyfél:   ",Alapa!$C$17)</f>
        <v xml:space="preserve">Ügyfél:   </v>
      </c>
      <c r="B4" s="124"/>
      <c r="C4" s="124"/>
      <c r="D4" s="124"/>
      <c r="E4" s="125"/>
      <c r="F4" s="11" t="str">
        <f>"Dátum:"</f>
        <v>Dátum:</v>
      </c>
      <c r="G4" s="24"/>
      <c r="H4" s="396"/>
      <c r="I4" s="173"/>
    </row>
    <row r="5" spans="1:11" ht="16.5" customHeight="1" x14ac:dyDescent="0.3">
      <c r="A5" s="123" t="str">
        <f>CONCATENATE("Fordulónap: ",Alapa!$C$12)</f>
        <v xml:space="preserve">Fordulónap: </v>
      </c>
      <c r="B5" s="124"/>
      <c r="C5" s="124"/>
      <c r="D5" s="124"/>
      <c r="E5" s="125"/>
      <c r="F5" s="12" t="str">
        <f>"Készítette:"</f>
        <v>Készítette:</v>
      </c>
      <c r="G5" s="61"/>
      <c r="H5" s="174" t="e">
        <f>VLOOKUP(K5,Alapa!$G$2:$H$22,2)</f>
        <v>#N/A</v>
      </c>
      <c r="I5" s="175"/>
      <c r="J5" s="126" t="s">
        <v>1</v>
      </c>
      <c r="K5" s="127">
        <v>1</v>
      </c>
    </row>
    <row r="6" spans="1:11" ht="16.5" customHeight="1" x14ac:dyDescent="0.3">
      <c r="A6" s="8"/>
      <c r="B6" s="8"/>
      <c r="C6" s="8"/>
      <c r="D6" s="8"/>
      <c r="E6" s="8"/>
      <c r="F6" s="12" t="s">
        <v>0</v>
      </c>
      <c r="G6" s="61"/>
      <c r="H6" s="124" t="str">
        <f>IF(Alapa!$H$2=0," ",Alapa!$H$2)</f>
        <v xml:space="preserve"> </v>
      </c>
      <c r="I6" s="175"/>
    </row>
    <row r="7" spans="1:11" ht="21.75" customHeight="1" thickBot="1" x14ac:dyDescent="0.35">
      <c r="A7" s="389" t="s">
        <v>337</v>
      </c>
      <c r="B7" s="8"/>
      <c r="C7" s="8"/>
      <c r="D7" s="8"/>
      <c r="E7" s="8"/>
      <c r="F7" s="16"/>
      <c r="G7" s="16"/>
      <c r="H7" s="128"/>
      <c r="I7" s="129"/>
      <c r="J7" s="311" t="s">
        <v>167</v>
      </c>
    </row>
    <row r="8" spans="1:11" ht="16.5" customHeight="1" x14ac:dyDescent="0.3">
      <c r="A8" s="188" t="s">
        <v>156</v>
      </c>
      <c r="B8" s="209"/>
      <c r="C8" s="201" t="s">
        <v>158</v>
      </c>
      <c r="D8" s="209"/>
      <c r="E8" s="209"/>
      <c r="F8" s="190"/>
      <c r="G8" s="190"/>
      <c r="H8" s="210"/>
      <c r="I8" s="211"/>
      <c r="J8" s="312"/>
    </row>
    <row r="9" spans="1:11" ht="16.5" customHeight="1" x14ac:dyDescent="0.3">
      <c r="A9" s="193" t="s">
        <v>4</v>
      </c>
      <c r="B9" s="8"/>
      <c r="C9" s="8"/>
      <c r="D9" s="8"/>
      <c r="E9" s="8"/>
      <c r="F9" s="23" t="s">
        <v>5</v>
      </c>
      <c r="G9" s="23"/>
      <c r="H9" s="128"/>
      <c r="I9" s="212"/>
    </row>
    <row r="10" spans="1:11" ht="16.5" customHeight="1" thickBot="1" x14ac:dyDescent="0.35">
      <c r="A10" s="195">
        <f>Alapa!C25</f>
        <v>0</v>
      </c>
      <c r="B10" s="196"/>
      <c r="C10" s="196"/>
      <c r="D10" s="196"/>
      <c r="E10" s="196"/>
      <c r="F10" s="197">
        <f>Alapa!C17</f>
        <v>0</v>
      </c>
      <c r="G10" s="197"/>
      <c r="H10" s="213"/>
      <c r="I10" s="214"/>
    </row>
    <row r="11" spans="1:11" ht="21.95" customHeight="1" x14ac:dyDescent="0.2">
      <c r="A11" s="303"/>
      <c r="B11" s="20"/>
      <c r="C11" s="20"/>
      <c r="D11" s="19" t="s">
        <v>238</v>
      </c>
      <c r="E11" s="20" t="s">
        <v>364</v>
      </c>
      <c r="F11" s="20"/>
      <c r="G11" s="20"/>
      <c r="H11" s="130"/>
      <c r="I11" s="131"/>
    </row>
    <row r="12" spans="1:11" ht="21.95" customHeight="1" thickBot="1" x14ac:dyDescent="0.25">
      <c r="A12" s="157"/>
      <c r="B12" s="158" t="s">
        <v>133</v>
      </c>
      <c r="C12" s="157"/>
      <c r="D12" s="304">
        <f>9*161000</f>
        <v>1449000</v>
      </c>
      <c r="E12" s="159" t="s">
        <v>134</v>
      </c>
      <c r="F12" s="160">
        <v>0.05</v>
      </c>
      <c r="G12" s="157"/>
      <c r="H12" s="161" t="s">
        <v>18</v>
      </c>
      <c r="I12" s="157"/>
    </row>
    <row r="13" spans="1:11" ht="49.5" x14ac:dyDescent="0.2">
      <c r="A13" s="162"/>
      <c r="B13" s="163" t="s">
        <v>135</v>
      </c>
      <c r="C13" s="169" t="s">
        <v>136</v>
      </c>
      <c r="D13" s="169" t="s">
        <v>137</v>
      </c>
      <c r="E13" s="169" t="s">
        <v>147</v>
      </c>
      <c r="F13" s="169" t="s">
        <v>138</v>
      </c>
      <c r="G13" s="164" t="s">
        <v>139</v>
      </c>
      <c r="H13" s="164" t="s">
        <v>140</v>
      </c>
      <c r="I13" s="165" t="s">
        <v>6</v>
      </c>
    </row>
    <row r="14" spans="1:11" ht="21.95" customHeight="1" x14ac:dyDescent="0.2">
      <c r="A14" s="34"/>
      <c r="B14" s="166" t="s">
        <v>141</v>
      </c>
      <c r="C14" s="145"/>
      <c r="D14" s="146">
        <f>ROUND(C14*$F$12,1)</f>
        <v>0</v>
      </c>
      <c r="E14" s="147"/>
      <c r="F14" s="148">
        <f>IF(C14&gt;25,IF(D14-E14&gt;0,(D14-E14)*$D$12/4,0),0)</f>
        <v>0</v>
      </c>
      <c r="G14" s="149"/>
      <c r="H14" s="149"/>
      <c r="I14" s="132"/>
    </row>
    <row r="15" spans="1:11" ht="21.95" customHeight="1" x14ac:dyDescent="0.2">
      <c r="A15" s="34"/>
      <c r="B15" s="166" t="s">
        <v>142</v>
      </c>
      <c r="C15" s="145"/>
      <c r="D15" s="146">
        <f>ROUND(C15*$F$12,1)</f>
        <v>0</v>
      </c>
      <c r="E15" s="147"/>
      <c r="F15" s="148">
        <f>IF(C15&gt;25,IF(D15-E15&gt;0,(D15-E15)*$D$12/4,0),0)</f>
        <v>0</v>
      </c>
      <c r="G15" s="149"/>
      <c r="H15" s="149"/>
      <c r="I15" s="132"/>
    </row>
    <row r="16" spans="1:11" ht="21.95" customHeight="1" x14ac:dyDescent="0.2">
      <c r="A16" s="34"/>
      <c r="B16" s="166" t="s">
        <v>143</v>
      </c>
      <c r="C16" s="145"/>
      <c r="D16" s="146">
        <f>ROUND(C16*$F$12,1)</f>
        <v>0</v>
      </c>
      <c r="E16" s="147"/>
      <c r="F16" s="148">
        <f>IF(C16&gt;25,IF(D16-E16&gt;0,(D16-E16)*$D$12/4,0),0)</f>
        <v>0</v>
      </c>
      <c r="G16" s="149"/>
      <c r="H16" s="149"/>
      <c r="I16" s="132"/>
    </row>
    <row r="17" spans="1:9" ht="21.95" customHeight="1" x14ac:dyDescent="0.2">
      <c r="A17" s="134"/>
      <c r="B17" s="167" t="s">
        <v>144</v>
      </c>
      <c r="C17" s="138"/>
      <c r="D17" s="139">
        <f>ROUND(C17*$F$12,1)</f>
        <v>0</v>
      </c>
      <c r="E17" s="140"/>
      <c r="F17" s="150"/>
      <c r="G17" s="149"/>
      <c r="H17" s="149"/>
      <c r="I17" s="132"/>
    </row>
    <row r="18" spans="1:9" ht="21.95" customHeight="1" x14ac:dyDescent="0.2">
      <c r="A18" s="34"/>
      <c r="B18" s="136" t="s">
        <v>145</v>
      </c>
      <c r="C18" s="141"/>
      <c r="D18" s="142"/>
      <c r="E18" s="143"/>
      <c r="F18" s="151">
        <f>SUM(F14:F17)</f>
        <v>0</v>
      </c>
      <c r="G18" s="151">
        <f>SUM(G14:G17)</f>
        <v>0</v>
      </c>
      <c r="H18" s="151">
        <f>SUM(H14:H17)</f>
        <v>0</v>
      </c>
      <c r="I18" s="132"/>
    </row>
    <row r="19" spans="1:9" ht="21.95" customHeight="1" x14ac:dyDescent="0.2">
      <c r="A19" s="81"/>
      <c r="B19" s="137"/>
      <c r="C19" s="144"/>
      <c r="D19" s="144"/>
      <c r="E19" s="144"/>
      <c r="F19" s="144"/>
      <c r="G19" s="135"/>
      <c r="H19" s="135"/>
      <c r="I19" s="152"/>
    </row>
    <row r="20" spans="1:9" ht="21.95" customHeight="1" thickBot="1" x14ac:dyDescent="0.25">
      <c r="A20" s="38"/>
      <c r="B20" s="168" t="s">
        <v>146</v>
      </c>
      <c r="C20" s="153">
        <f>ROUND(SUM(C14:C17)/4,1)</f>
        <v>0</v>
      </c>
      <c r="D20" s="154">
        <f>ROUND(C20*$F$12,1)</f>
        <v>0</v>
      </c>
      <c r="E20" s="155">
        <f>ROUND(SUM(E14:E17)/4,1)</f>
        <v>0</v>
      </c>
      <c r="F20" s="156">
        <f>IF(D20-E20&gt;0,IF(C20&gt;25,SUM(D20-E20)*$D$12,0),0)</f>
        <v>0</v>
      </c>
      <c r="G20" s="48"/>
      <c r="H20" s="48"/>
      <c r="I20" s="133"/>
    </row>
  </sheetData>
  <hyperlinks>
    <hyperlink ref="J7" location="Tartalom!A27" display="TARTALOM"/>
    <hyperlink ref="J1" location="Tartalom!A1" display="TARTALOM"/>
  </hyperlinks>
  <pageMargins left="0.74803149606299213" right="0.74803149606299213" top="0.51181102362204722" bottom="0.98425196850393704" header="0.51181102362204722" footer="0.51181102362204722"/>
  <pageSetup paperSize="9" scale="93" orientation="landscape" r:id="rId1"/>
  <headerFooter alignWithMargins="0">
    <oddFooter>&amp;L&amp;"Arial Narrow,Normál"&amp;8&amp;F/&amp;A&amp;C&amp;"Arial Narrow,Normál"&amp;8&amp;P/&amp;N&amp;R&amp;"Arial Narrow,Normál"&amp;8DigitAudit/AuditDok</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10</vt:i4>
      </vt:variant>
      <vt:variant>
        <vt:lpstr>Névvel ellátott tartományok</vt:lpstr>
      </vt:variant>
      <vt:variant>
        <vt:i4>10</vt:i4>
      </vt:variant>
    </vt:vector>
  </HeadingPairs>
  <TitlesOfParts>
    <vt:vector size="20" baseType="lpstr">
      <vt:lpstr>Tartalom</vt:lpstr>
      <vt:lpstr>HIPA-00</vt:lpstr>
      <vt:lpstr>HIPA-01</vt:lpstr>
      <vt:lpstr>HIPA-02</vt:lpstr>
      <vt:lpstr>HIPA-03</vt:lpstr>
      <vt:lpstr>HIPA-04</vt:lpstr>
      <vt:lpstr>HIPA-05</vt:lpstr>
      <vt:lpstr>INNOV</vt:lpstr>
      <vt:lpstr>REHAB</vt:lpstr>
      <vt:lpstr>Alapa</vt:lpstr>
      <vt:lpstr>'HIPA-00'!Print_Area</vt:lpstr>
      <vt:lpstr>'HIPA-01'!Print_Area</vt:lpstr>
      <vt:lpstr>'HIPA-02'!Print_Area</vt:lpstr>
      <vt:lpstr>'HIPA-03'!Print_Area</vt:lpstr>
      <vt:lpstr>'HIPA-04'!Print_Area</vt:lpstr>
      <vt:lpstr>'HIPA-05'!Print_Area</vt:lpstr>
      <vt:lpstr>INNOV!Print_Area</vt:lpstr>
      <vt:lpstr>REHAB!Print_Area</vt:lpstr>
      <vt:lpstr>Tartalom!Print_Area</vt:lpstr>
      <vt:lpstr>'HIPA-03'!Print_Titles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v.1.21.51.0.1#2021-10-18</dc:description>
  <cp:lastPrinted>2019-01-16T12:05:07Z</cp:lastPrinted>
  <dcterms:created xsi:type="dcterms:W3CDTF">2009-11-24T14:54:53Z</dcterms:created>
  <dcterms:modified xsi:type="dcterms:W3CDTF">2021-09-16T15:05:57Z</dcterms:modified>
</cp:coreProperties>
</file>