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Munkalap\2025\AuditDok\K Könyvvizsgálat végreh\5. KM Munkaprogram végrehajtása\1. KM Mérleg\01. KM-AI Immateriális javak\"/>
    </mc:Choice>
  </mc:AlternateContent>
  <xr:revisionPtr revIDLastSave="0" documentId="13_ncr:1_{C71C81DD-A8F9-4164-B0E6-4393756BE4E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unkalap2_" sheetId="1" r:id="rId1"/>
    <sheet name="KM-AI-10-1" sheetId="11" r:id="rId2"/>
    <sheet name="KM-AI-10-2" sheetId="13" r:id="rId3"/>
    <sheet name="KM-AI-10-3" sheetId="14" r:id="rId4"/>
    <sheet name="KM-AI-10-4" sheetId="15" r:id="rId5"/>
    <sheet name="KM-AI-10-5" sheetId="16" r:id="rId6"/>
    <sheet name="KM-AI-10-6" sheetId="18" r:id="rId7"/>
    <sheet name="KM-AI-10-7" sheetId="10" r:id="rId8"/>
    <sheet name="KM-AI-10-8" sheetId="19" r:id="rId9"/>
    <sheet name="Alapa" sheetId="2" r:id="rId10"/>
    <sheet name="Import_M" sheetId="3" r:id="rId11"/>
    <sheet name="Import_O" sheetId="4" r:id="rId12"/>
    <sheet name="Import_F" sheetId="5" r:id="rId13"/>
    <sheet name="Import_FK" sheetId="6" r:id="rId14"/>
    <sheet name="Import_KK" sheetId="7" r:id="rId15"/>
  </sheets>
  <definedNames>
    <definedName name="_xlnm.Database">#REF!</definedName>
    <definedName name="K" localSheetId="2" hidden="1">{#N/A,#N/A,TRUE,"A1";#N/A,#N/A,TRUE,"A2";#N/A,#N/A,TRUE,"B1"}</definedName>
    <definedName name="K" localSheetId="3" hidden="1">{#N/A,#N/A,TRUE,"A1";#N/A,#N/A,TRUE,"A2";#N/A,#N/A,TRUE,"B1"}</definedName>
    <definedName name="K" localSheetId="4" hidden="1">{#N/A,#N/A,TRUE,"A1";#N/A,#N/A,TRUE,"A2";#N/A,#N/A,TRUE,"B1"}</definedName>
    <definedName name="K" localSheetId="5" hidden="1">{#N/A,#N/A,TRUE,"A1";#N/A,#N/A,TRUE,"A2";#N/A,#N/A,TRUE,"B1"}</definedName>
    <definedName name="K" localSheetId="6" hidden="1">{#N/A,#N/A,TRUE,"A1";#N/A,#N/A,TRUE,"A2";#N/A,#N/A,TRUE,"B1"}</definedName>
    <definedName name="K" hidden="1">{#N/A,#N/A,TRUE,"A1";#N/A,#N/A,TRUE,"A2";#N/A,#N/A,TRUE,"B1"}</definedName>
    <definedName name="KörlevMező">#REF!</definedName>
    <definedName name="_xlnm.Print_Titles" localSheetId="7">'KM-AI-10-7'!$1:$9</definedName>
    <definedName name="_xlnm.Print_Titles" localSheetId="8">'KM-AI-10-8'!$1:$8</definedName>
    <definedName name="_xlnm.Print_Titles" localSheetId="0">Munkalap2_!$1:$8</definedName>
    <definedName name="_xlnm.Print_Area" localSheetId="0">Munkalap2_!$A$1:$F$43</definedName>
    <definedName name="TABLE" localSheetId="9">Alapa!$C$27</definedName>
    <definedName name="TABLE_2" localSheetId="9">Alapa!$C$27</definedName>
    <definedName name="wrn.Proba." localSheetId="2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6" hidden="1">{#N/A,#N/A,TRUE,"A1";#N/A,#N/A,TRUE,"A2";#N/A,#N/A,TRUE,"B1"}</definedName>
    <definedName name="wrn.Proba." localSheetId="7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9" l="1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J6" i="19"/>
  <c r="I6" i="19"/>
  <c r="H6" i="19"/>
  <c r="J5" i="19"/>
  <c r="I5" i="19"/>
  <c r="H5" i="19"/>
  <c r="J4" i="19"/>
  <c r="I4" i="19"/>
  <c r="H4" i="19"/>
  <c r="B9" i="19"/>
  <c r="B7" i="19"/>
  <c r="B6" i="19"/>
  <c r="B5" i="19"/>
  <c r="B4" i="19"/>
  <c r="D3" i="19" l="1"/>
  <c r="F41" i="18" l="1"/>
  <c r="F35" i="18"/>
  <c r="F29" i="18"/>
  <c r="F19" i="18"/>
  <c r="F13" i="18"/>
  <c r="N5" i="18"/>
  <c r="K5" i="18"/>
  <c r="K4" i="18"/>
  <c r="B5" i="18"/>
  <c r="B4" i="18"/>
  <c r="I5" i="16"/>
  <c r="F5" i="16"/>
  <c r="F4" i="16"/>
  <c r="A5" i="16"/>
  <c r="A4" i="16"/>
  <c r="I5" i="15"/>
  <c r="G5" i="15"/>
  <c r="G4" i="15"/>
  <c r="B5" i="15"/>
  <c r="B4" i="15"/>
  <c r="I5" i="14"/>
  <c r="G5" i="14"/>
  <c r="G4" i="14"/>
  <c r="B5" i="14"/>
  <c r="B4" i="14"/>
  <c r="F40" i="18" l="1"/>
  <c r="E40" i="18"/>
  <c r="F34" i="18"/>
  <c r="F36" i="18" s="1"/>
  <c r="E34" i="18"/>
  <c r="F28" i="18"/>
  <c r="F30" i="18" s="1"/>
  <c r="E28" i="18"/>
  <c r="F18" i="18"/>
  <c r="F20" i="18" s="1"/>
  <c r="E18" i="18"/>
  <c r="F12" i="18"/>
  <c r="E12" i="18"/>
  <c r="E44" i="18" s="1"/>
  <c r="A10" i="18"/>
  <c r="L8" i="18"/>
  <c r="H2" i="18"/>
  <c r="G2" i="18"/>
  <c r="F14" i="18" l="1"/>
  <c r="F42" i="18"/>
  <c r="F45" i="18"/>
  <c r="F44" i="18"/>
  <c r="F46" i="18" s="1"/>
  <c r="A11" i="18"/>
  <c r="A16" i="18" l="1"/>
  <c r="A17" i="18" s="1"/>
  <c r="A22" i="18" l="1"/>
  <c r="A23" i="18"/>
  <c r="A24" i="18" s="1"/>
  <c r="A25" i="18" l="1"/>
  <c r="A26" i="18" l="1"/>
  <c r="A27" i="18" l="1"/>
  <c r="A32" i="18"/>
  <c r="A33" i="18" s="1"/>
  <c r="A38" i="18" s="1"/>
  <c r="A39" i="18" s="1"/>
  <c r="K33" i="16"/>
  <c r="J33" i="16"/>
  <c r="I33" i="16"/>
  <c r="G33" i="16"/>
  <c r="F33" i="16"/>
  <c r="D33" i="16"/>
  <c r="C33" i="16"/>
  <c r="L32" i="16"/>
  <c r="E32" i="16"/>
  <c r="H32" i="16" s="1"/>
  <c r="L31" i="16"/>
  <c r="E31" i="16"/>
  <c r="H31" i="16" s="1"/>
  <c r="L30" i="16"/>
  <c r="E30" i="16"/>
  <c r="H30" i="16" s="1"/>
  <c r="L29" i="16"/>
  <c r="E29" i="16"/>
  <c r="H29" i="16" s="1"/>
  <c r="L28" i="16"/>
  <c r="L33" i="16" s="1"/>
  <c r="E28" i="16"/>
  <c r="H28" i="16" s="1"/>
  <c r="H24" i="16"/>
  <c r="F24" i="16"/>
  <c r="D24" i="16"/>
  <c r="C24" i="16"/>
  <c r="E23" i="16"/>
  <c r="G23" i="16" s="1"/>
  <c r="K23" i="16" s="1"/>
  <c r="E22" i="16"/>
  <c r="G22" i="16" s="1"/>
  <c r="K22" i="16" s="1"/>
  <c r="E21" i="16"/>
  <c r="G21" i="16" s="1"/>
  <c r="K21" i="16" s="1"/>
  <c r="E20" i="16"/>
  <c r="G20" i="16" s="1"/>
  <c r="K20" i="16" s="1"/>
  <c r="E19" i="16"/>
  <c r="E24" i="16" s="1"/>
  <c r="I15" i="16"/>
  <c r="G15" i="16"/>
  <c r="F15" i="16"/>
  <c r="E15" i="16"/>
  <c r="D15" i="16"/>
  <c r="C15" i="16"/>
  <c r="H14" i="16"/>
  <c r="J14" i="16" s="1"/>
  <c r="H13" i="16"/>
  <c r="J13" i="16" s="1"/>
  <c r="H12" i="16"/>
  <c r="J12" i="16" s="1"/>
  <c r="H11" i="16"/>
  <c r="H10" i="16"/>
  <c r="J10" i="16" s="1"/>
  <c r="E2" i="16"/>
  <c r="D2" i="16"/>
  <c r="H15" i="16" l="1"/>
  <c r="H33" i="16"/>
  <c r="E33" i="16"/>
  <c r="J11" i="16"/>
  <c r="J15" i="16" s="1"/>
  <c r="G19" i="16"/>
  <c r="K19" i="16" l="1"/>
  <c r="K24" i="16" s="1"/>
  <c r="G24" i="16"/>
  <c r="H25" i="15" l="1"/>
  <c r="G25" i="15"/>
  <c r="F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E2" i="15"/>
  <c r="D2" i="15"/>
  <c r="I25" i="15" l="1"/>
  <c r="H25" i="14"/>
  <c r="F24" i="14"/>
  <c r="I24" i="14" s="1"/>
  <c r="F23" i="14"/>
  <c r="I23" i="14" s="1"/>
  <c r="F22" i="14"/>
  <c r="I22" i="14" s="1"/>
  <c r="F21" i="14"/>
  <c r="I21" i="14" s="1"/>
  <c r="F20" i="14"/>
  <c r="I20" i="14" s="1"/>
  <c r="F19" i="14"/>
  <c r="I19" i="14" s="1"/>
  <c r="F18" i="14"/>
  <c r="I18" i="14" s="1"/>
  <c r="F17" i="14"/>
  <c r="I17" i="14" s="1"/>
  <c r="F16" i="14"/>
  <c r="I16" i="14" s="1"/>
  <c r="F15" i="14"/>
  <c r="I15" i="14" s="1"/>
  <c r="F14" i="14"/>
  <c r="I14" i="14" s="1"/>
  <c r="F13" i="14"/>
  <c r="I13" i="14" s="1"/>
  <c r="F12" i="14"/>
  <c r="I12" i="14" s="1"/>
  <c r="F11" i="14"/>
  <c r="I11" i="14" s="1"/>
  <c r="F10" i="14"/>
  <c r="I10" i="14" s="1"/>
  <c r="F9" i="14"/>
  <c r="I9" i="14" s="1"/>
  <c r="E2" i="14"/>
  <c r="D2" i="14"/>
  <c r="I25" i="14" l="1"/>
  <c r="F25" i="14"/>
  <c r="G7" i="10" l="1"/>
  <c r="A7" i="10"/>
  <c r="A6" i="10"/>
  <c r="H45" i="10"/>
  <c r="F14" i="10"/>
  <c r="F12" i="10"/>
  <c r="A5" i="10"/>
  <c r="S39" i="13"/>
  <c r="H39" i="13"/>
  <c r="S33" i="13"/>
  <c r="H33" i="13"/>
  <c r="S26" i="13"/>
  <c r="H26" i="13"/>
  <c r="S19" i="13"/>
  <c r="H19" i="13"/>
  <c r="S13" i="13"/>
  <c r="H13" i="13"/>
  <c r="K5" i="13"/>
  <c r="H5" i="13"/>
  <c r="H4" i="13"/>
  <c r="B5" i="13"/>
  <c r="B4" i="13"/>
  <c r="K55" i="11"/>
  <c r="K54" i="11"/>
  <c r="K53" i="11"/>
  <c r="K52" i="11"/>
  <c r="K51" i="11"/>
  <c r="K50" i="11"/>
  <c r="K49" i="11"/>
  <c r="K46" i="11"/>
  <c r="K45" i="11"/>
  <c r="K44" i="11"/>
  <c r="K43" i="11"/>
  <c r="K42" i="11"/>
  <c r="K41" i="11"/>
  <c r="K40" i="11"/>
  <c r="J5" i="11"/>
  <c r="G5" i="11"/>
  <c r="G4" i="11"/>
  <c r="B4" i="11"/>
  <c r="S38" i="13" l="1"/>
  <c r="S40" i="13" s="1"/>
  <c r="R38" i="13"/>
  <c r="Q38" i="13"/>
  <c r="P38" i="13"/>
  <c r="O38" i="13"/>
  <c r="L38" i="13"/>
  <c r="J38" i="13"/>
  <c r="H38" i="13"/>
  <c r="H40" i="13" s="1"/>
  <c r="E38" i="13"/>
  <c r="D38" i="13"/>
  <c r="C38" i="13"/>
  <c r="T37" i="13"/>
  <c r="K37" i="13"/>
  <c r="M37" i="13" s="1"/>
  <c r="N37" i="13" s="1"/>
  <c r="I37" i="13"/>
  <c r="T36" i="13"/>
  <c r="T38" i="13" s="1"/>
  <c r="K36" i="13"/>
  <c r="K38" i="13" s="1"/>
  <c r="I36" i="13"/>
  <c r="S32" i="13"/>
  <c r="S34" i="13" s="1"/>
  <c r="R32" i="13"/>
  <c r="Q32" i="13"/>
  <c r="P32" i="13"/>
  <c r="O32" i="13"/>
  <c r="L32" i="13"/>
  <c r="J32" i="13"/>
  <c r="H32" i="13"/>
  <c r="H34" i="13" s="1"/>
  <c r="E32" i="13"/>
  <c r="D32" i="13"/>
  <c r="C32" i="13"/>
  <c r="T31" i="13"/>
  <c r="K31" i="13"/>
  <c r="M31" i="13" s="1"/>
  <c r="N31" i="13" s="1"/>
  <c r="I31" i="13"/>
  <c r="T30" i="13"/>
  <c r="K30" i="13"/>
  <c r="M30" i="13" s="1"/>
  <c r="N30" i="13" s="1"/>
  <c r="I30" i="13"/>
  <c r="T29" i="13"/>
  <c r="T32" i="13" s="1"/>
  <c r="K29" i="13"/>
  <c r="M29" i="13" s="1"/>
  <c r="N29" i="13" s="1"/>
  <c r="I29" i="13"/>
  <c r="S25" i="13"/>
  <c r="S27" i="13" s="1"/>
  <c r="R25" i="13"/>
  <c r="Q25" i="13"/>
  <c r="P25" i="13"/>
  <c r="O25" i="13"/>
  <c r="L25" i="13"/>
  <c r="J25" i="13"/>
  <c r="H25" i="13"/>
  <c r="H27" i="13" s="1"/>
  <c r="E25" i="13"/>
  <c r="D25" i="13"/>
  <c r="C25" i="13"/>
  <c r="T24" i="13"/>
  <c r="K24" i="13"/>
  <c r="M24" i="13" s="1"/>
  <c r="N24" i="13" s="1"/>
  <c r="I24" i="13"/>
  <c r="T23" i="13"/>
  <c r="K23" i="13"/>
  <c r="M23" i="13" s="1"/>
  <c r="N23" i="13" s="1"/>
  <c r="I23" i="13"/>
  <c r="T22" i="13"/>
  <c r="T25" i="13" s="1"/>
  <c r="K22" i="13"/>
  <c r="I22" i="13"/>
  <c r="H43" i="13"/>
  <c r="S18" i="13"/>
  <c r="S20" i="13" s="1"/>
  <c r="R18" i="13"/>
  <c r="Q18" i="13"/>
  <c r="P18" i="13"/>
  <c r="O18" i="13"/>
  <c r="L18" i="13"/>
  <c r="J18" i="13"/>
  <c r="H18" i="13"/>
  <c r="E18" i="13"/>
  <c r="D18" i="13"/>
  <c r="C18" i="13"/>
  <c r="T17" i="13"/>
  <c r="K17" i="13"/>
  <c r="M17" i="13" s="1"/>
  <c r="N17" i="13" s="1"/>
  <c r="I17" i="13"/>
  <c r="T16" i="13"/>
  <c r="T18" i="13" s="1"/>
  <c r="K16" i="13"/>
  <c r="M16" i="13" s="1"/>
  <c r="I16" i="13"/>
  <c r="S43" i="13"/>
  <c r="R12" i="13"/>
  <c r="R42" i="13" s="1"/>
  <c r="Q12" i="13"/>
  <c r="P12" i="13"/>
  <c r="P42" i="13" s="1"/>
  <c r="O12" i="13"/>
  <c r="O42" i="13" s="1"/>
  <c r="L12" i="13"/>
  <c r="L42" i="13" s="1"/>
  <c r="J12" i="13"/>
  <c r="J42" i="13" s="1"/>
  <c r="H12" i="13"/>
  <c r="H14" i="13" s="1"/>
  <c r="E12" i="13"/>
  <c r="E42" i="13" s="1"/>
  <c r="D12" i="13"/>
  <c r="D42" i="13" s="1"/>
  <c r="C12" i="13"/>
  <c r="C42" i="13" s="1"/>
  <c r="K11" i="13"/>
  <c r="M11" i="13" s="1"/>
  <c r="S11" i="13" s="1"/>
  <c r="T11" i="13" s="1"/>
  <c r="I11" i="13"/>
  <c r="K10" i="13"/>
  <c r="M10" i="13" s="1"/>
  <c r="I10" i="13"/>
  <c r="I8" i="13"/>
  <c r="E2" i="13"/>
  <c r="D2" i="13"/>
  <c r="H42" i="13" l="1"/>
  <c r="H44" i="13" s="1"/>
  <c r="Q42" i="13"/>
  <c r="M22" i="13"/>
  <c r="K25" i="13"/>
  <c r="M12" i="13"/>
  <c r="N10" i="13"/>
  <c r="S10" i="13"/>
  <c r="N22" i="13"/>
  <c r="N25" i="13" s="1"/>
  <c r="M25" i="13"/>
  <c r="M18" i="13"/>
  <c r="N16" i="13"/>
  <c r="N18" i="13" s="1"/>
  <c r="N32" i="13"/>
  <c r="N11" i="13"/>
  <c r="K12" i="13"/>
  <c r="K18" i="13"/>
  <c r="H20" i="13"/>
  <c r="K32" i="13"/>
  <c r="M36" i="13"/>
  <c r="M32" i="13"/>
  <c r="N12" i="13" l="1"/>
  <c r="S12" i="13"/>
  <c r="T10" i="13"/>
  <c r="T12" i="13" s="1"/>
  <c r="T42" i="13" s="1"/>
  <c r="N36" i="13"/>
  <c r="N38" i="13" s="1"/>
  <c r="N42" i="13" s="1"/>
  <c r="M38" i="13"/>
  <c r="K42" i="13"/>
  <c r="M42" i="13"/>
  <c r="S42" i="13" l="1"/>
  <c r="S44" i="13" s="1"/>
  <c r="S14" i="13"/>
  <c r="H57" i="11" l="1"/>
  <c r="H31" i="11" s="1"/>
  <c r="G57" i="11"/>
  <c r="F57" i="11"/>
  <c r="D57" i="11"/>
  <c r="D31" i="11" s="1"/>
  <c r="C57" i="11"/>
  <c r="B57" i="11"/>
  <c r="I56" i="11"/>
  <c r="E56" i="11"/>
  <c r="I55" i="11"/>
  <c r="E55" i="11"/>
  <c r="J55" i="11" s="1"/>
  <c r="L55" i="11" s="1"/>
  <c r="I54" i="11"/>
  <c r="E54" i="11"/>
  <c r="J54" i="11" s="1"/>
  <c r="I53" i="11"/>
  <c r="I27" i="11" s="1"/>
  <c r="E53" i="11"/>
  <c r="E27" i="11" s="1"/>
  <c r="I52" i="11"/>
  <c r="E52" i="11"/>
  <c r="I51" i="11"/>
  <c r="E51" i="11"/>
  <c r="J51" i="11" s="1"/>
  <c r="L51" i="11" s="1"/>
  <c r="I50" i="11"/>
  <c r="E50" i="11"/>
  <c r="J50" i="11" s="1"/>
  <c r="K57" i="11"/>
  <c r="I49" i="11"/>
  <c r="I23" i="11" s="1"/>
  <c r="E49" i="11"/>
  <c r="E23" i="11" s="1"/>
  <c r="H48" i="11"/>
  <c r="H58" i="11" s="1"/>
  <c r="H32" i="11" s="1"/>
  <c r="G48" i="11"/>
  <c r="G58" i="11" s="1"/>
  <c r="G32" i="11" s="1"/>
  <c r="F48" i="11"/>
  <c r="F58" i="11" s="1"/>
  <c r="F32" i="11" s="1"/>
  <c r="D48" i="11"/>
  <c r="D58" i="11" s="1"/>
  <c r="D32" i="11" s="1"/>
  <c r="C48" i="11"/>
  <c r="C58" i="11" s="1"/>
  <c r="C32" i="11" s="1"/>
  <c r="B48" i="11"/>
  <c r="B58" i="11" s="1"/>
  <c r="B32" i="11" s="1"/>
  <c r="I47" i="11"/>
  <c r="E47" i="11"/>
  <c r="J47" i="11" s="1"/>
  <c r="I46" i="11"/>
  <c r="E46" i="11"/>
  <c r="J46" i="11" s="1"/>
  <c r="I45" i="11"/>
  <c r="I19" i="11" s="1"/>
  <c r="E45" i="11"/>
  <c r="E19" i="11" s="1"/>
  <c r="I44" i="11"/>
  <c r="E44" i="11"/>
  <c r="I43" i="11"/>
  <c r="E43" i="11"/>
  <c r="J43" i="11" s="1"/>
  <c r="L43" i="11" s="1"/>
  <c r="I42" i="11"/>
  <c r="E42" i="11"/>
  <c r="J42" i="11" s="1"/>
  <c r="I41" i="11"/>
  <c r="I15" i="11" s="1"/>
  <c r="E41" i="11"/>
  <c r="E15" i="11" s="1"/>
  <c r="K48" i="11"/>
  <c r="I40" i="11"/>
  <c r="E40" i="11"/>
  <c r="A32" i="11"/>
  <c r="G31" i="11"/>
  <c r="F31" i="11"/>
  <c r="C31" i="11"/>
  <c r="B31" i="11"/>
  <c r="A31" i="11"/>
  <c r="H30" i="11"/>
  <c r="G30" i="11"/>
  <c r="F30" i="11"/>
  <c r="E30" i="11"/>
  <c r="D30" i="11"/>
  <c r="C30" i="11"/>
  <c r="B30" i="11"/>
  <c r="A30" i="11"/>
  <c r="J29" i="11"/>
  <c r="I29" i="11"/>
  <c r="H29" i="11"/>
  <c r="G29" i="11"/>
  <c r="F29" i="11"/>
  <c r="E29" i="11"/>
  <c r="D29" i="11"/>
  <c r="C29" i="11"/>
  <c r="B29" i="11"/>
  <c r="A29" i="11"/>
  <c r="I28" i="11"/>
  <c r="H28" i="11"/>
  <c r="G28" i="11"/>
  <c r="F28" i="11"/>
  <c r="E28" i="11"/>
  <c r="D28" i="11"/>
  <c r="C28" i="11"/>
  <c r="B28" i="11"/>
  <c r="A28" i="11"/>
  <c r="H27" i="11"/>
  <c r="G27" i="11"/>
  <c r="F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J25" i="11"/>
  <c r="I25" i="11"/>
  <c r="H25" i="11"/>
  <c r="G25" i="11"/>
  <c r="F25" i="11"/>
  <c r="E25" i="11"/>
  <c r="D25" i="11"/>
  <c r="C25" i="11"/>
  <c r="B25" i="11"/>
  <c r="A25" i="11"/>
  <c r="I24" i="11"/>
  <c r="H24" i="11"/>
  <c r="G24" i="11"/>
  <c r="F24" i="11"/>
  <c r="E24" i="11"/>
  <c r="D24" i="11"/>
  <c r="C24" i="11"/>
  <c r="B24" i="11"/>
  <c r="A24" i="11"/>
  <c r="H23" i="11"/>
  <c r="G23" i="11"/>
  <c r="F23" i="11"/>
  <c r="D23" i="11"/>
  <c r="C23" i="11"/>
  <c r="B23" i="11"/>
  <c r="A23" i="11"/>
  <c r="H22" i="11"/>
  <c r="G22" i="11"/>
  <c r="D22" i="11"/>
  <c r="C22" i="11"/>
  <c r="A22" i="11"/>
  <c r="J21" i="11"/>
  <c r="I21" i="11"/>
  <c r="H21" i="11"/>
  <c r="G21" i="11"/>
  <c r="F21" i="11"/>
  <c r="E21" i="11"/>
  <c r="D21" i="11"/>
  <c r="C21" i="11"/>
  <c r="B21" i="11"/>
  <c r="A21" i="11"/>
  <c r="I20" i="11"/>
  <c r="H20" i="11"/>
  <c r="G20" i="11"/>
  <c r="F20" i="11"/>
  <c r="E20" i="11"/>
  <c r="D20" i="11"/>
  <c r="C20" i="11"/>
  <c r="B20" i="11"/>
  <c r="A20" i="11"/>
  <c r="H19" i="11"/>
  <c r="G19" i="11"/>
  <c r="F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J17" i="11"/>
  <c r="I17" i="11"/>
  <c r="H17" i="11"/>
  <c r="G17" i="11"/>
  <c r="F17" i="11"/>
  <c r="E17" i="11"/>
  <c r="D17" i="11"/>
  <c r="C17" i="11"/>
  <c r="B17" i="11"/>
  <c r="A17" i="11"/>
  <c r="I16" i="11"/>
  <c r="H16" i="11"/>
  <c r="G16" i="11"/>
  <c r="F16" i="11"/>
  <c r="E16" i="11"/>
  <c r="D16" i="11"/>
  <c r="C16" i="11"/>
  <c r="B16" i="11"/>
  <c r="A16" i="11"/>
  <c r="H15" i="11"/>
  <c r="G15" i="11"/>
  <c r="F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J12" i="11"/>
  <c r="I12" i="11"/>
  <c r="H12" i="11"/>
  <c r="G12" i="11"/>
  <c r="F12" i="11"/>
  <c r="E12" i="11"/>
  <c r="D12" i="11"/>
  <c r="C12" i="11"/>
  <c r="B12" i="11"/>
  <c r="A12" i="11"/>
  <c r="J11" i="11"/>
  <c r="I11" i="11"/>
  <c r="H11" i="11"/>
  <c r="G11" i="11"/>
  <c r="F11" i="11"/>
  <c r="E11" i="11"/>
  <c r="D11" i="11"/>
  <c r="C11" i="11"/>
  <c r="B11" i="11"/>
  <c r="A11" i="11"/>
  <c r="J10" i="11"/>
  <c r="I10" i="11"/>
  <c r="H10" i="11"/>
  <c r="G10" i="11"/>
  <c r="F10" i="11"/>
  <c r="E10" i="11"/>
  <c r="D10" i="11"/>
  <c r="C10" i="11"/>
  <c r="B10" i="11"/>
  <c r="A10" i="11"/>
  <c r="J9" i="11"/>
  <c r="F9" i="11"/>
  <c r="B9" i="11"/>
  <c r="A9" i="11"/>
  <c r="J40" i="11" l="1"/>
  <c r="J16" i="11"/>
  <c r="L42" i="11"/>
  <c r="J44" i="11"/>
  <c r="J20" i="11"/>
  <c r="L46" i="11"/>
  <c r="J24" i="11"/>
  <c r="L50" i="11"/>
  <c r="J52" i="11"/>
  <c r="J26" i="11" s="1"/>
  <c r="J28" i="11"/>
  <c r="L54" i="11"/>
  <c r="J56" i="11"/>
  <c r="J30" i="11" s="1"/>
  <c r="L40" i="11"/>
  <c r="J14" i="11"/>
  <c r="K58" i="11"/>
  <c r="L44" i="11"/>
  <c r="J18" i="11"/>
  <c r="L52" i="11"/>
  <c r="E48" i="11"/>
  <c r="I48" i="11"/>
  <c r="I14" i="11"/>
  <c r="B22" i="11"/>
  <c r="F22" i="11"/>
  <c r="J41" i="11"/>
  <c r="J45" i="11"/>
  <c r="J49" i="11"/>
  <c r="J53" i="11"/>
  <c r="I18" i="11"/>
  <c r="I26" i="11"/>
  <c r="I30" i="11"/>
  <c r="E57" i="11"/>
  <c r="E31" i="11" s="1"/>
  <c r="I57" i="11"/>
  <c r="I31" i="11" s="1"/>
  <c r="L45" i="11" l="1"/>
  <c r="J19" i="11"/>
  <c r="I22" i="11"/>
  <c r="I58" i="11"/>
  <c r="I32" i="11" s="1"/>
  <c r="J15" i="11"/>
  <c r="L41" i="11"/>
  <c r="E58" i="11"/>
  <c r="E32" i="11" s="1"/>
  <c r="E22" i="11"/>
  <c r="J48" i="11"/>
  <c r="J27" i="11"/>
  <c r="L53" i="11"/>
  <c r="J23" i="11"/>
  <c r="J57" i="11"/>
  <c r="J31" i="11" s="1"/>
  <c r="L49" i="11"/>
  <c r="L48" i="11" l="1"/>
  <c r="L57" i="11"/>
  <c r="J58" i="11"/>
  <c r="J32" i="11" s="1"/>
  <c r="J22" i="11"/>
  <c r="L58" i="11" l="1"/>
  <c r="H60" i="10"/>
  <c r="G60" i="10"/>
  <c r="F60" i="10"/>
  <c r="G59" i="10"/>
  <c r="F59" i="10"/>
  <c r="H58" i="10"/>
  <c r="H57" i="10"/>
  <c r="H56" i="10"/>
  <c r="H55" i="10"/>
  <c r="H54" i="10"/>
  <c r="H53" i="10"/>
  <c r="H52" i="10"/>
  <c r="H51" i="10"/>
  <c r="H50" i="10"/>
  <c r="H49" i="10"/>
  <c r="H59" i="10" s="1"/>
  <c r="H43" i="10"/>
  <c r="G43" i="10"/>
  <c r="F43" i="10"/>
  <c r="G42" i="10"/>
  <c r="F42" i="10"/>
  <c r="H41" i="10"/>
  <c r="H40" i="10"/>
  <c r="H39" i="10"/>
  <c r="H38" i="10"/>
  <c r="H37" i="10"/>
  <c r="H36" i="10"/>
  <c r="H35" i="10"/>
  <c r="H34" i="10"/>
  <c r="H33" i="10"/>
  <c r="H32" i="10"/>
  <c r="H42" i="10" s="1"/>
  <c r="H29" i="10"/>
  <c r="G29" i="10"/>
  <c r="F29" i="10"/>
  <c r="G28" i="10"/>
  <c r="F28" i="10"/>
  <c r="F45" i="10" s="1"/>
  <c r="F48" i="10" s="1"/>
  <c r="H27" i="10"/>
  <c r="H26" i="10"/>
  <c r="H25" i="10"/>
  <c r="H24" i="10"/>
  <c r="H23" i="10"/>
  <c r="H22" i="10"/>
  <c r="H21" i="10"/>
  <c r="H20" i="10"/>
  <c r="H19" i="10"/>
  <c r="H18" i="10"/>
  <c r="H28" i="10" s="1"/>
  <c r="A18" i="10"/>
  <c r="A19" i="10" l="1"/>
  <c r="B9" i="1"/>
  <c r="B5" i="1"/>
  <c r="D3" i="1"/>
  <c r="I5" i="1"/>
  <c r="J5" i="1"/>
  <c r="K5" i="1"/>
  <c r="I6" i="1"/>
  <c r="J6" i="1"/>
  <c r="K6" i="1"/>
  <c r="J4" i="1"/>
  <c r="K4" i="1"/>
  <c r="I4" i="1"/>
  <c r="B7" i="1"/>
  <c r="A20" i="10" l="1"/>
  <c r="A21" i="10"/>
  <c r="B6" i="1"/>
  <c r="B4" i="1"/>
  <c r="A20" i="1"/>
  <c r="A22" i="10" l="1"/>
  <c r="A23" i="10" l="1"/>
  <c r="A24" i="10" l="1"/>
  <c r="A25" i="10" s="1"/>
  <c r="A26" i="10" l="1"/>
  <c r="A27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</calcChain>
</file>

<file path=xl/sharedStrings.xml><?xml version="1.0" encoding="utf-8"?>
<sst xmlns="http://schemas.openxmlformats.org/spreadsheetml/2006/main" count="538" uniqueCount="303">
  <si>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</si>
  <si>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</si>
  <si>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</si>
  <si>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</si>
  <si>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</si>
  <si>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</si>
  <si>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</si>
  <si>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</si>
  <si>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</si>
  <si>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</si>
  <si>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</si>
  <si>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</si>
  <si>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</si>
  <si>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</si>
  <si>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</si>
  <si>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</si>
  <si>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</si>
  <si>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</si>
  <si>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</si>
  <si>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</si>
  <si>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</si>
  <si>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</si>
  <si>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</si>
  <si>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</si>
  <si>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</si>
  <si>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</si>
  <si>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</si>
  <si>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11. IMMATERIÁLIS JAVAK</t>
  </si>
  <si>
    <t>Az immateriális javak között a nem anyagi eszközöket (a vagyoni értékű jogokat az ingatlanhoz kapcsolódó vagyoni értékű jogok kivételével, a szellemi terméket, az üzleti vagy cégértéket), valamint az immateriális javak értékhelyesbítését kell kimutatni.</t>
  </si>
  <si>
    <t>Az immateriális javak között kimutatható az alapítás-átszervezés aktivált értéke és a kísérleti fejlesztés aktivált értéke is.</t>
  </si>
  <si>
    <t>Növekedések:</t>
  </si>
  <si>
    <t>T 111-117   -  K 491   Nyitás</t>
  </si>
  <si>
    <t>T 111-115   -  K 454   Számlázott vételár</t>
  </si>
  <si>
    <t>T 111-115   -  K 38     Elszámolás a fizetett összegben a bank értesítése, ill. a pénztárbizonylat alapján.</t>
  </si>
  <si>
    <t>T 111-115  -   K 9647 Térítés nélküli átvétel</t>
  </si>
  <si>
    <t>T 111-115   -  K 4792   Kapott apport értéke</t>
  </si>
  <si>
    <t>Csökkenések:</t>
  </si>
  <si>
    <t>K 111-115   -  T 118,119   Értékesítéskor, apportáláskor, térítés nélküli átadásnál, hiány, megsemmisülés esetén az elszámolt értékcsökkenés átvezetése</t>
  </si>
  <si>
    <t xml:space="preserve"> </t>
  </si>
  <si>
    <t>K 111-115   -  T 861   Értékesítéskor a nettó érték elszámolása</t>
  </si>
  <si>
    <t>K 111-115   -  T 8647   Apportáláskor a nettó érték elszámolása</t>
  </si>
  <si>
    <t xml:space="preserve">K 111-115   -  T 8647 Térítés nélküli átadásnál a nettó érték elszámolása </t>
  </si>
  <si>
    <t>K 111-115   -  T 8692 Hiány, megsemmisülés esetén a nettó érték elszámolása</t>
  </si>
  <si>
    <t>K 111-117   -  T 492   Zárás</t>
  </si>
  <si>
    <t>111. Alapítás-átszervezés aktivált értéke</t>
  </si>
  <si>
    <t>T 111  -  K 5821  Saját vállalkozásban végzett alapítás-átszervezés közvetlen költsége</t>
  </si>
  <si>
    <t>T 114  -  K 5821  Saját előállítású szellemi termék állományba vétele</t>
  </si>
  <si>
    <t xml:space="preserve">114. Szellemi termékek </t>
  </si>
  <si>
    <t>T 117 -  K 417  Értékhelyesbítés elszámolása</t>
  </si>
  <si>
    <t>K 117 -  T 417  Értékhelyesbítés csökkentése vagy megszüntetése</t>
  </si>
  <si>
    <t>117. Immateriális javak értékhelyesbítése</t>
  </si>
  <si>
    <t>118. Immateriális javak terven felüli értékcsökkenése *(és annak visszaírása)</t>
  </si>
  <si>
    <t>K 118 -  T 491   Nyitás</t>
  </si>
  <si>
    <t>K 118 -  T 8663 Terven felüli értékcsökkenés elszámolása</t>
  </si>
  <si>
    <t xml:space="preserve">      *T 118 -  K 8663 Visszaírás</t>
  </si>
  <si>
    <t>T 118 -  K 111-115   Értékesítéskor, apportáláskor, térítés nélküli átadásnál, hiány, megsemmisülés esetén az elszámolt értékcsökkenés átvezetése</t>
  </si>
  <si>
    <t>T 118 -  K 492   Zárás</t>
  </si>
  <si>
    <t>119. Immateriális javak terv szerinti értékcsökkenése</t>
  </si>
  <si>
    <t>K 119 -  T 491   Nyitás</t>
  </si>
  <si>
    <t>K 119 -  T 57    Terv szerinti értékcsökkenés elszámolása</t>
  </si>
  <si>
    <t>T 119 -  K 111-115   Értékesítéskor, apportáláskor, térítés nélküli átadásnál, hiány, megsemmisülés esetén az elszámolt értékcsökkenés átvezetése</t>
  </si>
  <si>
    <t>T 119 -  K 492   Zárás</t>
  </si>
  <si>
    <t>Kapcsolat az analitikus nyilvántartással:</t>
  </si>
  <si>
    <t>Az immateriális javakról egyedi nyilvántartást kell vezetni. Ebbe a nyilvántartásba fel kell venni minden olyan adatot, amely szükséges az azonosításhoz (megnevezés, szállító megnevezése, stb.)</t>
  </si>
  <si>
    <t xml:space="preserve">     Tartalmaznia kell továbbá:</t>
  </si>
  <si>
    <t>-        az üzembe helyezés (beszerzés) időpontját,</t>
  </si>
  <si>
    <t>-        a beszerzési, illetve az előállítási értéket (bruttó értéket), illetve annak változását,</t>
  </si>
  <si>
    <t>-        az értékcsökkenési leírás módját és mértékét,</t>
  </si>
  <si>
    <t>-        az elszámolt értékcsökkenés összegét, (elkülönítve a terven felülit)</t>
  </si>
  <si>
    <t>-        a nettó értéket</t>
  </si>
  <si>
    <t>-        értékesítéskor, illetve a nullára történt leírás esetén a főkönyvből történő kivezetés időpontját.</t>
  </si>
  <si>
    <t>Az analitikus nyilvántartásba felvett összes eszköz (főkönyvi számlák szerint csoportosított) összesített bruttó értékét, tárgyévi és halmozott értékcsökkenését, nettó értékét legalább évvégén egyeztetni kell a főkönyvi számlákkal. Eltérés esetén a hibát fel kell tárni, és a nyilvántartásokat helyesbíteni kell. Amennyiben a főkönyvi számlákon a hiba nem található meg, akkor a főkönyvi számlát az ellenőrzött analitikára kell helyesbíteni.</t>
  </si>
  <si>
    <t>Sorszám</t>
  </si>
  <si>
    <t>1.</t>
  </si>
  <si>
    <t>2.</t>
  </si>
  <si>
    <t>3.</t>
  </si>
  <si>
    <t>4.</t>
  </si>
  <si>
    <t>5.</t>
  </si>
  <si>
    <t>A vizsgálati eljárások teljes körűen lezárultak, az adatok és információk elégséges bizonyítékot szolgáltattak a következtetéshez.</t>
  </si>
  <si>
    <t>A terület lényeges hibás állítástól mentes.</t>
  </si>
  <si>
    <t>◄◄ NEM SZERKESZTHETŐ SOR !!</t>
  </si>
  <si>
    <t>A KÖNYVVVIZSGÁLAT TERJEDELME</t>
  </si>
  <si>
    <t>Használati útmutató:</t>
  </si>
  <si>
    <t>1. lépés</t>
  </si>
  <si>
    <t>Lépjen a B5 cellára és válassza ki a vizsgálati terület elnevezését.</t>
  </si>
  <si>
    <t>Dátum:</t>
  </si>
  <si>
    <t>Ellenőr:</t>
  </si>
  <si>
    <t>E Ft</t>
  </si>
  <si>
    <t>Vizsgált állomány (számlaegyenleg, ügyletcsoport) megnevezése</t>
  </si>
  <si>
    <t>Könyvi érték</t>
  </si>
  <si>
    <t>Tervezett végrehajtási lényegesség</t>
  </si>
  <si>
    <t>2. lépés</t>
  </si>
  <si>
    <t>Írja be a B14 cellába a vizsgálat alá vont állomány nevét, és a D13 cellába az állomány könyv szerinti értékét.</t>
  </si>
  <si>
    <t>VIZSGÁLATRA KIVÁLASZTOTT TÉTELEK</t>
  </si>
  <si>
    <t>Nagyértékű tételeket jellemző küszöbérték: ABS(Könyvi érték) &gt;, mint:</t>
  </si>
  <si>
    <t>3. lépés</t>
  </si>
  <si>
    <t xml:space="preserve">Állapítsa meg és írja az F25 cellába a Nagy értékű tételeket jellemző küszöbértéket. </t>
  </si>
  <si>
    <t>Sorsz.</t>
  </si>
  <si>
    <t>Megnevezés</t>
  </si>
  <si>
    <t>Ft</t>
  </si>
  <si>
    <t>A küszöbérték nem lehet nagyobb, mint a tényadatok alapján megállapított végrehajtási lényegesség.</t>
  </si>
  <si>
    <t>Küszöbértéket elérő tételek:</t>
  </si>
  <si>
    <t>Jellemző</t>
  </si>
  <si>
    <t>Főkönyvi sz.</t>
  </si>
  <si>
    <t>Azonosító</t>
  </si>
  <si>
    <t>Valósérték</t>
  </si>
  <si>
    <t>Eltérés</t>
  </si>
  <si>
    <t>Referencia</t>
  </si>
  <si>
    <t>Megjegyzés</t>
  </si>
  <si>
    <t>4. lépés</t>
  </si>
  <si>
    <t>Az analitikus nyilvántartásokból válassza ki a küszöbértéket elérő tételeket és rögzítse a táblázatba az adatokat</t>
  </si>
  <si>
    <t>Nagy értékű</t>
  </si>
  <si>
    <t>5. lépés</t>
  </si>
  <si>
    <t>A gazdasági események értékelésével állapítsa meg a tétel Valósértékét és rögzítse a táblázatba.</t>
  </si>
  <si>
    <t>ÚJ SOR FELVITELE: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</si>
  <si>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</si>
  <si>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>Az új sorba az Eltérés képletet a felettes sor másolásával kell beírni.</t>
  </si>
  <si>
    <t>Összesen</t>
  </si>
  <si>
    <t>Összesen / Könyvi érték %-os aránya</t>
  </si>
  <si>
    <t>Jelentős kockázatú (konkrét) tételek:</t>
  </si>
  <si>
    <t>6. lépés</t>
  </si>
  <si>
    <t>Az analitikus nyilvántartásokból válassza ki a jelentős kockázatot hordozó tételeket és rögzítse azokat a táblázatban.</t>
  </si>
  <si>
    <t>7. lépés</t>
  </si>
  <si>
    <t>A gazdasági esemény értékelésével állapítsa meg a tételek Valósértékét és rögzítse a táblázatba.</t>
  </si>
  <si>
    <t>A kiválasztás elméleti szempontjait a KIVALASZTAS munkalapon olvashatja, gyakorlati útmutatót a KONKRET munkalapon találhat.</t>
  </si>
  <si>
    <t>►►►►</t>
  </si>
  <si>
    <t>KIVALASZTAS</t>
  </si>
  <si>
    <t>KONKRET</t>
  </si>
  <si>
    <t>Maradékegyenleg:</t>
  </si>
  <si>
    <t>8. lépés</t>
  </si>
  <si>
    <t xml:space="preserve">A képletezés megállapítja, hogy a Maradékegyenleg kisebb, vagy nagyobb a Végrehajtási hibánál. </t>
  </si>
  <si>
    <t>9. lépés</t>
  </si>
  <si>
    <t>Ha nagyobb, akkor több tételt kell vizsgálni, ha kisebb a vizsgálat lezárható.</t>
  </si>
  <si>
    <t>Maradékegyenleg mintavételes vizsgálata:</t>
  </si>
  <si>
    <t>Vizsgálandó összeg:</t>
  </si>
  <si>
    <t>Minta tétel</t>
  </si>
  <si>
    <t>10. lépés</t>
  </si>
  <si>
    <t>Az analitikus nyilvántartásokból AuditTeszt programmal válasszon minta tételeket és rögzítse azokat a táblázatba.</t>
  </si>
  <si>
    <t>11. lépés</t>
  </si>
  <si>
    <t>TÖLTSE KI AZ ALSÓ TÁBLA ZÖLD CELLÁIT!</t>
  </si>
  <si>
    <t>KIEGÉSZÍTŐ MELLÉKLET MOZGÁSTÁBLA ELLENŐRZÉS</t>
  </si>
  <si>
    <t>Adatok: EZER HUF</t>
  </si>
  <si>
    <t>KITÖLTÉS AZ ANALITIKUS AMORTIZÁLT ESZKÖZÖK ÉS A BERUHÁZÁSOK, FELÚJÍTÁSOK, ELŐLEGEK NYILVÁNTATÁSÁBÓL</t>
  </si>
  <si>
    <t>EZER HUF</t>
  </si>
  <si>
    <t>Megnevezése</t>
  </si>
  <si>
    <t>Bruttó érték</t>
  </si>
  <si>
    <t>Értékcsökkenés</t>
  </si>
  <si>
    <t>Nettó érték</t>
  </si>
  <si>
    <t>Mérleg szerinti érték</t>
  </si>
  <si>
    <t>Megjegyzés / Referencia</t>
  </si>
  <si>
    <t>Nyitó érték</t>
  </si>
  <si>
    <t>Növekedés</t>
  </si>
  <si>
    <t>Csökkenés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</si>
  <si>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</si>
  <si>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</si>
  <si>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</si>
  <si>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</si>
  <si>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</si>
  <si>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</si>
  <si>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</si>
  <si>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</si>
  <si>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</si>
  <si>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Kis értékű immateriális javak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</si>
  <si>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</si>
  <si>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</si>
  <si>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</si>
  <si>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</si>
  <si>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</si>
  <si>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</si>
  <si>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</si>
  <si>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</si>
  <si>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Kis értékű tárgyi eszközök</t>
  </si>
  <si>
    <t>II. TÁRGYI ESZKÖZÖK</t>
  </si>
  <si>
    <t>Mindösszesen</t>
  </si>
  <si>
    <t>KM-AI-10-1</t>
  </si>
  <si>
    <t xml:space="preserve">KM-AI-10-2 </t>
  </si>
  <si>
    <t>Könyvvizsgáló:</t>
  </si>
  <si>
    <t>Tárgyév első napja:</t>
  </si>
  <si>
    <t>Tárgyév utolsó napja:</t>
  </si>
  <si>
    <t>Tárgyév napjainak száma: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</si>
  <si>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</si>
  <si>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</si>
  <si>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</si>
  <si>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</si>
  <si>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</si>
  <si>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</si>
  <si>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</si>
  <si>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</si>
  <si>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</si>
  <si>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</si>
  <si>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</si>
  <si>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</si>
  <si>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</si>
  <si>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</si>
  <si>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</si>
  <si>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</si>
  <si>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</si>
  <si>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111 Alapítás, átsz. akt. Értéke</t>
  </si>
  <si>
    <t>Mérlegtétel összesen:</t>
  </si>
  <si>
    <t>e Ft</t>
  </si>
  <si>
    <t>Vizsgált aránya %</t>
  </si>
  <si>
    <t>112 Kísérleti fejl. akt. értéke</t>
  </si>
  <si>
    <t>113 Vagyoni értékű jogok</t>
  </si>
  <si>
    <t>114 Szellemi termékek</t>
  </si>
  <si>
    <t>115 Üzleti vagy cég érték</t>
  </si>
  <si>
    <t>Mérlegtételek összesen:</t>
  </si>
  <si>
    <t>Immateriális javak beszerzési ára, értékcsökkenése, nettó értéke</t>
  </si>
  <si>
    <t>KM-AI-10-2</t>
  </si>
  <si>
    <t>Immateriális javak és tárgyi eszközök mozgástáblája</t>
  </si>
  <si>
    <t>Immateriális javak tárgyévi növekedése</t>
  </si>
  <si>
    <t>KM-AI-10-3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</si>
  <si>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</si>
  <si>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</si>
  <si>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</si>
  <si>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</si>
  <si>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</si>
  <si>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</si>
  <si>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</si>
  <si>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</si>
  <si>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</si>
  <si>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ÖSSZESEN</t>
  </si>
  <si>
    <t>KM-AI-10-4</t>
  </si>
  <si>
    <t>Főkönyvi szám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</si>
  <si>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</si>
  <si>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</si>
  <si>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</si>
  <si>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</si>
  <si>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</si>
  <si>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</si>
  <si>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/VESZTESÉG</t>
  </si>
  <si>
    <t>KM-AI-10-5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</si>
  <si>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</si>
  <si>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</si>
  <si>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</si>
  <si>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</si>
  <si>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</si>
  <si>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</si>
  <si>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</si>
  <si>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</si>
  <si>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Záró értékvesztés</t>
  </si>
  <si>
    <t>Mérleg érték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</si>
  <si>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</si>
  <si>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</si>
  <si>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</si>
  <si>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</si>
  <si>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</si>
  <si>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</si>
  <si>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</si>
  <si>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</si>
  <si>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</si>
  <si>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</si>
  <si>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</si>
  <si>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</si>
  <si>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</si>
  <si>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</si>
  <si>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</si>
  <si>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</si>
  <si>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</si>
  <si>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</si>
  <si>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</si>
  <si>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KM-AI-10-6</t>
  </si>
  <si>
    <t>I</t>
  </si>
  <si>
    <t>N</t>
  </si>
  <si>
    <t>Immateriális javak kontrollpontjai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</si>
  <si>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</si>
  <si>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</si>
  <si>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</si>
  <si>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</si>
  <si>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Nettó érték a fordulónapon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</si>
  <si>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</si>
  <si>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</si>
  <si>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</si>
  <si>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</si>
  <si>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</si>
  <si>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</si>
  <si>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</si>
  <si>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Alapítás-átszervezés aktívált értéke</t>
  </si>
  <si>
    <t>Kísérleti fejlesztés aktívált értéke</t>
  </si>
  <si>
    <t>Vagyoni értékű jogok</t>
  </si>
  <si>
    <t>Szellemi termékek</t>
  </si>
  <si>
    <t>Üzleti vagy cégérték</t>
  </si>
  <si>
    <t>Immateriális javakra adott előlegek</t>
  </si>
  <si>
    <t>KM-AI-10-8</t>
  </si>
  <si>
    <t>A könyvvizsgálat terjedelme</t>
  </si>
  <si>
    <t>KM-AI-10-7</t>
  </si>
  <si>
    <t>Munkalap</t>
  </si>
  <si>
    <t>Elvégezve?</t>
  </si>
  <si>
    <t>IGEN</t>
  </si>
  <si>
    <t>NEM</t>
  </si>
  <si>
    <t>NÉ</t>
  </si>
  <si>
    <t>Immateriális javak kivezetése</t>
  </si>
  <si>
    <t>Pontosság-értékelés, Bemutatás egyeztetése</t>
  </si>
  <si>
    <t>A gazdálkodó  számlarendjében meghatározott növekedési és csökkenési jogcímek, alábontások, összevonások egyeztetése</t>
  </si>
  <si>
    <t>467; 8643 a fizetendő ÁFA</t>
  </si>
  <si>
    <t>Előírás</t>
  </si>
  <si>
    <t>Alkalmazás</t>
  </si>
  <si>
    <t>RENDBEN</t>
  </si>
  <si>
    <t>ELTÉRŐ</t>
  </si>
  <si>
    <t>Eltérés értékelése</t>
  </si>
  <si>
    <t>HIBÁS</t>
  </si>
  <si>
    <t>Jelentős, hibás gyakorlat leírása</t>
  </si>
  <si>
    <t>Immateriális javak számlarendjének értékelése</t>
  </si>
  <si>
    <t>Vizsgálja meg a számlacsoport elszámolását a számlarendben, értékelje az eltéréseket, mutassa be a jelentős hibás gyakorlatot.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</si>
</sst>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\ ##0"/>
    <numFmt numFmtId="166" formatCode="#,##0_ ;[Red]\-#,##0\ "/>
    <numFmt numFmtId="167" formatCode="#\ ###\ ###\ ###\ ##0"/>
    <numFmt numFmtId="168" formatCode="yyyy\.mm\.dd"/>
    <numFmt numFmtId="169" formatCode="General&quot;.&quot;"/>
    <numFmt numFmtId="170" formatCode="yy\ mm\ dd"/>
    <numFmt numFmtId="171" formatCode="0.0%"/>
    <numFmt numFmtId="172" formatCode="_-* #,##0\ _F_t_._-;\-* #,##0\ _F_t_._-;_-* &quot;-&quot;??\ _F_t_._-;_-@_-"/>
  </numFmts>
  <fonts count="6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indexed="8"/>
      <name val="Arial"/>
      <family val="2"/>
    </font>
    <font>
      <b/>
      <sz val="11"/>
      <color rgb="FF0066FF"/>
      <name val="Arial"/>
      <family val="2"/>
      <charset val="238"/>
    </font>
    <font>
      <sz val="10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1"/>
      <name val="Arial"/>
      <family val="2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Arial"/>
    </font>
    <font>
      <b/>
      <sz val="14"/>
      <color rgb="FF000000"/>
      <name val="Arial Narrow"/>
    </font>
    <font>
      <sz val="14"/>
      <color rgb="FF000000"/>
      <name val="Arial Narrow"/>
    </font>
    <font>
      <sz val="11"/>
      <color rgb="FF000000"/>
      <name val="Arial Narrow"/>
    </font>
    <font>
      <b/>
      <sz val="11"/>
      <color rgb="FF000000"/>
      <name val="Arial Narrow"/>
    </font>
    <font>
      <sz val="11"/>
      <name val="Arial Narrow"/>
    </font>
    <font>
      <b/>
      <sz val="11"/>
      <name val="Arial Narrow"/>
    </font>
    <font>
      <i/>
      <sz val="11"/>
      <color rgb="FF000000"/>
      <name val="Arial Narrow"/>
    </font>
    <font>
      <i/>
      <sz val="11"/>
      <name val="Arial Narrow"/>
    </font>
    <font>
      <b/>
      <sz val="11"/>
      <color rgb="FFFF0000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3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166" fontId="0" fillId="0" borderId="0">
      <alignment horizontal="left" vertical="top" wrapText="1"/>
    </xf>
    <xf numFmtId="0" fontId="19" fillId="0" borderId="0"/>
    <xf numFmtId="0" fontId="19" fillId="0" borderId="0"/>
    <xf numFmtId="0" fontId="5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9" fillId="0" borderId="0"/>
    <xf numFmtId="164" fontId="45" fillId="0" borderId="0" applyFont="0" applyFill="0" applyBorder="0" applyAlignment="0" applyProtection="0"/>
    <xf numFmtId="0" fontId="38" fillId="0" borderId="0"/>
    <xf numFmtId="0" fontId="33" fillId="0" borderId="0"/>
    <xf numFmtId="0" fontId="51" fillId="0" borderId="0"/>
    <xf numFmtId="0" fontId="52" fillId="0" borderId="0" applyNumberFormat="0" applyFill="0" applyBorder="0" applyAlignment="0" applyProtection="0"/>
  </cellStyleXfs>
  <cellXfs count="566">
    <xf numFmtId="166" fontId="0" fillId="0" borderId="0" xfId="0">
      <alignment horizontal="left" vertical="top" wrapText="1"/>
    </xf>
    <xf numFmtId="166" fontId="14" fillId="2" borderId="0" xfId="0" applyFont="1" applyFill="1" applyAlignment="1">
      <alignment horizontal="center" vertical="top" wrapText="1"/>
    </xf>
    <xf numFmtId="166" fontId="12" fillId="0" borderId="0" xfId="0" applyFont="1" applyFill="1" applyAlignment="1"/>
    <xf numFmtId="166" fontId="14" fillId="2" borderId="0" xfId="0" applyFont="1" applyFill="1" applyAlignment="1">
      <alignment horizontal="right"/>
    </xf>
    <xf numFmtId="166" fontId="6" fillId="2" borderId="0" xfId="0" applyFont="1" applyFill="1" applyAlignment="1">
      <alignment horizontal="center"/>
    </xf>
    <xf numFmtId="166" fontId="7" fillId="3" borderId="0" xfId="0" applyFont="1" applyFill="1" applyAlignment="1"/>
    <xf numFmtId="166" fontId="1" fillId="3" borderId="0" xfId="0" applyFont="1" applyFill="1" applyAlignment="1"/>
    <xf numFmtId="166" fontId="11" fillId="2" borderId="1" xfId="0" applyFont="1" applyFill="1" applyBorder="1" applyAlignment="1">
      <alignment horizontal="left" vertical="top"/>
    </xf>
    <xf numFmtId="165" fontId="11" fillId="0" borderId="1" xfId="0" applyNumberFormat="1" applyFont="1" applyFill="1" applyBorder="1" applyAlignment="1">
      <alignment horizontal="left" vertical="top" wrapText="1"/>
    </xf>
    <xf numFmtId="166" fontId="11" fillId="2" borderId="1" xfId="0" applyFont="1" applyFill="1" applyBorder="1" applyAlignment="1">
      <alignment horizontal="center" vertical="top"/>
    </xf>
    <xf numFmtId="166" fontId="7" fillId="0" borderId="0" xfId="0" applyFont="1" applyFill="1" applyAlignment="1"/>
    <xf numFmtId="165" fontId="11" fillId="3" borderId="1" xfId="0" applyNumberFormat="1" applyFont="1" applyFill="1" applyBorder="1" applyAlignment="1">
      <alignment horizontal="left"/>
    </xf>
    <xf numFmtId="166" fontId="6" fillId="0" borderId="0" xfId="0" applyFont="1" applyFill="1" applyAlignment="1"/>
    <xf numFmtId="165" fontId="6" fillId="0" borderId="1" xfId="0" applyNumberFormat="1" applyFont="1" applyFill="1" applyBorder="1" applyAlignment="1">
      <alignment horizontal="right"/>
    </xf>
    <xf numFmtId="166" fontId="6" fillId="0" borderId="0" xfId="0" applyFont="1" applyFill="1" applyAlignment="1">
      <alignment horizontal="left"/>
    </xf>
    <xf numFmtId="166" fontId="11" fillId="0" borderId="1" xfId="0" applyFont="1" applyFill="1" applyBorder="1" applyAlignment="1">
      <alignment horizontal="left" vertical="top"/>
    </xf>
    <xf numFmtId="165" fontId="11" fillId="0" borderId="1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Fill="1" applyAlignment="1">
      <alignment horizontal="center"/>
    </xf>
    <xf numFmtId="166" fontId="11" fillId="2" borderId="0" xfId="0" applyFont="1" applyFill="1" applyAlignment="1">
      <alignment horizontal="left"/>
    </xf>
    <xf numFmtId="166" fontId="11" fillId="0" borderId="0" xfId="0" applyFont="1" applyFill="1" applyAlignment="1">
      <alignment horizontal="left"/>
    </xf>
    <xf numFmtId="165" fontId="6" fillId="0" borderId="0" xfId="0" applyNumberFormat="1" applyFont="1" applyFill="1" applyAlignment="1">
      <alignment horizontal="center" wrapText="1"/>
    </xf>
    <xf numFmtId="166" fontId="11" fillId="2" borderId="0" xfId="0" applyFont="1" applyFill="1" applyAlignment="1">
      <alignment horizontal="left" vertical="center"/>
    </xf>
    <xf numFmtId="166" fontId="6" fillId="2" borderId="0" xfId="0" applyFont="1" applyFill="1" applyAlignment="1">
      <alignment vertical="top"/>
    </xf>
    <xf numFmtId="166" fontId="8" fillId="0" borderId="0" xfId="0" applyFont="1" applyFill="1" applyAlignment="1">
      <alignment vertical="top" wrapText="1"/>
    </xf>
    <xf numFmtId="166" fontId="11" fillId="0" borderId="0" xfId="0" applyFont="1" applyFill="1" applyAlignment="1"/>
    <xf numFmtId="166" fontId="1" fillId="2" borderId="0" xfId="0" applyFont="1" applyFill="1" applyAlignment="1">
      <alignment wrapText="1"/>
    </xf>
    <xf numFmtId="166" fontId="13" fillId="0" borderId="0" xfId="0" applyFont="1" applyFill="1" applyAlignment="1">
      <alignment horizontal="justify" vertical="top"/>
    </xf>
    <xf numFmtId="166" fontId="13" fillId="3" borderId="0" xfId="0" applyFont="1" applyFill="1" applyAlignment="1">
      <alignment horizontal="justify" vertical="top" wrapText="1"/>
    </xf>
    <xf numFmtId="166" fontId="11" fillId="0" borderId="0" xfId="0" applyFont="1" applyFill="1" applyAlignment="1">
      <alignment horizontal="left" vertical="center"/>
    </xf>
    <xf numFmtId="166" fontId="1" fillId="2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left" vertical="top"/>
    </xf>
    <xf numFmtId="166" fontId="1" fillId="2" borderId="0" xfId="0" applyFont="1" applyFill="1" applyAlignment="1">
      <alignment vertical="center"/>
    </xf>
    <xf numFmtId="166" fontId="7" fillId="2" borderId="1" xfId="0" applyNumberFormat="1" applyFont="1" applyFill="1" applyBorder="1" applyAlignment="1">
      <alignment vertical="top" wrapText="1"/>
    </xf>
    <xf numFmtId="166" fontId="7" fillId="2" borderId="1" xfId="0" applyFont="1" applyFill="1" applyBorder="1" applyAlignment="1">
      <alignment horizontal="left" vertical="top" wrapText="1"/>
    </xf>
    <xf numFmtId="166" fontId="7" fillId="3" borderId="0" xfId="0" applyFont="1" applyFill="1" applyAlignment="1">
      <alignment vertical="top" wrapText="1"/>
    </xf>
    <xf numFmtId="166" fontId="0" fillId="0" borderId="0" xfId="0" applyFont="1" applyFill="1" applyAlignment="1"/>
    <xf numFmtId="166" fontId="2" fillId="0" borderId="0" xfId="0" applyFont="1" applyFill="1" applyAlignment="1"/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/>
    <xf numFmtId="166" fontId="4" fillId="0" borderId="0" xfId="0" applyFont="1" applyFill="1" applyAlignment="1"/>
    <xf numFmtId="166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7" fontId="0" fillId="0" borderId="0" xfId="0" applyNumberFormat="1" applyFont="1" applyFill="1" applyAlignment="1">
      <alignment horizontal="right"/>
    </xf>
    <xf numFmtId="166" fontId="5" fillId="0" borderId="0" xfId="0" applyFont="1" applyFill="1" applyAlignment="1"/>
    <xf numFmtId="3" fontId="5" fillId="0" borderId="0" xfId="0" applyNumberFormat="1" applyFont="1" applyFill="1" applyAlignment="1"/>
    <xf numFmtId="166" fontId="3" fillId="0" borderId="0" xfId="0" applyFont="1" applyFill="1" applyAlignment="1"/>
    <xf numFmtId="166" fontId="6" fillId="2" borderId="0" xfId="0" applyFont="1" applyFill="1" applyAlignment="1">
      <alignment horizontal="left"/>
    </xf>
    <xf numFmtId="166" fontId="9" fillId="0" borderId="0" xfId="0" applyFont="1" applyFill="1" applyAlignment="1">
      <alignment vertical="top"/>
    </xf>
    <xf numFmtId="166" fontId="7" fillId="3" borderId="0" xfId="0" applyFont="1" applyFill="1" applyAlignment="1">
      <alignment horizontal="left"/>
    </xf>
    <xf numFmtId="165" fontId="15" fillId="3" borderId="1" xfId="0" applyNumberFormat="1" applyFont="1" applyFill="1" applyBorder="1" applyAlignment="1">
      <alignment horizontal="left"/>
    </xf>
    <xf numFmtId="167" fontId="16" fillId="0" borderId="0" xfId="0" applyNumberFormat="1" applyFont="1" applyFill="1" applyAlignment="1">
      <alignment horizontal="right"/>
    </xf>
    <xf numFmtId="166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166" fontId="17" fillId="3" borderId="0" xfId="0" applyFont="1" applyFill="1" applyAlignment="1"/>
    <xf numFmtId="166" fontId="1" fillId="3" borderId="4" xfId="0" applyFont="1" applyFill="1" applyBorder="1" applyAlignment="1" applyProtection="1">
      <alignment horizontal="center"/>
      <protection locked="0" hidden="1"/>
    </xf>
    <xf numFmtId="166" fontId="18" fillId="0" borderId="0" xfId="0" applyFont="1" applyFill="1" applyAlignment="1"/>
    <xf numFmtId="0" fontId="11" fillId="4" borderId="0" xfId="1" applyFont="1" applyFill="1" applyAlignment="1">
      <alignment horizontal="left"/>
    </xf>
    <xf numFmtId="0" fontId="20" fillId="0" borderId="0" xfId="1" applyFont="1" applyFill="1"/>
    <xf numFmtId="0" fontId="20" fillId="4" borderId="0" xfId="1" applyFont="1" applyFill="1"/>
    <xf numFmtId="0" fontId="21" fillId="4" borderId="0" xfId="1" applyFont="1" applyFill="1"/>
    <xf numFmtId="0" fontId="20" fillId="5" borderId="0" xfId="1" applyFont="1" applyFill="1"/>
    <xf numFmtId="0" fontId="21" fillId="5" borderId="0" xfId="1" applyFont="1" applyFill="1"/>
    <xf numFmtId="0" fontId="21" fillId="4" borderId="0" xfId="1" applyFont="1" applyFill="1" applyAlignment="1">
      <alignment horizontal="center"/>
    </xf>
    <xf numFmtId="0" fontId="22" fillId="5" borderId="0" xfId="2" applyFont="1" applyFill="1"/>
    <xf numFmtId="0" fontId="20" fillId="3" borderId="0" xfId="1" applyFont="1" applyFill="1"/>
    <xf numFmtId="0" fontId="23" fillId="0" borderId="0" xfId="1" applyFont="1" applyFill="1"/>
    <xf numFmtId="0" fontId="21" fillId="4" borderId="0" xfId="1" applyFont="1" applyFill="1" applyBorder="1" applyAlignment="1">
      <alignment horizontal="right"/>
    </xf>
    <xf numFmtId="0" fontId="11" fillId="5" borderId="0" xfId="1" applyFont="1" applyFill="1"/>
    <xf numFmtId="0" fontId="21" fillId="6" borderId="0" xfId="1" applyFont="1" applyFill="1" applyAlignment="1">
      <alignment horizontal="center"/>
    </xf>
    <xf numFmtId="0" fontId="21" fillId="0" borderId="0" xfId="1" applyFont="1" applyFill="1"/>
    <xf numFmtId="0" fontId="24" fillId="3" borderId="0" xfId="1" applyFont="1" applyFill="1"/>
    <xf numFmtId="0" fontId="6" fillId="0" borderId="0" xfId="3" applyFont="1" applyFill="1" applyAlignment="1"/>
    <xf numFmtId="0" fontId="21" fillId="5" borderId="0" xfId="1" applyFont="1" applyFill="1" applyBorder="1"/>
    <xf numFmtId="0" fontId="25" fillId="4" borderId="7" xfId="1" applyFont="1" applyFill="1" applyBorder="1"/>
    <xf numFmtId="0" fontId="25" fillId="4" borderId="8" xfId="1" applyFont="1" applyFill="1" applyBorder="1"/>
    <xf numFmtId="0" fontId="26" fillId="4" borderId="8" xfId="1" applyFont="1" applyFill="1" applyBorder="1"/>
    <xf numFmtId="14" fontId="25" fillId="3" borderId="8" xfId="1" applyNumberFormat="1" applyFont="1" applyFill="1" applyBorder="1" applyAlignment="1">
      <alignment horizontal="center"/>
    </xf>
    <xf numFmtId="49" fontId="25" fillId="4" borderId="8" xfId="1" applyNumberFormat="1" applyFont="1" applyFill="1" applyBorder="1"/>
    <xf numFmtId="0" fontId="26" fillId="4" borderId="9" xfId="1" applyFont="1" applyFill="1" applyBorder="1"/>
    <xf numFmtId="0" fontId="26" fillId="5" borderId="0" xfId="1" applyFont="1" applyFill="1"/>
    <xf numFmtId="0" fontId="25" fillId="4" borderId="10" xfId="1" applyFont="1" applyFill="1" applyBorder="1"/>
    <xf numFmtId="0" fontId="25" fillId="4" borderId="6" xfId="1" applyFont="1" applyFill="1" applyBorder="1"/>
    <xf numFmtId="0" fontId="26" fillId="4" borderId="6" xfId="1" applyFont="1" applyFill="1" applyBorder="1"/>
    <xf numFmtId="0" fontId="26" fillId="0" borderId="0" xfId="1" applyFont="1" applyFill="1"/>
    <xf numFmtId="0" fontId="25" fillId="0" borderId="5" xfId="1" applyFont="1" applyFill="1" applyBorder="1"/>
    <xf numFmtId="0" fontId="26" fillId="0" borderId="5" xfId="1" applyFont="1" applyFill="1" applyBorder="1"/>
    <xf numFmtId="0" fontId="26" fillId="0" borderId="11" xfId="1" applyFont="1" applyFill="1" applyBorder="1"/>
    <xf numFmtId="0" fontId="26" fillId="0" borderId="8" xfId="1" applyFont="1" applyFill="1" applyBorder="1"/>
    <xf numFmtId="0" fontId="26" fillId="0" borderId="9" xfId="1" applyFont="1" applyFill="1" applyBorder="1"/>
    <xf numFmtId="0" fontId="26" fillId="4" borderId="0" xfId="1" applyFont="1" applyFill="1" applyBorder="1"/>
    <xf numFmtId="0" fontId="21" fillId="4" borderId="0" xfId="1" applyFont="1" applyFill="1" applyBorder="1" applyAlignment="1">
      <alignment horizontal="center"/>
    </xf>
    <xf numFmtId="0" fontId="27" fillId="4" borderId="12" xfId="1" applyFont="1" applyFill="1" applyBorder="1" applyAlignment="1">
      <alignment vertical="center"/>
    </xf>
    <xf numFmtId="0" fontId="26" fillId="0" borderId="13" xfId="1" applyFont="1" applyFill="1" applyBorder="1"/>
    <xf numFmtId="0" fontId="21" fillId="4" borderId="14" xfId="1" applyFont="1" applyFill="1" applyBorder="1" applyAlignment="1">
      <alignment horizontal="center"/>
    </xf>
    <xf numFmtId="0" fontId="21" fillId="4" borderId="15" xfId="1" applyFont="1" applyFill="1" applyBorder="1" applyAlignment="1">
      <alignment horizontal="center"/>
    </xf>
    <xf numFmtId="0" fontId="20" fillId="3" borderId="0" xfId="1" applyFont="1" applyFill="1" applyBorder="1" applyAlignment="1">
      <alignment vertical="top"/>
    </xf>
    <xf numFmtId="0" fontId="28" fillId="3" borderId="16" xfId="1" applyFont="1" applyFill="1" applyBorder="1"/>
    <xf numFmtId="0" fontId="26" fillId="3" borderId="17" xfId="1" applyFont="1" applyFill="1" applyBorder="1"/>
    <xf numFmtId="166" fontId="21" fillId="3" borderId="18" xfId="1" applyNumberFormat="1" applyFont="1" applyFill="1" applyBorder="1" applyAlignment="1">
      <alignment horizontal="right"/>
    </xf>
    <xf numFmtId="166" fontId="21" fillId="0" borderId="19" xfId="1" applyNumberFormat="1" applyFont="1" applyFill="1" applyBorder="1" applyAlignment="1">
      <alignment horizontal="right"/>
    </xf>
    <xf numFmtId="0" fontId="26" fillId="0" borderId="0" xfId="1" applyFont="1" applyFill="1" applyBorder="1"/>
    <xf numFmtId="0" fontId="26" fillId="4" borderId="0" xfId="1" applyFont="1" applyFill="1"/>
    <xf numFmtId="0" fontId="29" fillId="5" borderId="0" xfId="1" applyFont="1" applyFill="1" applyBorder="1"/>
    <xf numFmtId="0" fontId="30" fillId="0" borderId="0" xfId="1" applyFont="1" applyBorder="1" applyAlignment="1">
      <alignment horizontal="left" vertical="top"/>
    </xf>
    <xf numFmtId="0" fontId="31" fillId="0" borderId="0" xfId="1" applyFont="1" applyBorder="1" applyAlignment="1">
      <alignment horizontal="left" vertical="top"/>
    </xf>
    <xf numFmtId="0" fontId="32" fillId="4" borderId="0" xfId="1" applyFont="1" applyFill="1" applyBorder="1" applyAlignment="1">
      <alignment horizontal="center"/>
    </xf>
    <xf numFmtId="0" fontId="21" fillId="0" borderId="15" xfId="1" applyFont="1" applyFill="1" applyBorder="1" applyAlignment="1">
      <alignment horizontal="right"/>
    </xf>
    <xf numFmtId="166" fontId="21" fillId="3" borderId="19" xfId="1" applyNumberFormat="1" applyFont="1" applyFill="1" applyBorder="1"/>
    <xf numFmtId="0" fontId="20" fillId="4" borderId="0" xfId="1" applyFont="1" applyFill="1" applyBorder="1"/>
    <xf numFmtId="0" fontId="21" fillId="0" borderId="20" xfId="1" applyFont="1" applyFill="1" applyBorder="1"/>
    <xf numFmtId="0" fontId="21" fillId="0" borderId="21" xfId="1" quotePrefix="1" applyFont="1" applyFill="1" applyBorder="1" applyAlignment="1">
      <alignment horizontal="center" vertical="top"/>
    </xf>
    <xf numFmtId="0" fontId="21" fillId="0" borderId="22" xfId="1" quotePrefix="1" applyFont="1" applyFill="1" applyBorder="1" applyAlignment="1">
      <alignment horizontal="right" vertical="top"/>
    </xf>
    <xf numFmtId="0" fontId="26" fillId="0" borderId="23" xfId="1" applyFont="1" applyFill="1" applyBorder="1"/>
    <xf numFmtId="0" fontId="21" fillId="0" borderId="24" xfId="1" quotePrefix="1" applyFont="1" applyFill="1" applyBorder="1" applyAlignment="1">
      <alignment vertical="top"/>
    </xf>
    <xf numFmtId="0" fontId="21" fillId="0" borderId="4" xfId="1" quotePrefix="1" applyFont="1" applyFill="1" applyBorder="1" applyAlignment="1">
      <alignment horizontal="center" vertical="top"/>
    </xf>
    <xf numFmtId="0" fontId="21" fillId="0" borderId="4" xfId="1" applyFont="1" applyFill="1" applyBorder="1" applyAlignment="1">
      <alignment horizontal="center"/>
    </xf>
    <xf numFmtId="166" fontId="21" fillId="0" borderId="4" xfId="1" applyNumberFormat="1" applyFont="1" applyFill="1" applyBorder="1" applyAlignment="1">
      <alignment horizontal="center"/>
    </xf>
    <xf numFmtId="0" fontId="21" fillId="0" borderId="25" xfId="1" applyFont="1" applyFill="1" applyBorder="1" applyAlignment="1">
      <alignment horizontal="center"/>
    </xf>
    <xf numFmtId="169" fontId="21" fillId="0" borderId="23" xfId="1" applyNumberFormat="1" applyFont="1" applyBorder="1" applyAlignment="1">
      <alignment horizontal="center" vertical="top"/>
    </xf>
    <xf numFmtId="0" fontId="20" fillId="5" borderId="24" xfId="1" applyFont="1" applyFill="1" applyBorder="1" applyAlignment="1">
      <alignment horizontal="left"/>
    </xf>
    <xf numFmtId="0" fontId="20" fillId="0" borderId="4" xfId="1" applyFont="1" applyBorder="1" applyAlignment="1">
      <alignment horizontal="center" vertical="top"/>
    </xf>
    <xf numFmtId="3" fontId="20" fillId="3" borderId="4" xfId="1" applyNumberFormat="1" applyFont="1" applyFill="1" applyBorder="1" applyAlignment="1" applyProtection="1">
      <alignment vertical="top"/>
      <protection locked="0"/>
    </xf>
    <xf numFmtId="1" fontId="20" fillId="3" borderId="4" xfId="1" applyNumberFormat="1" applyFont="1" applyFill="1" applyBorder="1" applyAlignment="1" applyProtection="1">
      <alignment vertical="top"/>
      <protection locked="0"/>
    </xf>
    <xf numFmtId="166" fontId="20" fillId="3" borderId="4" xfId="1" applyNumberFormat="1" applyFont="1" applyFill="1" applyBorder="1" applyAlignment="1" applyProtection="1">
      <alignment vertical="top"/>
      <protection locked="0"/>
    </xf>
    <xf numFmtId="166" fontId="20" fillId="0" borderId="4" xfId="1" applyNumberFormat="1" applyFont="1" applyFill="1" applyBorder="1" applyAlignment="1" applyProtection="1">
      <alignment vertical="top"/>
      <protection locked="0"/>
    </xf>
    <xf numFmtId="0" fontId="20" fillId="3" borderId="4" xfId="1" applyFont="1" applyFill="1" applyBorder="1" applyAlignment="1" applyProtection="1">
      <alignment vertical="top"/>
      <protection locked="0"/>
    </xf>
    <xf numFmtId="3" fontId="20" fillId="3" borderId="26" xfId="1" applyNumberFormat="1" applyFont="1" applyFill="1" applyBorder="1" applyAlignment="1" applyProtection="1">
      <alignment vertical="top"/>
      <protection locked="0"/>
    </xf>
    <xf numFmtId="0" fontId="25" fillId="5" borderId="0" xfId="1" applyFont="1" applyFill="1"/>
    <xf numFmtId="0" fontId="20" fillId="3" borderId="0" xfId="1" applyFont="1" applyFill="1" applyBorder="1"/>
    <xf numFmtId="169" fontId="21" fillId="0" borderId="27" xfId="1" applyNumberFormat="1" applyFont="1" applyBorder="1" applyAlignment="1">
      <alignment horizontal="center" vertical="top"/>
    </xf>
    <xf numFmtId="0" fontId="21" fillId="0" borderId="28" xfId="1" applyFont="1" applyFill="1" applyBorder="1" applyAlignment="1" applyProtection="1">
      <alignment vertical="top"/>
      <protection locked="0"/>
    </xf>
    <xf numFmtId="0" fontId="21" fillId="0" borderId="6" xfId="1" applyFont="1" applyFill="1" applyBorder="1" applyAlignment="1" applyProtection="1">
      <alignment vertical="top"/>
      <protection locked="0"/>
    </xf>
    <xf numFmtId="0" fontId="20" fillId="0" borderId="6" xfId="1" applyFont="1" applyFill="1" applyBorder="1" applyAlignment="1">
      <alignment vertical="top"/>
    </xf>
    <xf numFmtId="0" fontId="20" fillId="0" borderId="29" xfId="1" applyFont="1" applyFill="1" applyBorder="1" applyAlignment="1">
      <alignment vertical="top"/>
    </xf>
    <xf numFmtId="166" fontId="21" fillId="0" borderId="30" xfId="1" applyNumberFormat="1" applyFont="1" applyBorder="1" applyAlignment="1">
      <alignment vertical="top"/>
    </xf>
    <xf numFmtId="0" fontId="20" fillId="7" borderId="28" xfId="1" applyFont="1" applyFill="1" applyBorder="1" applyAlignment="1">
      <alignment vertical="top"/>
    </xf>
    <xf numFmtId="0" fontId="20" fillId="7" borderId="31" xfId="1" applyFont="1" applyFill="1" applyBorder="1" applyAlignment="1">
      <alignment vertical="top"/>
    </xf>
    <xf numFmtId="0" fontId="26" fillId="0" borderId="32" xfId="1" applyFont="1" applyFill="1" applyBorder="1"/>
    <xf numFmtId="0" fontId="21" fillId="0" borderId="8" xfId="1" applyFont="1" applyFill="1" applyBorder="1" applyAlignment="1" applyProtection="1">
      <alignment vertical="top"/>
      <protection locked="0"/>
    </xf>
    <xf numFmtId="0" fontId="20" fillId="0" borderId="8" xfId="1" applyFont="1" applyFill="1" applyBorder="1" applyAlignment="1">
      <alignment vertical="top"/>
    </xf>
    <xf numFmtId="10" fontId="21" fillId="0" borderId="33" xfId="1" applyNumberFormat="1" applyFont="1" applyFill="1" applyBorder="1" applyAlignment="1">
      <alignment vertical="top"/>
    </xf>
    <xf numFmtId="0" fontId="20" fillId="0" borderId="34" xfId="1" applyFont="1" applyFill="1" applyBorder="1" applyAlignment="1">
      <alignment vertical="top"/>
    </xf>
    <xf numFmtId="0" fontId="26" fillId="0" borderId="35" xfId="1" applyFont="1" applyFill="1" applyBorder="1"/>
    <xf numFmtId="0" fontId="21" fillId="0" borderId="0" xfId="1" applyFont="1" applyFill="1" applyBorder="1" applyAlignment="1" applyProtection="1">
      <alignment vertical="top"/>
      <protection locked="0"/>
    </xf>
    <xf numFmtId="10" fontId="20" fillId="0" borderId="0" xfId="1" applyNumberFormat="1" applyFont="1" applyBorder="1" applyAlignment="1">
      <alignment vertical="top"/>
    </xf>
    <xf numFmtId="166" fontId="20" fillId="0" borderId="0" xfId="1" applyNumberFormat="1" applyFont="1" applyBorder="1" applyAlignment="1">
      <alignment vertical="top"/>
    </xf>
    <xf numFmtId="10" fontId="20" fillId="0" borderId="36" xfId="1" applyNumberFormat="1" applyFont="1" applyBorder="1" applyAlignment="1">
      <alignment vertical="top"/>
    </xf>
    <xf numFmtId="0" fontId="26" fillId="0" borderId="37" xfId="1" applyFont="1" applyFill="1" applyBorder="1"/>
    <xf numFmtId="0" fontId="21" fillId="0" borderId="38" xfId="1" quotePrefix="1" applyFont="1" applyFill="1" applyBorder="1" applyAlignment="1">
      <alignment vertical="top"/>
    </xf>
    <xf numFmtId="0" fontId="21" fillId="0" borderId="33" xfId="1" quotePrefix="1" applyFont="1" applyFill="1" applyBorder="1" applyAlignment="1">
      <alignment horizontal="center" vertical="top"/>
    </xf>
    <xf numFmtId="0" fontId="21" fillId="0" borderId="33" xfId="1" applyFont="1" applyFill="1" applyBorder="1" applyAlignment="1">
      <alignment horizontal="center"/>
    </xf>
    <xf numFmtId="166" fontId="21" fillId="0" borderId="33" xfId="1" applyNumberFormat="1" applyFont="1" applyFill="1" applyBorder="1" applyAlignment="1">
      <alignment horizontal="center"/>
    </xf>
    <xf numFmtId="0" fontId="21" fillId="0" borderId="39" xfId="1" applyFont="1" applyFill="1" applyBorder="1" applyAlignment="1"/>
    <xf numFmtId="0" fontId="20" fillId="5" borderId="40" xfId="1" applyFont="1" applyFill="1" applyBorder="1" applyAlignment="1">
      <alignment horizontal="left"/>
    </xf>
    <xf numFmtId="0" fontId="20" fillId="3" borderId="41" xfId="1" applyFont="1" applyFill="1" applyBorder="1" applyAlignment="1" applyProtection="1">
      <alignment horizontal="center" vertical="top"/>
      <protection locked="0"/>
    </xf>
    <xf numFmtId="3" fontId="20" fillId="3" borderId="41" xfId="1" applyNumberFormat="1" applyFont="1" applyFill="1" applyBorder="1" applyAlignment="1" applyProtection="1">
      <alignment vertical="top"/>
      <protection locked="0"/>
    </xf>
    <xf numFmtId="1" fontId="20" fillId="3" borderId="41" xfId="1" applyNumberFormat="1" applyFont="1" applyFill="1" applyBorder="1" applyAlignment="1" applyProtection="1">
      <alignment vertical="top"/>
      <protection locked="0"/>
    </xf>
    <xf numFmtId="166" fontId="20" fillId="3" borderId="41" xfId="1" applyNumberFormat="1" applyFont="1" applyFill="1" applyBorder="1" applyAlignment="1" applyProtection="1">
      <alignment vertical="top"/>
      <protection locked="0"/>
    </xf>
    <xf numFmtId="166" fontId="20" fillId="0" borderId="41" xfId="1" applyNumberFormat="1" applyFont="1" applyFill="1" applyBorder="1" applyAlignment="1" applyProtection="1">
      <alignment vertical="top"/>
      <protection locked="0"/>
    </xf>
    <xf numFmtId="0" fontId="20" fillId="3" borderId="41" xfId="1" applyFont="1" applyFill="1" applyBorder="1" applyAlignment="1" applyProtection="1">
      <alignment vertical="top"/>
      <protection locked="0"/>
    </xf>
    <xf numFmtId="3" fontId="20" fillId="3" borderId="42" xfId="1" applyNumberFormat="1" applyFont="1" applyFill="1" applyBorder="1" applyAlignment="1" applyProtection="1">
      <alignment vertical="top"/>
      <protection locked="0"/>
    </xf>
    <xf numFmtId="0" fontId="34" fillId="5" borderId="0" xfId="4" applyFont="1" applyFill="1" applyAlignment="1" applyProtection="1"/>
    <xf numFmtId="0" fontId="26" fillId="0" borderId="43" xfId="1" applyFont="1" applyFill="1" applyBorder="1"/>
    <xf numFmtId="0" fontId="26" fillId="0" borderId="44" xfId="1" applyFont="1" applyFill="1" applyBorder="1"/>
    <xf numFmtId="0" fontId="21" fillId="0" borderId="7" xfId="1" applyFont="1" applyFill="1" applyBorder="1" applyAlignment="1">
      <alignment horizontal="left" vertical="top"/>
    </xf>
    <xf numFmtId="10" fontId="20" fillId="0" borderId="8" xfId="1" applyNumberFormat="1" applyFont="1" applyBorder="1" applyAlignment="1">
      <alignment vertical="top"/>
    </xf>
    <xf numFmtId="10" fontId="20" fillId="0" borderId="9" xfId="1" applyNumberFormat="1" applyFont="1" applyBorder="1" applyAlignment="1">
      <alignment vertical="top"/>
    </xf>
    <xf numFmtId="166" fontId="21" fillId="0" borderId="45" xfId="1" applyNumberFormat="1" applyFont="1" applyBorder="1" applyAlignment="1">
      <alignment vertical="top"/>
    </xf>
    <xf numFmtId="0" fontId="32" fillId="0" borderId="0" xfId="1" applyFont="1" applyFill="1" applyBorder="1" applyAlignment="1">
      <alignment horizontal="center" vertical="center"/>
    </xf>
    <xf numFmtId="0" fontId="26" fillId="0" borderId="46" xfId="1" applyFont="1" applyFill="1" applyBorder="1"/>
    <xf numFmtId="0" fontId="26" fillId="0" borderId="47" xfId="1" applyFont="1" applyFill="1" applyBorder="1"/>
    <xf numFmtId="0" fontId="20" fillId="0" borderId="48" xfId="1" applyFont="1" applyBorder="1" applyAlignment="1">
      <alignment vertical="top"/>
    </xf>
    <xf numFmtId="0" fontId="20" fillId="0" borderId="48" xfId="1" applyFont="1" applyFill="1" applyBorder="1" applyAlignment="1">
      <alignment vertical="top"/>
    </xf>
    <xf numFmtId="0" fontId="21" fillId="0" borderId="40" xfId="1" applyFont="1" applyFill="1" applyBorder="1" applyAlignment="1">
      <alignment horizontal="right" vertical="top"/>
    </xf>
    <xf numFmtId="166" fontId="21" fillId="0" borderId="41" xfId="1" applyNumberFormat="1" applyFont="1" applyBorder="1" applyAlignment="1">
      <alignment vertical="top"/>
    </xf>
    <xf numFmtId="0" fontId="20" fillId="7" borderId="49" xfId="1" applyFont="1" applyFill="1" applyBorder="1" applyAlignment="1">
      <alignment vertical="top"/>
    </xf>
    <xf numFmtId="0" fontId="20" fillId="7" borderId="48" xfId="1" applyFont="1" applyFill="1" applyBorder="1" applyAlignment="1">
      <alignment vertical="top"/>
    </xf>
    <xf numFmtId="0" fontId="20" fillId="7" borderId="42" xfId="1" applyFont="1" applyFill="1" applyBorder="1" applyAlignment="1">
      <alignment vertical="top"/>
    </xf>
    <xf numFmtId="0" fontId="26" fillId="0" borderId="50" xfId="1" applyFont="1" applyFill="1" applyBorder="1"/>
    <xf numFmtId="0" fontId="21" fillId="0" borderId="51" xfId="1" applyFont="1" applyFill="1" applyBorder="1" applyAlignment="1" applyProtection="1">
      <alignment vertical="center"/>
      <protection locked="0"/>
    </xf>
    <xf numFmtId="0" fontId="21" fillId="0" borderId="51" xfId="1" applyFont="1" applyFill="1" applyBorder="1" applyAlignment="1" applyProtection="1">
      <alignment vertical="top"/>
      <protection locked="0"/>
    </xf>
    <xf numFmtId="0" fontId="20" fillId="0" borderId="51" xfId="1" applyFont="1" applyFill="1" applyBorder="1" applyAlignment="1">
      <alignment vertical="top"/>
    </xf>
    <xf numFmtId="10" fontId="21" fillId="0" borderId="52" xfId="1" applyNumberFormat="1" applyFont="1" applyBorder="1" applyAlignment="1">
      <alignment vertical="top"/>
    </xf>
    <xf numFmtId="0" fontId="20" fillId="0" borderId="53" xfId="1" applyFont="1" applyFill="1" applyBorder="1" applyAlignment="1">
      <alignment vertical="top"/>
    </xf>
    <xf numFmtId="0" fontId="21" fillId="0" borderId="0" xfId="1" applyFont="1" applyFill="1" applyBorder="1" applyAlignment="1" applyProtection="1">
      <alignment vertical="center"/>
      <protection locked="0"/>
    </xf>
    <xf numFmtId="0" fontId="20" fillId="0" borderId="0" xfId="1" applyFont="1" applyFill="1" applyBorder="1" applyAlignment="1">
      <alignment vertical="top"/>
    </xf>
    <xf numFmtId="10" fontId="21" fillId="0" borderId="0" xfId="1" applyNumberFormat="1" applyFont="1" applyBorder="1" applyAlignment="1">
      <alignment vertical="top"/>
    </xf>
    <xf numFmtId="166" fontId="11" fillId="2" borderId="0" xfId="0" applyFont="1" applyFill="1" applyAlignment="1">
      <alignment horizontal="left"/>
    </xf>
    <xf numFmtId="166" fontId="20" fillId="2" borderId="0" xfId="0" applyFont="1" applyFill="1" applyAlignment="1"/>
    <xf numFmtId="166" fontId="35" fillId="2" borderId="0" xfId="0" applyFont="1" applyFill="1" applyAlignment="1">
      <alignment horizontal="left"/>
    </xf>
    <xf numFmtId="166" fontId="21" fillId="2" borderId="0" xfId="0" applyFont="1" applyFill="1" applyAlignment="1">
      <alignment horizontal="right"/>
    </xf>
    <xf numFmtId="166" fontId="36" fillId="3" borderId="0" xfId="0" applyFont="1" applyFill="1" applyAlignment="1"/>
    <xf numFmtId="14" fontId="37" fillId="2" borderId="0" xfId="0" applyNumberFormat="1" applyFont="1" applyFill="1" applyAlignment="1">
      <alignment horizontal="left" vertical="center"/>
    </xf>
    <xf numFmtId="166" fontId="22" fillId="3" borderId="0" xfId="0" applyFont="1" applyFill="1" applyAlignment="1"/>
    <xf numFmtId="166" fontId="36" fillId="0" borderId="0" xfId="0" applyFont="1" applyFill="1" applyAlignment="1"/>
    <xf numFmtId="166" fontId="21" fillId="4" borderId="7" xfId="0" applyFont="1" applyFill="1" applyBorder="1" applyAlignment="1">
      <alignment horizontal="left" vertical="top"/>
    </xf>
    <xf numFmtId="166" fontId="21" fillId="4" borderId="8" xfId="0" applyFont="1" applyFill="1" applyBorder="1" applyAlignment="1">
      <alignment horizontal="left" vertical="top"/>
    </xf>
    <xf numFmtId="0" fontId="39" fillId="4" borderId="9" xfId="5" applyFont="1" applyFill="1" applyBorder="1"/>
    <xf numFmtId="166" fontId="21" fillId="4" borderId="8" xfId="0" applyFont="1" applyFill="1" applyBorder="1" applyAlignment="1" applyProtection="1">
      <alignment horizontal="left" vertical="center"/>
      <protection hidden="1"/>
    </xf>
    <xf numFmtId="0" fontId="21" fillId="4" borderId="8" xfId="1" applyFont="1" applyFill="1" applyBorder="1" applyAlignment="1">
      <alignment horizontal="left"/>
    </xf>
    <xf numFmtId="166" fontId="28" fillId="3" borderId="0" xfId="0" applyFont="1" applyFill="1" applyAlignment="1"/>
    <xf numFmtId="14" fontId="21" fillId="4" borderId="8" xfId="0" applyNumberFormat="1" applyFont="1" applyFill="1" applyBorder="1" applyAlignment="1">
      <alignment horizontal="left" vertical="top"/>
    </xf>
    <xf numFmtId="0" fontId="21" fillId="4" borderId="9" xfId="1" applyFont="1" applyFill="1" applyBorder="1"/>
    <xf numFmtId="166" fontId="28" fillId="3" borderId="54" xfId="0" applyFont="1" applyFill="1" applyBorder="1" applyAlignment="1"/>
    <xf numFmtId="166" fontId="11" fillId="2" borderId="0" xfId="0" applyFont="1" applyFill="1" applyAlignment="1">
      <alignment vertical="center"/>
    </xf>
    <xf numFmtId="166" fontId="1" fillId="2" borderId="0" xfId="0" applyFont="1" applyFill="1" applyAlignment="1">
      <alignment vertical="center"/>
    </xf>
    <xf numFmtId="166" fontId="21" fillId="2" borderId="0" xfId="0" applyFont="1" applyFill="1" applyAlignment="1">
      <alignment horizontal="center"/>
    </xf>
    <xf numFmtId="166" fontId="32" fillId="2" borderId="0" xfId="0" applyFont="1" applyFill="1" applyAlignment="1"/>
    <xf numFmtId="166" fontId="21" fillId="2" borderId="0" xfId="0" applyFont="1" applyFill="1" applyAlignment="1"/>
    <xf numFmtId="166" fontId="40" fillId="2" borderId="76" xfId="0" applyFont="1" applyFill="1" applyBorder="1" applyAlignment="1">
      <alignment horizontal="center" vertical="center"/>
    </xf>
    <xf numFmtId="166" fontId="40" fillId="2" borderId="77" xfId="0" applyFont="1" applyFill="1" applyBorder="1" applyAlignment="1">
      <alignment horizontal="center" vertical="center" wrapText="1"/>
    </xf>
    <xf numFmtId="166" fontId="40" fillId="2" borderId="68" xfId="0" applyFont="1" applyFill="1" applyBorder="1" applyAlignment="1">
      <alignment horizontal="center" vertical="center" wrapText="1"/>
    </xf>
    <xf numFmtId="166" fontId="40" fillId="2" borderId="67" xfId="0" applyFont="1" applyFill="1" applyBorder="1" applyAlignment="1">
      <alignment horizontal="center" vertical="center" wrapText="1"/>
    </xf>
    <xf numFmtId="166" fontId="40" fillId="2" borderId="78" xfId="0" applyFont="1" applyFill="1" applyBorder="1" applyAlignment="1">
      <alignment horizontal="center" vertical="center" wrapText="1"/>
    </xf>
    <xf numFmtId="166" fontId="40" fillId="2" borderId="79" xfId="0" applyFont="1" applyFill="1" applyBorder="1" applyAlignment="1">
      <alignment horizontal="center" vertical="center" wrapText="1"/>
    </xf>
    <xf numFmtId="166" fontId="40" fillId="2" borderId="80" xfId="0" applyFont="1" applyFill="1" applyBorder="1" applyAlignment="1">
      <alignment horizontal="center" vertical="center" wrapText="1"/>
    </xf>
    <xf numFmtId="166" fontId="40" fillId="2" borderId="81" xfId="0" applyFont="1" applyFill="1" applyBorder="1" applyAlignment="1">
      <alignment horizontal="center" vertical="center" wrapText="1"/>
    </xf>
    <xf numFmtId="166" fontId="36" fillId="2" borderId="62" xfId="0" applyFont="1" applyFill="1" applyBorder="1" applyAlignment="1">
      <alignment horizontal="left" vertical="center"/>
    </xf>
    <xf numFmtId="166" fontId="36" fillId="0" borderId="56" xfId="0" applyNumberFormat="1" applyFont="1" applyFill="1" applyBorder="1" applyAlignment="1" applyProtection="1">
      <alignment horizontal="right" vertical="center"/>
      <protection locked="0"/>
    </xf>
    <xf numFmtId="166" fontId="36" fillId="0" borderId="57" xfId="0" applyNumberFormat="1" applyFont="1" applyFill="1" applyBorder="1" applyAlignment="1" applyProtection="1">
      <alignment horizontal="right" vertical="center"/>
      <protection locked="0"/>
    </xf>
    <xf numFmtId="166" fontId="36" fillId="2" borderId="82" xfId="0" applyNumberFormat="1" applyFont="1" applyFill="1" applyBorder="1" applyAlignment="1">
      <alignment horizontal="right" vertical="center"/>
    </xf>
    <xf numFmtId="166" fontId="36" fillId="0" borderId="83" xfId="0" applyNumberFormat="1" applyFont="1" applyFill="1" applyBorder="1" applyAlignment="1" applyProtection="1">
      <alignment horizontal="right" vertical="center"/>
      <protection locked="0"/>
    </xf>
    <xf numFmtId="166" fontId="36" fillId="0" borderId="84" xfId="0" applyNumberFormat="1" applyFont="1" applyFill="1" applyBorder="1" applyAlignment="1" applyProtection="1">
      <alignment horizontal="right" vertical="center"/>
      <protection locked="0"/>
    </xf>
    <xf numFmtId="166" fontId="36" fillId="2" borderId="85" xfId="0" applyNumberFormat="1" applyFont="1" applyFill="1" applyBorder="1" applyAlignment="1">
      <alignment horizontal="right" vertical="center"/>
    </xf>
    <xf numFmtId="166" fontId="36" fillId="0" borderId="63" xfId="0" applyNumberFormat="1" applyFont="1" applyFill="1" applyBorder="1" applyAlignment="1" applyProtection="1">
      <alignment horizontal="right" vertical="center"/>
      <protection locked="0"/>
    </xf>
    <xf numFmtId="166" fontId="36" fillId="0" borderId="54" xfId="0" applyNumberFormat="1" applyFont="1" applyFill="1" applyBorder="1" applyAlignment="1" applyProtection="1">
      <alignment horizontal="right" vertical="center"/>
      <protection locked="0"/>
    </xf>
    <xf numFmtId="166" fontId="36" fillId="2" borderId="86" xfId="0" applyNumberFormat="1" applyFont="1" applyFill="1" applyBorder="1" applyAlignment="1">
      <alignment horizontal="right" vertical="center"/>
    </xf>
    <xf numFmtId="166" fontId="36" fillId="2" borderId="64" xfId="0" applyNumberFormat="1" applyFont="1" applyFill="1" applyBorder="1" applyAlignment="1">
      <alignment horizontal="right" vertical="center"/>
    </xf>
    <xf numFmtId="166" fontId="36" fillId="2" borderId="87" xfId="0" applyFont="1" applyFill="1" applyBorder="1" applyAlignment="1">
      <alignment horizontal="left" vertical="center"/>
    </xf>
    <xf numFmtId="166" fontId="36" fillId="0" borderId="70" xfId="0" applyNumberFormat="1" applyFont="1" applyFill="1" applyBorder="1" applyAlignment="1" applyProtection="1">
      <alignment horizontal="right" vertical="center"/>
      <protection locked="0"/>
    </xf>
    <xf numFmtId="166" fontId="36" fillId="0" borderId="71" xfId="0" applyNumberFormat="1" applyFont="1" applyFill="1" applyBorder="1" applyAlignment="1" applyProtection="1">
      <alignment horizontal="right" vertical="center"/>
      <protection locked="0"/>
    </xf>
    <xf numFmtId="166" fontId="36" fillId="2" borderId="88" xfId="0" applyNumberFormat="1" applyFont="1" applyFill="1" applyBorder="1" applyAlignment="1">
      <alignment horizontal="right" vertical="center"/>
    </xf>
    <xf numFmtId="166" fontId="36" fillId="0" borderId="89" xfId="0" applyNumberFormat="1" applyFont="1" applyFill="1" applyBorder="1" applyAlignment="1" applyProtection="1">
      <alignment horizontal="right" vertical="center"/>
      <protection locked="0"/>
    </xf>
    <xf numFmtId="166" fontId="36" fillId="0" borderId="66" xfId="0" applyNumberFormat="1" applyFont="1" applyFill="1" applyBorder="1" applyAlignment="1" applyProtection="1">
      <alignment horizontal="right" vertical="center"/>
      <protection locked="0"/>
    </xf>
    <xf numFmtId="166" fontId="36" fillId="2" borderId="90" xfId="0" applyNumberFormat="1" applyFont="1" applyFill="1" applyBorder="1" applyAlignment="1">
      <alignment horizontal="right" vertical="center"/>
    </xf>
    <xf numFmtId="166" fontId="40" fillId="2" borderId="91" xfId="0" applyFont="1" applyFill="1" applyBorder="1" applyAlignment="1">
      <alignment horizontal="left" vertical="center"/>
    </xf>
    <xf numFmtId="166" fontId="40" fillId="2" borderId="92" xfId="0" applyNumberFormat="1" applyFont="1" applyFill="1" applyBorder="1" applyAlignment="1">
      <alignment horizontal="right" vertical="center"/>
    </xf>
    <xf numFmtId="166" fontId="40" fillId="2" borderId="74" xfId="0" applyNumberFormat="1" applyFont="1" applyFill="1" applyBorder="1" applyAlignment="1">
      <alignment horizontal="right" vertical="center"/>
    </xf>
    <xf numFmtId="166" fontId="40" fillId="2" borderId="93" xfId="0" applyNumberFormat="1" applyFont="1" applyFill="1" applyBorder="1" applyAlignment="1">
      <alignment horizontal="right" vertical="center"/>
    </xf>
    <xf numFmtId="166" fontId="40" fillId="2" borderId="78" xfId="0" applyNumberFormat="1" applyFont="1" applyFill="1" applyBorder="1" applyAlignment="1">
      <alignment horizontal="right" vertical="center"/>
    </xf>
    <xf numFmtId="166" fontId="40" fillId="2" borderId="79" xfId="0" applyNumberFormat="1" applyFont="1" applyFill="1" applyBorder="1" applyAlignment="1">
      <alignment horizontal="right" vertical="center"/>
    </xf>
    <xf numFmtId="166" fontId="40" fillId="2" borderId="81" xfId="0" applyNumberFormat="1" applyFont="1" applyFill="1" applyBorder="1" applyAlignment="1">
      <alignment horizontal="right" vertical="center"/>
    </xf>
    <xf numFmtId="166" fontId="36" fillId="2" borderId="94" xfId="0" applyFont="1" applyFill="1" applyBorder="1" applyAlignment="1">
      <alignment horizontal="left" vertical="center"/>
    </xf>
    <xf numFmtId="166" fontId="36" fillId="2" borderId="95" xfId="0" applyNumberFormat="1" applyFont="1" applyFill="1" applyBorder="1" applyAlignment="1">
      <alignment horizontal="right" vertical="center"/>
    </xf>
    <xf numFmtId="166" fontId="36" fillId="2" borderId="84" xfId="0" applyNumberFormat="1" applyFont="1" applyFill="1" applyBorder="1" applyAlignment="1">
      <alignment horizontal="right" vertical="center"/>
    </xf>
    <xf numFmtId="166" fontId="36" fillId="2" borderId="96" xfId="0" applyNumberFormat="1" applyFont="1" applyFill="1" applyBorder="1" applyAlignment="1">
      <alignment horizontal="right" vertical="center"/>
    </xf>
    <xf numFmtId="166" fontId="36" fillId="2" borderId="54" xfId="0" applyNumberFormat="1" applyFont="1" applyFill="1" applyBorder="1" applyAlignment="1">
      <alignment horizontal="right" vertical="center"/>
    </xf>
    <xf numFmtId="166" fontId="36" fillId="2" borderId="66" xfId="0" applyNumberFormat="1" applyFont="1" applyFill="1" applyBorder="1" applyAlignment="1">
      <alignment horizontal="right" vertical="center"/>
    </xf>
    <xf numFmtId="166" fontId="40" fillId="2" borderId="97" xfId="0" applyFont="1" applyFill="1" applyBorder="1" applyAlignment="1">
      <alignment vertical="center"/>
    </xf>
    <xf numFmtId="166" fontId="40" fillId="2" borderId="92" xfId="0" applyNumberFormat="1" applyFont="1" applyFill="1" applyBorder="1" applyAlignment="1">
      <alignment vertical="center"/>
    </xf>
    <xf numFmtId="166" fontId="40" fillId="2" borderId="74" xfId="0" applyNumberFormat="1" applyFont="1" applyFill="1" applyBorder="1" applyAlignment="1">
      <alignment vertical="center"/>
    </xf>
    <xf numFmtId="166" fontId="40" fillId="2" borderId="75" xfId="0" applyNumberFormat="1" applyFont="1" applyFill="1" applyBorder="1" applyAlignment="1">
      <alignment vertical="center"/>
    </xf>
    <xf numFmtId="166" fontId="40" fillId="2" borderId="78" xfId="0" applyNumberFormat="1" applyFont="1" applyFill="1" applyBorder="1" applyAlignment="1">
      <alignment vertical="center"/>
    </xf>
    <xf numFmtId="166" fontId="40" fillId="2" borderId="79" xfId="0" applyNumberFormat="1" applyFont="1" applyFill="1" applyBorder="1" applyAlignment="1">
      <alignment vertical="center"/>
    </xf>
    <xf numFmtId="166" fontId="40" fillId="2" borderId="81" xfId="0" applyNumberFormat="1" applyFont="1" applyFill="1" applyBorder="1" applyAlignment="1">
      <alignment vertical="center"/>
    </xf>
    <xf numFmtId="166" fontId="40" fillId="2" borderId="0" xfId="0" applyFont="1" applyFill="1" applyBorder="1" applyAlignment="1">
      <alignment vertical="center"/>
    </xf>
    <xf numFmtId="3" fontId="40" fillId="2" borderId="0" xfId="0" applyNumberFormat="1" applyFont="1" applyFill="1" applyBorder="1" applyAlignment="1">
      <alignment vertical="center"/>
    </xf>
    <xf numFmtId="166" fontId="40" fillId="2" borderId="77" xfId="0" applyNumberFormat="1" applyFont="1" applyFill="1" applyBorder="1" applyAlignment="1">
      <alignment horizontal="center" vertical="center" wrapText="1"/>
    </xf>
    <xf numFmtId="166" fontId="40" fillId="2" borderId="68" xfId="0" applyNumberFormat="1" applyFont="1" applyFill="1" applyBorder="1" applyAlignment="1">
      <alignment horizontal="center" vertical="center" wrapText="1"/>
    </xf>
    <xf numFmtId="166" fontId="40" fillId="2" borderId="67" xfId="0" applyNumberFormat="1" applyFont="1" applyFill="1" applyBorder="1" applyAlignment="1">
      <alignment horizontal="center" vertical="center" wrapText="1"/>
    </xf>
    <xf numFmtId="166" fontId="40" fillId="2" borderId="78" xfId="0" applyNumberFormat="1" applyFont="1" applyFill="1" applyBorder="1" applyAlignment="1">
      <alignment horizontal="center" vertical="center" wrapText="1"/>
    </xf>
    <xf numFmtId="166" fontId="40" fillId="2" borderId="79" xfId="0" applyNumberFormat="1" applyFont="1" applyFill="1" applyBorder="1" applyAlignment="1">
      <alignment horizontal="center" vertical="center" wrapText="1"/>
    </xf>
    <xf numFmtId="166" fontId="40" fillId="2" borderId="80" xfId="0" applyNumberFormat="1" applyFont="1" applyFill="1" applyBorder="1" applyAlignment="1">
      <alignment horizontal="center" vertical="center" wrapText="1"/>
    </xf>
    <xf numFmtId="166" fontId="40" fillId="2" borderId="81" xfId="0" applyNumberFormat="1" applyFont="1" applyFill="1" applyBorder="1" applyAlignment="1">
      <alignment horizontal="center" vertical="center" wrapText="1"/>
    </xf>
    <xf numFmtId="166" fontId="40" fillId="2" borderId="101" xfId="0" applyFont="1" applyFill="1" applyBorder="1" applyAlignment="1">
      <alignment horizontal="center" vertical="center" wrapText="1"/>
    </xf>
    <xf numFmtId="166" fontId="22" fillId="3" borderId="0" xfId="0" applyFont="1" applyFill="1" applyAlignment="1">
      <alignment horizontal="center"/>
    </xf>
    <xf numFmtId="166" fontId="36" fillId="3" borderId="56" xfId="0" applyNumberFormat="1" applyFont="1" applyFill="1" applyBorder="1" applyAlignment="1" applyProtection="1">
      <alignment horizontal="right" vertical="center"/>
      <protection locked="0"/>
    </xf>
    <xf numFmtId="166" fontId="36" fillId="3" borderId="57" xfId="0" applyNumberFormat="1" applyFont="1" applyFill="1" applyBorder="1" applyAlignment="1" applyProtection="1">
      <alignment horizontal="right" vertical="center"/>
      <protection locked="0"/>
    </xf>
    <xf numFmtId="166" fontId="36" fillId="3" borderId="83" xfId="0" applyNumberFormat="1" applyFont="1" applyFill="1" applyBorder="1" applyAlignment="1" applyProtection="1">
      <alignment horizontal="right" vertical="center"/>
      <protection locked="0"/>
    </xf>
    <xf numFmtId="166" fontId="36" fillId="3" borderId="84" xfId="0" applyNumberFormat="1" applyFont="1" applyFill="1" applyBorder="1" applyAlignment="1" applyProtection="1">
      <alignment horizontal="right" vertical="center"/>
      <protection locked="0"/>
    </xf>
    <xf numFmtId="166" fontId="36" fillId="0" borderId="85" xfId="0" applyNumberFormat="1" applyFont="1" applyFill="1" applyBorder="1" applyAlignment="1">
      <alignment horizontal="right" vertical="center"/>
    </xf>
    <xf numFmtId="3" fontId="36" fillId="3" borderId="102" xfId="0" applyNumberFormat="1" applyFont="1" applyFill="1" applyBorder="1" applyAlignment="1">
      <alignment horizontal="right" vertical="center"/>
    </xf>
    <xf numFmtId="166" fontId="41" fillId="3" borderId="0" xfId="0" applyFont="1" applyFill="1" applyAlignment="1">
      <alignment horizontal="center"/>
    </xf>
    <xf numFmtId="166" fontId="36" fillId="3" borderId="63" xfId="0" applyNumberFormat="1" applyFont="1" applyFill="1" applyBorder="1" applyAlignment="1" applyProtection="1">
      <alignment horizontal="right" vertical="center"/>
      <protection locked="0"/>
    </xf>
    <xf numFmtId="166" fontId="36" fillId="3" borderId="54" xfId="0" applyNumberFormat="1" applyFont="1" applyFill="1" applyBorder="1" applyAlignment="1" applyProtection="1">
      <alignment horizontal="right" vertical="center"/>
      <protection locked="0"/>
    </xf>
    <xf numFmtId="3" fontId="36" fillId="3" borderId="99" xfId="0" applyNumberFormat="1" applyFont="1" applyFill="1" applyBorder="1" applyAlignment="1">
      <alignment horizontal="right" vertical="center"/>
    </xf>
    <xf numFmtId="166" fontId="36" fillId="2" borderId="76" xfId="0" applyFont="1" applyFill="1" applyBorder="1" applyAlignment="1">
      <alignment horizontal="left" vertical="center"/>
    </xf>
    <xf numFmtId="166" fontId="36" fillId="3" borderId="99" xfId="0" applyFont="1" applyFill="1" applyBorder="1" applyAlignment="1">
      <alignment horizontal="right" vertical="center"/>
    </xf>
    <xf numFmtId="166" fontId="36" fillId="3" borderId="70" xfId="0" applyNumberFormat="1" applyFont="1" applyFill="1" applyBorder="1" applyAlignment="1" applyProtection="1">
      <alignment horizontal="right" vertical="center"/>
      <protection locked="0"/>
    </xf>
    <xf numFmtId="166" fontId="36" fillId="3" borderId="71" xfId="0" applyNumberFormat="1" applyFont="1" applyFill="1" applyBorder="1" applyAlignment="1" applyProtection="1">
      <alignment horizontal="right" vertical="center"/>
      <protection locked="0"/>
    </xf>
    <xf numFmtId="166" fontId="36" fillId="3" borderId="89" xfId="0" applyNumberFormat="1" applyFont="1" applyFill="1" applyBorder="1" applyAlignment="1" applyProtection="1">
      <alignment horizontal="right" vertical="center"/>
      <protection locked="0"/>
    </xf>
    <xf numFmtId="166" fontId="36" fillId="3" borderId="66" xfId="0" applyNumberFormat="1" applyFont="1" applyFill="1" applyBorder="1" applyAlignment="1" applyProtection="1">
      <alignment horizontal="right" vertical="center"/>
      <protection locked="0"/>
    </xf>
    <xf numFmtId="166" fontId="36" fillId="8" borderId="85" xfId="0" applyNumberFormat="1" applyFont="1" applyFill="1" applyBorder="1" applyAlignment="1">
      <alignment horizontal="right" vertical="center"/>
    </xf>
    <xf numFmtId="3" fontId="36" fillId="3" borderId="103" xfId="0" applyNumberFormat="1" applyFont="1" applyFill="1" applyBorder="1" applyAlignment="1">
      <alignment horizontal="right" vertical="center"/>
    </xf>
    <xf numFmtId="3" fontId="36" fillId="3" borderId="100" xfId="0" applyNumberFormat="1" applyFont="1" applyFill="1" applyBorder="1" applyAlignment="1">
      <alignment horizontal="right" vertical="center"/>
    </xf>
    <xf numFmtId="166" fontId="36" fillId="2" borderId="0" xfId="0" applyFont="1" applyFill="1" applyAlignment="1">
      <alignment vertical="center"/>
    </xf>
    <xf numFmtId="3" fontId="36" fillId="2" borderId="0" xfId="0" applyNumberFormat="1" applyFont="1" applyFill="1" applyAlignment="1">
      <alignment vertical="center"/>
    </xf>
    <xf numFmtId="166" fontId="21" fillId="0" borderId="0" xfId="0" applyFont="1" applyFill="1" applyAlignment="1">
      <alignment horizontal="left"/>
    </xf>
    <xf numFmtId="166" fontId="28" fillId="0" borderId="0" xfId="0" applyFont="1" applyFill="1" applyAlignment="1"/>
    <xf numFmtId="14" fontId="20" fillId="3" borderId="0" xfId="0" applyNumberFormat="1" applyFont="1" applyFill="1" applyAlignment="1">
      <alignment horizontal="left"/>
    </xf>
    <xf numFmtId="166" fontId="21" fillId="0" borderId="0" xfId="0" applyFont="1" applyFill="1" applyAlignment="1">
      <alignment horizontal="left" vertical="center"/>
    </xf>
    <xf numFmtId="0" fontId="42" fillId="4" borderId="0" xfId="5" applyFont="1" applyFill="1" applyAlignment="1">
      <alignment horizontal="left"/>
    </xf>
    <xf numFmtId="0" fontId="39" fillId="4" borderId="0" xfId="5" applyFont="1" applyFill="1"/>
    <xf numFmtId="0" fontId="43" fillId="4" borderId="0" xfId="5" applyFont="1" applyFill="1"/>
    <xf numFmtId="0" fontId="39" fillId="5" borderId="0" xfId="5" applyFont="1" applyFill="1"/>
    <xf numFmtId="0" fontId="44" fillId="4" borderId="0" xfId="5" applyFont="1" applyFill="1"/>
    <xf numFmtId="0" fontId="42" fillId="4" borderId="0" xfId="5" applyFont="1" applyFill="1"/>
    <xf numFmtId="0" fontId="39" fillId="5" borderId="0" xfId="5" applyFont="1" applyFill="1" applyBorder="1"/>
    <xf numFmtId="166" fontId="21" fillId="4" borderId="0" xfId="0" applyFont="1" applyFill="1" applyBorder="1" applyAlignment="1">
      <alignment horizontal="left" vertical="top"/>
    </xf>
    <xf numFmtId="166" fontId="21" fillId="4" borderId="5" xfId="0" applyFont="1" applyFill="1" applyBorder="1" applyAlignment="1">
      <alignment horizontal="left" vertical="top"/>
    </xf>
    <xf numFmtId="14" fontId="21" fillId="4" borderId="0" xfId="0" applyNumberFormat="1" applyFont="1" applyFill="1" applyBorder="1" applyAlignment="1">
      <alignment horizontal="left" vertical="top"/>
    </xf>
    <xf numFmtId="166" fontId="20" fillId="4" borderId="0" xfId="0" applyFont="1" applyFill="1" applyBorder="1" applyAlignment="1" applyProtection="1">
      <alignment horizontal="left" vertical="center"/>
      <protection hidden="1"/>
    </xf>
    <xf numFmtId="166" fontId="21" fillId="4" borderId="0" xfId="0" applyFont="1" applyFill="1" applyAlignment="1" applyProtection="1">
      <alignment horizontal="left" vertical="center"/>
      <protection hidden="1"/>
    </xf>
    <xf numFmtId="166" fontId="21" fillId="4" borderId="0" xfId="0" applyFont="1" applyFill="1" applyAlignment="1" applyProtection="1">
      <alignment horizontal="left"/>
      <protection hidden="1"/>
    </xf>
    <xf numFmtId="166" fontId="20" fillId="4" borderId="0" xfId="0" applyFont="1" applyFill="1" applyBorder="1" applyAlignment="1" applyProtection="1">
      <alignment horizontal="centerContinuous"/>
      <protection hidden="1"/>
    </xf>
    <xf numFmtId="166" fontId="20" fillId="4" borderId="0" xfId="0" applyFont="1" applyFill="1" applyAlignment="1" applyProtection="1">
      <alignment horizontal="centerContinuous"/>
      <protection hidden="1"/>
    </xf>
    <xf numFmtId="166" fontId="20" fillId="4" borderId="0" xfId="0" applyFont="1" applyFill="1" applyBorder="1" applyAlignment="1" applyProtection="1">
      <alignment horizontal="right"/>
      <protection hidden="1"/>
    </xf>
    <xf numFmtId="166" fontId="21" fillId="0" borderId="0" xfId="0" applyFont="1" applyFill="1">
      <alignment horizontal="left" vertical="top" wrapText="1"/>
    </xf>
    <xf numFmtId="0" fontId="20" fillId="4" borderId="0" xfId="1" applyFont="1" applyFill="1" applyAlignment="1">
      <alignment wrapText="1"/>
    </xf>
    <xf numFmtId="0" fontId="1" fillId="5" borderId="0" xfId="1" applyFont="1" applyFill="1"/>
    <xf numFmtId="0" fontId="20" fillId="3" borderId="0" xfId="1" applyFont="1" applyFill="1" applyBorder="1" applyAlignment="1">
      <alignment vertical="center" wrapText="1"/>
    </xf>
    <xf numFmtId="0" fontId="21" fillId="0" borderId="0" xfId="1" applyFont="1" applyFill="1" applyAlignment="1">
      <alignment horizontal="left" vertical="center"/>
    </xf>
    <xf numFmtId="0" fontId="20" fillId="4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 wrapText="1"/>
    </xf>
    <xf numFmtId="0" fontId="20" fillId="4" borderId="0" xfId="1" applyFont="1" applyFill="1" applyBorder="1" applyAlignment="1">
      <alignment vertical="center"/>
    </xf>
    <xf numFmtId="0" fontId="39" fillId="4" borderId="0" xfId="5" applyFont="1" applyFill="1" applyBorder="1"/>
    <xf numFmtId="0" fontId="21" fillId="4" borderId="8" xfId="1" applyFont="1" applyFill="1" applyBorder="1"/>
    <xf numFmtId="166" fontId="21" fillId="4" borderId="0" xfId="0" applyFont="1" applyFill="1" applyBorder="1" applyAlignment="1">
      <alignment horizontal="right" vertical="top"/>
    </xf>
    <xf numFmtId="14" fontId="20" fillId="5" borderId="45" xfId="0" applyNumberFormat="1" applyFont="1" applyFill="1" applyBorder="1">
      <alignment horizontal="left" vertical="top" wrapText="1"/>
    </xf>
    <xf numFmtId="14" fontId="21" fillId="4" borderId="0" xfId="0" applyNumberFormat="1" applyFont="1" applyFill="1" applyBorder="1" applyAlignment="1">
      <alignment horizontal="right" vertical="top"/>
    </xf>
    <xf numFmtId="166" fontId="21" fillId="4" borderId="0" xfId="0" applyFont="1" applyFill="1" applyAlignment="1">
      <alignment horizontal="center"/>
    </xf>
    <xf numFmtId="0" fontId="21" fillId="4" borderId="115" xfId="6" applyFont="1" applyFill="1" applyBorder="1" applyAlignment="1">
      <alignment horizontal="center" vertical="center" wrapText="1"/>
    </xf>
    <xf numFmtId="0" fontId="21" fillId="4" borderId="116" xfId="6" applyFont="1" applyFill="1" applyBorder="1" applyAlignment="1">
      <alignment horizontal="center" vertical="center"/>
    </xf>
    <xf numFmtId="0" fontId="21" fillId="4" borderId="116" xfId="6" applyFont="1" applyFill="1" applyBorder="1" applyAlignment="1">
      <alignment horizontal="center" vertical="center" wrapText="1"/>
    </xf>
    <xf numFmtId="9" fontId="21" fillId="4" borderId="116" xfId="6" applyNumberFormat="1" applyFont="1" applyFill="1" applyBorder="1" applyAlignment="1">
      <alignment horizontal="center" vertical="center" wrapText="1"/>
    </xf>
    <xf numFmtId="0" fontId="21" fillId="4" borderId="117" xfId="6" applyFont="1" applyFill="1" applyBorder="1" applyAlignment="1">
      <alignment horizontal="center" vertical="center" wrapText="1"/>
    </xf>
    <xf numFmtId="0" fontId="20" fillId="5" borderId="107" xfId="6" applyFont="1" applyFill="1" applyBorder="1" applyAlignment="1">
      <alignment horizontal="center"/>
    </xf>
    <xf numFmtId="0" fontId="20" fillId="5" borderId="45" xfId="6" applyFont="1" applyFill="1" applyBorder="1" applyAlignment="1">
      <alignment horizontal="left"/>
    </xf>
    <xf numFmtId="0" fontId="20" fillId="5" borderId="45" xfId="6" applyFont="1" applyFill="1" applyBorder="1" applyAlignment="1">
      <alignment horizontal="center"/>
    </xf>
    <xf numFmtId="3" fontId="20" fillId="5" borderId="45" xfId="6" applyNumberFormat="1" applyFont="1" applyFill="1" applyBorder="1"/>
    <xf numFmtId="170" fontId="20" fillId="5" borderId="45" xfId="6" applyNumberFormat="1" applyFont="1" applyFill="1" applyBorder="1" applyAlignment="1">
      <alignment horizontal="center"/>
    </xf>
    <xf numFmtId="171" fontId="20" fillId="5" borderId="45" xfId="6" applyNumberFormat="1" applyFont="1" applyFill="1" applyBorder="1" applyAlignment="1">
      <alignment horizontal="center"/>
    </xf>
    <xf numFmtId="3" fontId="20" fillId="4" borderId="45" xfId="6" applyNumberFormat="1" applyFont="1" applyFill="1" applyBorder="1"/>
    <xf numFmtId="3" fontId="20" fillId="4" borderId="108" xfId="6" applyNumberFormat="1" applyFont="1" applyFill="1" applyBorder="1"/>
    <xf numFmtId="0" fontId="20" fillId="5" borderId="45" xfId="6" applyFont="1" applyFill="1" applyBorder="1"/>
    <xf numFmtId="0" fontId="21" fillId="4" borderId="107" xfId="6" applyFont="1" applyFill="1" applyBorder="1" applyAlignment="1">
      <alignment horizontal="left"/>
    </xf>
    <xf numFmtId="0" fontId="21" fillId="4" borderId="45" xfId="6" applyFont="1" applyFill="1" applyBorder="1" applyAlignment="1">
      <alignment horizontal="left"/>
    </xf>
    <xf numFmtId="3" fontId="21" fillId="4" borderId="45" xfId="6" applyNumberFormat="1" applyFont="1" applyFill="1" applyBorder="1"/>
    <xf numFmtId="170" fontId="21" fillId="4" borderId="45" xfId="6" applyNumberFormat="1" applyFont="1" applyFill="1" applyBorder="1" applyAlignment="1">
      <alignment horizontal="center"/>
    </xf>
    <xf numFmtId="171" fontId="21" fillId="4" borderId="45" xfId="6" applyNumberFormat="1" applyFont="1" applyFill="1" applyBorder="1" applyAlignment="1">
      <alignment horizontal="center"/>
    </xf>
    <xf numFmtId="3" fontId="21" fillId="4" borderId="108" xfId="6" applyNumberFormat="1" applyFont="1" applyFill="1" applyBorder="1"/>
    <xf numFmtId="0" fontId="21" fillId="4" borderId="44" xfId="6" applyFont="1" applyFill="1" applyBorder="1" applyAlignment="1">
      <alignment horizontal="left"/>
    </xf>
    <xf numFmtId="0" fontId="21" fillId="4" borderId="0" xfId="6" applyFont="1" applyFill="1" applyBorder="1"/>
    <xf numFmtId="170" fontId="21" fillId="4" borderId="0" xfId="6" applyNumberFormat="1" applyFont="1" applyFill="1" applyBorder="1" applyAlignment="1">
      <alignment horizontal="center"/>
    </xf>
    <xf numFmtId="171" fontId="21" fillId="4" borderId="0" xfId="6" applyNumberFormat="1" applyFont="1" applyFill="1" applyBorder="1" applyAlignment="1">
      <alignment horizontal="center"/>
    </xf>
    <xf numFmtId="3" fontId="21" fillId="4" borderId="0" xfId="6" applyNumberFormat="1" applyFont="1" applyFill="1" applyBorder="1"/>
    <xf numFmtId="3" fontId="21" fillId="4" borderId="36" xfId="6" applyNumberFormat="1" applyFont="1" applyFill="1" applyBorder="1"/>
    <xf numFmtId="0" fontId="21" fillId="4" borderId="0" xfId="6" applyFont="1" applyFill="1" applyBorder="1" applyAlignment="1">
      <alignment horizontal="left"/>
    </xf>
    <xf numFmtId="4" fontId="21" fillId="4" borderId="45" xfId="6" applyNumberFormat="1" applyFont="1" applyFill="1" applyBorder="1"/>
    <xf numFmtId="166" fontId="20" fillId="5" borderId="0" xfId="0" applyFont="1" applyFill="1">
      <alignment horizontal="left" vertical="top" wrapText="1"/>
    </xf>
    <xf numFmtId="0" fontId="21" fillId="4" borderId="44" xfId="6" applyFont="1" applyFill="1" applyBorder="1" applyAlignment="1">
      <alignment horizontal="center"/>
    </xf>
    <xf numFmtId="0" fontId="20" fillId="4" borderId="44" xfId="6" applyFont="1" applyFill="1" applyBorder="1" applyAlignment="1">
      <alignment horizontal="center"/>
    </xf>
    <xf numFmtId="0" fontId="20" fillId="4" borderId="0" xfId="6" applyFont="1" applyFill="1" applyBorder="1"/>
    <xf numFmtId="3" fontId="20" fillId="4" borderId="0" xfId="6" applyNumberFormat="1" applyFont="1" applyFill="1" applyBorder="1"/>
    <xf numFmtId="170" fontId="20" fillId="4" borderId="0" xfId="6" applyNumberFormat="1" applyFont="1" applyFill="1" applyBorder="1" applyAlignment="1">
      <alignment horizontal="center"/>
    </xf>
    <xf numFmtId="171" fontId="20" fillId="4" borderId="0" xfId="6" applyNumberFormat="1" applyFont="1" applyFill="1" applyBorder="1" applyAlignment="1">
      <alignment horizontal="center"/>
    </xf>
    <xf numFmtId="3" fontId="20" fillId="4" borderId="36" xfId="6" applyNumberFormat="1" applyFont="1" applyFill="1" applyBorder="1"/>
    <xf numFmtId="0" fontId="21" fillId="4" borderId="118" xfId="6" applyFont="1" applyFill="1" applyBorder="1"/>
    <xf numFmtId="0" fontId="21" fillId="4" borderId="119" xfId="6" applyFont="1" applyFill="1" applyBorder="1"/>
    <xf numFmtId="3" fontId="21" fillId="4" borderId="104" xfId="6" applyNumberFormat="1" applyFont="1" applyFill="1" applyBorder="1" applyAlignment="1">
      <alignment horizontal="center"/>
    </xf>
    <xf numFmtId="3" fontId="21" fillId="4" borderId="104" xfId="6" applyNumberFormat="1" applyFont="1" applyFill="1" applyBorder="1" applyAlignment="1">
      <alignment horizontal="right"/>
    </xf>
    <xf numFmtId="3" fontId="21" fillId="4" borderId="104" xfId="6" applyNumberFormat="1" applyFont="1" applyFill="1" applyBorder="1"/>
    <xf numFmtId="3" fontId="21" fillId="4" borderId="105" xfId="6" applyNumberFormat="1" applyFont="1" applyFill="1" applyBorder="1"/>
    <xf numFmtId="0" fontId="21" fillId="4" borderId="120" xfId="6" applyFont="1" applyFill="1" applyBorder="1" applyAlignment="1">
      <alignment horizontal="left"/>
    </xf>
    <xf numFmtId="0" fontId="21" fillId="4" borderId="15" xfId="6" applyFont="1" applyFill="1" applyBorder="1" applyAlignment="1">
      <alignment horizontal="left"/>
    </xf>
    <xf numFmtId="0" fontId="21" fillId="4" borderId="15" xfId="6" applyFont="1" applyFill="1" applyBorder="1"/>
    <xf numFmtId="170" fontId="21" fillId="4" borderId="15" xfId="6" applyNumberFormat="1" applyFont="1" applyFill="1" applyBorder="1" applyAlignment="1">
      <alignment horizontal="center"/>
    </xf>
    <xf numFmtId="171" fontId="21" fillId="4" borderId="15" xfId="6" applyNumberFormat="1" applyFont="1" applyFill="1" applyBorder="1" applyAlignment="1">
      <alignment horizontal="center"/>
    </xf>
    <xf numFmtId="4" fontId="21" fillId="4" borderId="110" xfId="6" applyNumberFormat="1" applyFont="1" applyFill="1" applyBorder="1"/>
    <xf numFmtId="3" fontId="21" fillId="4" borderId="15" xfId="6" applyNumberFormat="1" applyFont="1" applyFill="1" applyBorder="1"/>
    <xf numFmtId="3" fontId="21" fillId="4" borderId="121" xfId="6" applyNumberFormat="1" applyFont="1" applyFill="1" applyBorder="1"/>
    <xf numFmtId="0" fontId="13" fillId="3" borderId="0" xfId="1" applyFont="1" applyFill="1" applyAlignment="1">
      <alignment horizontal="left" vertical="top"/>
    </xf>
    <xf numFmtId="166" fontId="42" fillId="0" borderId="122" xfId="0" applyFont="1" applyBorder="1" applyAlignment="1">
      <alignment horizontal="center" vertical="center" wrapText="1"/>
    </xf>
    <xf numFmtId="166" fontId="11" fillId="0" borderId="123" xfId="0" applyFont="1" applyBorder="1" applyAlignment="1">
      <alignment horizontal="center" vertical="center" wrapText="1"/>
    </xf>
    <xf numFmtId="172" fontId="11" fillId="0" borderId="123" xfId="7" applyNumberFormat="1" applyFont="1" applyBorder="1" applyAlignment="1">
      <alignment horizontal="center" vertical="center" wrapText="1"/>
    </xf>
    <xf numFmtId="172" fontId="11" fillId="0" borderId="123" xfId="7" applyNumberFormat="1" applyFont="1" applyFill="1" applyBorder="1" applyAlignment="1">
      <alignment horizontal="center" vertical="center" wrapText="1"/>
    </xf>
    <xf numFmtId="172" fontId="11" fillId="0" borderId="124" xfId="7" applyNumberFormat="1" applyFont="1" applyFill="1" applyBorder="1" applyAlignment="1">
      <alignment horizontal="center" vertical="center" wrapText="1"/>
    </xf>
    <xf numFmtId="166" fontId="46" fillId="5" borderId="125" xfId="0" applyFont="1" applyFill="1" applyBorder="1">
      <alignment horizontal="left" vertical="top" wrapText="1"/>
    </xf>
    <xf numFmtId="166" fontId="20" fillId="5" borderId="126" xfId="0" applyFont="1" applyFill="1" applyBorder="1" applyAlignment="1">
      <alignment horizontal="left" vertical="center" wrapText="1"/>
    </xf>
    <xf numFmtId="14" fontId="20" fillId="5" borderId="126" xfId="0" applyNumberFormat="1" applyFont="1" applyFill="1" applyBorder="1" applyAlignment="1" applyProtection="1">
      <alignment horizontal="center" vertical="center"/>
      <protection locked="0"/>
    </xf>
    <xf numFmtId="166" fontId="20" fillId="5" borderId="126" xfId="7" applyNumberFormat="1" applyFont="1" applyFill="1" applyBorder="1" applyAlignment="1" applyProtection="1">
      <alignment horizontal="right" vertical="center"/>
      <protection locked="0"/>
    </xf>
    <xf numFmtId="166" fontId="20" fillId="4" borderId="126" xfId="7" applyNumberFormat="1" applyFont="1" applyFill="1" applyBorder="1" applyAlignment="1">
      <alignment horizontal="right" vertical="center"/>
    </xf>
    <xf numFmtId="166" fontId="20" fillId="5" borderId="126" xfId="7" applyNumberFormat="1" applyFont="1" applyFill="1" applyBorder="1" applyAlignment="1">
      <alignment horizontal="right" vertical="center"/>
    </xf>
    <xf numFmtId="166" fontId="20" fillId="4" borderId="127" xfId="7" applyNumberFormat="1" applyFont="1" applyFill="1" applyBorder="1" applyAlignment="1">
      <alignment horizontal="right" vertical="center"/>
    </xf>
    <xf numFmtId="166" fontId="47" fillId="4" borderId="128" xfId="0" applyFont="1" applyFill="1" applyBorder="1">
      <alignment horizontal="left" vertical="top" wrapText="1"/>
    </xf>
    <xf numFmtId="166" fontId="21" fillId="4" borderId="129" xfId="0" applyFont="1" applyFill="1" applyBorder="1">
      <alignment horizontal="left" vertical="top" wrapText="1"/>
    </xf>
    <xf numFmtId="3" fontId="21" fillId="6" borderId="129" xfId="0" applyNumberFormat="1" applyFont="1" applyFill="1" applyBorder="1" applyAlignment="1">
      <alignment horizontal="center" vertical="center"/>
    </xf>
    <xf numFmtId="166" fontId="21" fillId="9" borderId="129" xfId="7" applyNumberFormat="1" applyFont="1" applyFill="1" applyBorder="1" applyAlignment="1">
      <alignment horizontal="right" vertical="center"/>
    </xf>
    <xf numFmtId="166" fontId="21" fillId="10" borderId="129" xfId="7" applyNumberFormat="1" applyFont="1" applyFill="1" applyBorder="1" applyAlignment="1">
      <alignment horizontal="right" vertical="center"/>
    </xf>
    <xf numFmtId="166" fontId="21" fillId="10" borderId="130" xfId="7" applyNumberFormat="1" applyFont="1" applyFill="1" applyBorder="1" applyAlignment="1">
      <alignment horizontal="right" vertical="center"/>
    </xf>
    <xf numFmtId="0" fontId="20" fillId="5" borderId="0" xfId="1" applyFont="1" applyFill="1" applyBorder="1" applyAlignment="1">
      <alignment horizontal="left" vertical="center"/>
    </xf>
    <xf numFmtId="14" fontId="20" fillId="5" borderId="126" xfId="7" applyNumberFormat="1" applyFont="1" applyFill="1" applyBorder="1" applyAlignment="1" applyProtection="1">
      <alignment horizontal="right" vertical="center"/>
      <protection locked="0"/>
    </xf>
    <xf numFmtId="3" fontId="21" fillId="9" borderId="129" xfId="7" applyNumberFormat="1" applyFont="1" applyFill="1" applyBorder="1" applyAlignment="1">
      <alignment horizontal="right" vertical="center"/>
    </xf>
    <xf numFmtId="0" fontId="20" fillId="5" borderId="0" xfId="1" applyFont="1" applyFill="1" applyBorder="1" applyAlignment="1">
      <alignment horizontal="left" vertical="top"/>
    </xf>
    <xf numFmtId="166" fontId="11" fillId="4" borderId="0" xfId="0" applyFont="1" applyFill="1" applyBorder="1" applyAlignment="1"/>
    <xf numFmtId="166" fontId="11" fillId="4" borderId="0" xfId="0" applyFont="1" applyFill="1" applyBorder="1">
      <alignment horizontal="left" vertical="top" wrapText="1"/>
    </xf>
    <xf numFmtId="166" fontId="1" fillId="4" borderId="0" xfId="0" applyFont="1" applyFill="1">
      <alignment horizontal="left" vertical="top" wrapText="1"/>
    </xf>
    <xf numFmtId="166" fontId="1" fillId="4" borderId="0" xfId="0" applyFont="1" applyFill="1" applyBorder="1">
      <alignment horizontal="left" vertical="top" wrapText="1"/>
    </xf>
    <xf numFmtId="166" fontId="1" fillId="5" borderId="0" xfId="0" applyFont="1" applyFill="1">
      <alignment horizontal="left" vertical="top" wrapText="1"/>
    </xf>
    <xf numFmtId="166" fontId="1" fillId="4" borderId="0" xfId="0" applyFont="1" applyFill="1" applyBorder="1" applyAlignment="1"/>
    <xf numFmtId="166" fontId="48" fillId="4" borderId="0" xfId="0" applyFont="1" applyFill="1" applyBorder="1">
      <alignment horizontal="left" vertical="top" wrapText="1"/>
    </xf>
    <xf numFmtId="14" fontId="11" fillId="4" borderId="0" xfId="0" applyNumberFormat="1" applyFont="1" applyFill="1" applyBorder="1" applyAlignment="1">
      <alignment horizontal="center"/>
    </xf>
    <xf numFmtId="166" fontId="11" fillId="4" borderId="0" xfId="0" applyFont="1" applyFill="1" applyAlignment="1">
      <alignment vertical="center"/>
    </xf>
    <xf numFmtId="166" fontId="11" fillId="4" borderId="0" xfId="0" applyFont="1" applyFill="1" applyBorder="1" applyAlignment="1">
      <alignment horizontal="center"/>
    </xf>
    <xf numFmtId="166" fontId="1" fillId="4" borderId="0" xfId="0" applyFont="1" applyFill="1">
      <alignment horizontal="left" vertical="top" wrapText="1"/>
    </xf>
    <xf numFmtId="166" fontId="11" fillId="4" borderId="7" xfId="0" applyFont="1" applyFill="1" applyBorder="1" applyAlignment="1">
      <alignment vertical="top"/>
    </xf>
    <xf numFmtId="166" fontId="11" fillId="4" borderId="8" xfId="0" applyFont="1" applyFill="1" applyBorder="1" applyAlignment="1">
      <alignment horizontal="left" vertical="top"/>
    </xf>
    <xf numFmtId="166" fontId="11" fillId="4" borderId="131" xfId="0" applyFont="1" applyFill="1" applyBorder="1" applyAlignment="1" applyProtection="1">
      <alignment horizontal="left" vertical="center"/>
      <protection hidden="1"/>
    </xf>
    <xf numFmtId="0" fontId="11" fillId="4" borderId="5" xfId="1" applyFont="1" applyFill="1" applyBorder="1" applyAlignment="1">
      <alignment horizontal="left"/>
    </xf>
    <xf numFmtId="166" fontId="11" fillId="4" borderId="5" xfId="0" applyFont="1" applyFill="1" applyBorder="1" applyAlignment="1">
      <alignment horizontal="left" vertical="top"/>
    </xf>
    <xf numFmtId="0" fontId="39" fillId="4" borderId="5" xfId="8" applyFont="1" applyFill="1" applyBorder="1"/>
    <xf numFmtId="166" fontId="1" fillId="4" borderId="5" xfId="0" applyFont="1" applyFill="1" applyBorder="1">
      <alignment horizontal="left" vertical="top" wrapText="1"/>
    </xf>
    <xf numFmtId="166" fontId="1" fillId="4" borderId="11" xfId="0" applyFont="1" applyFill="1" applyBorder="1" applyProtection="1">
      <alignment horizontal="left" vertical="top" wrapText="1"/>
      <protection locked="0" hidden="1"/>
    </xf>
    <xf numFmtId="14" fontId="11" fillId="4" borderId="8" xfId="0" applyNumberFormat="1" applyFont="1" applyFill="1" applyBorder="1" applyAlignment="1">
      <alignment horizontal="left" vertical="top"/>
    </xf>
    <xf numFmtId="166" fontId="11" fillId="4" borderId="7" xfId="0" applyFont="1" applyFill="1" applyBorder="1" applyAlignment="1">
      <alignment horizontal="left" vertical="top"/>
    </xf>
    <xf numFmtId="166" fontId="1" fillId="4" borderId="8" xfId="0" applyFont="1" applyFill="1" applyBorder="1">
      <alignment horizontal="left" vertical="top" wrapText="1"/>
    </xf>
    <xf numFmtId="166" fontId="1" fillId="4" borderId="9" xfId="0" applyFont="1" applyFill="1" applyBorder="1" applyProtection="1">
      <alignment horizontal="left" vertical="top" wrapText="1"/>
      <protection locked="0" hidden="1"/>
    </xf>
    <xf numFmtId="166" fontId="11" fillId="4" borderId="0" xfId="0" applyFont="1" applyFill="1" applyBorder="1" applyAlignment="1">
      <alignment vertical="top"/>
    </xf>
    <xf numFmtId="14" fontId="11" fillId="4" borderId="0" xfId="0" applyNumberFormat="1" applyFont="1" applyFill="1" applyBorder="1" applyAlignment="1">
      <alignment horizontal="left" vertical="top"/>
    </xf>
    <xf numFmtId="14" fontId="11" fillId="4" borderId="5" xfId="0" applyNumberFormat="1" applyFont="1" applyFill="1" applyBorder="1" applyAlignment="1">
      <alignment horizontal="left" vertical="top"/>
    </xf>
    <xf numFmtId="166" fontId="11" fillId="4" borderId="0" xfId="0" applyFont="1" applyFill="1" applyBorder="1" applyAlignment="1">
      <alignment horizontal="left" vertical="top"/>
    </xf>
    <xf numFmtId="166" fontId="1" fillId="4" borderId="0" xfId="0" applyFont="1" applyFill="1" applyBorder="1">
      <alignment horizontal="left" vertical="top" wrapText="1"/>
    </xf>
    <xf numFmtId="166" fontId="1" fillId="4" borderId="0" xfId="0" applyFont="1" applyFill="1" applyAlignment="1"/>
    <xf numFmtId="166" fontId="1" fillId="5" borderId="0" xfId="0" applyFont="1" applyFill="1">
      <alignment horizontal="left" vertical="top" wrapText="1"/>
    </xf>
    <xf numFmtId="166" fontId="49" fillId="4" borderId="0" xfId="0" applyFont="1" applyFill="1" applyBorder="1" applyProtection="1">
      <alignment horizontal="left" vertical="top" wrapText="1"/>
      <protection locked="0" hidden="1"/>
    </xf>
    <xf numFmtId="166" fontId="20" fillId="4" borderId="0" xfId="0" applyFont="1" applyFill="1" applyBorder="1">
      <alignment horizontal="left" vertical="top" wrapText="1"/>
    </xf>
    <xf numFmtId="166" fontId="50" fillId="4" borderId="112" xfId="0" applyFont="1" applyFill="1" applyBorder="1" applyAlignment="1" applyProtection="1">
      <alignment horizontal="center" vertical="center" wrapText="1"/>
      <protection locked="0" hidden="1"/>
    </xf>
    <xf numFmtId="166" fontId="50" fillId="4" borderId="113" xfId="0" applyFont="1" applyFill="1" applyBorder="1" applyAlignment="1" applyProtection="1">
      <alignment horizontal="center" vertical="center" wrapText="1"/>
      <protection locked="0" hidden="1"/>
    </xf>
    <xf numFmtId="166" fontId="50" fillId="4" borderId="132" xfId="0" applyFont="1" applyFill="1" applyBorder="1" applyAlignment="1" applyProtection="1">
      <alignment horizontal="center" vertical="center" wrapText="1"/>
      <protection locked="0" hidden="1"/>
    </xf>
    <xf numFmtId="166" fontId="0" fillId="4" borderId="0" xfId="0" applyFill="1">
      <alignment horizontal="left" vertical="top" wrapText="1"/>
    </xf>
    <xf numFmtId="166" fontId="49" fillId="4" borderId="107" xfId="0" applyFont="1" applyFill="1" applyBorder="1" applyAlignment="1" applyProtection="1">
      <alignment horizontal="center"/>
      <protection locked="0" hidden="1"/>
    </xf>
    <xf numFmtId="166" fontId="49" fillId="5" borderId="45" xfId="0" applyFont="1" applyFill="1" applyBorder="1" applyAlignment="1" applyProtection="1">
      <alignment horizontal="left"/>
      <protection locked="0" hidden="1"/>
    </xf>
    <xf numFmtId="166" fontId="49" fillId="5" borderId="45" xfId="0" applyNumberFormat="1" applyFont="1" applyFill="1" applyBorder="1" applyProtection="1">
      <alignment horizontal="left" vertical="top" wrapText="1"/>
      <protection locked="0" hidden="1"/>
    </xf>
    <xf numFmtId="166" fontId="49" fillId="4" borderId="45" xfId="0" applyNumberFormat="1" applyFont="1" applyFill="1" applyBorder="1" applyProtection="1">
      <alignment horizontal="left" vertical="top" wrapText="1"/>
      <protection locked="0" hidden="1"/>
    </xf>
    <xf numFmtId="166" fontId="49" fillId="4" borderId="108" xfId="0" applyNumberFormat="1" applyFont="1" applyFill="1" applyBorder="1" applyProtection="1">
      <alignment horizontal="left" vertical="top" wrapText="1"/>
      <protection locked="0" hidden="1"/>
    </xf>
    <xf numFmtId="166" fontId="49" fillId="4" borderId="109" xfId="0" applyFont="1" applyFill="1" applyBorder="1" applyProtection="1">
      <alignment horizontal="left" vertical="top" wrapText="1"/>
      <protection locked="0" hidden="1"/>
    </xf>
    <xf numFmtId="166" fontId="21" fillId="4" borderId="133" xfId="0" applyFont="1" applyFill="1" applyBorder="1">
      <alignment horizontal="left" vertical="top" wrapText="1"/>
    </xf>
    <xf numFmtId="166" fontId="21" fillId="4" borderId="110" xfId="0" applyNumberFormat="1" applyFont="1" applyFill="1" applyBorder="1">
      <alignment horizontal="left" vertical="top" wrapText="1"/>
    </xf>
    <xf numFmtId="166" fontId="21" fillId="4" borderId="111" xfId="0" applyNumberFormat="1" applyFont="1" applyFill="1" applyBorder="1">
      <alignment horizontal="left" vertical="top" wrapText="1"/>
    </xf>
    <xf numFmtId="166" fontId="50" fillId="4" borderId="134" xfId="0" applyFont="1" applyFill="1" applyBorder="1" applyAlignment="1" applyProtection="1">
      <alignment horizontal="center" vertical="center" wrapText="1"/>
      <protection locked="0" hidden="1"/>
    </xf>
    <xf numFmtId="166" fontId="50" fillId="4" borderId="114" xfId="0" applyFont="1" applyFill="1" applyBorder="1" applyAlignment="1" applyProtection="1">
      <alignment horizontal="center" vertical="center" wrapText="1"/>
      <protection locked="0" hidden="1"/>
    </xf>
    <xf numFmtId="166" fontId="49" fillId="5" borderId="7" xfId="0" applyNumberFormat="1" applyFont="1" applyFill="1" applyBorder="1" applyProtection="1">
      <alignment horizontal="left" vertical="top" wrapText="1"/>
      <protection locked="0" hidden="1"/>
    </xf>
    <xf numFmtId="166" fontId="49" fillId="5" borderId="9" xfId="0" applyNumberFormat="1" applyFont="1" applyFill="1" applyBorder="1" applyProtection="1">
      <alignment horizontal="left" vertical="top" wrapText="1"/>
      <protection locked="0" hidden="1"/>
    </xf>
    <xf numFmtId="166" fontId="49" fillId="4" borderId="133" xfId="0" applyNumberFormat="1" applyFont="1" applyFill="1" applyBorder="1" applyProtection="1">
      <alignment horizontal="left" vertical="top" wrapText="1"/>
      <protection locked="0" hidden="1"/>
    </xf>
    <xf numFmtId="166" fontId="49" fillId="4" borderId="136" xfId="0" applyNumberFormat="1" applyFont="1" applyFill="1" applyBorder="1" applyProtection="1">
      <alignment horizontal="left" vertical="top" wrapText="1"/>
      <protection locked="0" hidden="1"/>
    </xf>
    <xf numFmtId="166" fontId="49" fillId="4" borderId="0" xfId="0" applyFont="1" applyFill="1" applyBorder="1" applyAlignment="1" applyProtection="1">
      <alignment horizontal="right"/>
      <protection locked="0" hidden="1"/>
    </xf>
    <xf numFmtId="166" fontId="50" fillId="4" borderId="135" xfId="0" applyFont="1" applyFill="1" applyBorder="1" applyAlignment="1" applyProtection="1">
      <alignment horizontal="center" vertical="center" wrapText="1"/>
      <protection locked="0" hidden="1"/>
    </xf>
    <xf numFmtId="166" fontId="26" fillId="5" borderId="7" xfId="0" applyFont="1" applyFill="1" applyBorder="1" applyAlignment="1" applyProtection="1">
      <alignment horizontal="left" vertical="center" wrapText="1"/>
      <protection locked="0" hidden="1"/>
    </xf>
    <xf numFmtId="166" fontId="50" fillId="5" borderId="45" xfId="0" applyNumberFormat="1" applyFont="1" applyFill="1" applyBorder="1" applyAlignment="1" applyProtection="1">
      <alignment horizontal="right" vertical="center" wrapText="1"/>
      <protection locked="0" hidden="1"/>
    </xf>
    <xf numFmtId="166" fontId="49" fillId="4" borderId="45" xfId="0" applyNumberFormat="1" applyFont="1" applyFill="1" applyBorder="1" applyAlignment="1" applyProtection="1">
      <alignment horizontal="right" vertical="center" wrapText="1"/>
      <protection locked="0" hidden="1"/>
    </xf>
    <xf numFmtId="166" fontId="49" fillId="5" borderId="45" xfId="0" applyNumberFormat="1" applyFont="1" applyFill="1" applyBorder="1" applyAlignment="1" applyProtection="1">
      <alignment horizontal="right" vertical="center" wrapText="1"/>
      <protection locked="0" hidden="1"/>
    </xf>
    <xf numFmtId="166" fontId="49" fillId="4" borderId="45" xfId="0" applyNumberFormat="1" applyFont="1" applyFill="1" applyBorder="1" applyAlignment="1" applyProtection="1">
      <alignment horizontal="right"/>
      <protection locked="0" hidden="1"/>
    </xf>
    <xf numFmtId="166" fontId="49" fillId="4" borderId="108" xfId="0" applyNumberFormat="1" applyFont="1" applyFill="1" applyBorder="1" applyAlignment="1">
      <alignment horizontal="right"/>
    </xf>
    <xf numFmtId="166" fontId="25" fillId="4" borderId="133" xfId="0" applyFont="1" applyFill="1" applyBorder="1" applyAlignment="1" applyProtection="1">
      <alignment horizontal="left"/>
      <protection locked="0" hidden="1"/>
    </xf>
    <xf numFmtId="166" fontId="25" fillId="4" borderId="110" xfId="0" applyNumberFormat="1" applyFont="1" applyFill="1" applyBorder="1" applyAlignment="1" applyProtection="1">
      <alignment horizontal="right"/>
      <protection locked="0" hidden="1"/>
    </xf>
    <xf numFmtId="166" fontId="25" fillId="4" borderId="111" xfId="0" applyNumberFormat="1" applyFont="1" applyFill="1" applyBorder="1" applyAlignment="1" applyProtection="1">
      <alignment horizontal="right"/>
      <protection locked="0" hidden="1"/>
    </xf>
    <xf numFmtId="0" fontId="20" fillId="5" borderId="0" xfId="1" applyFont="1" applyFill="1" applyBorder="1" applyAlignment="1">
      <alignment vertical="top"/>
    </xf>
    <xf numFmtId="166" fontId="1" fillId="5" borderId="0" xfId="0" applyFont="1" applyFill="1" applyAlignment="1"/>
    <xf numFmtId="0" fontId="42" fillId="0" borderId="0" xfId="9" applyFont="1" applyFill="1" applyAlignment="1">
      <alignment horizontal="left"/>
    </xf>
    <xf numFmtId="0" fontId="39" fillId="4" borderId="0" xfId="9" applyFont="1" applyFill="1"/>
    <xf numFmtId="0" fontId="39" fillId="5" borderId="0" xfId="9" applyFont="1" applyFill="1"/>
    <xf numFmtId="0" fontId="39" fillId="3" borderId="0" xfId="9" applyFont="1" applyFill="1"/>
    <xf numFmtId="0" fontId="42" fillId="3" borderId="0" xfId="9" applyFont="1" applyFill="1"/>
    <xf numFmtId="0" fontId="42" fillId="5" borderId="0" xfId="9" applyFont="1" applyFill="1"/>
    <xf numFmtId="0" fontId="43" fillId="4" borderId="0" xfId="9" applyFont="1" applyFill="1"/>
    <xf numFmtId="0" fontId="44" fillId="4" borderId="0" xfId="9" applyFont="1" applyFill="1"/>
    <xf numFmtId="0" fontId="42" fillId="4" borderId="0" xfId="9" applyFont="1" applyFill="1"/>
    <xf numFmtId="0" fontId="39" fillId="4" borderId="9" xfId="9" applyFont="1" applyFill="1" applyBorder="1"/>
    <xf numFmtId="166" fontId="21" fillId="0" borderId="8" xfId="0" applyFont="1" applyFill="1" applyBorder="1" applyAlignment="1">
      <alignment horizontal="left" vertical="top"/>
    </xf>
    <xf numFmtId="0" fontId="21" fillId="0" borderId="8" xfId="1" applyFont="1" applyFill="1" applyBorder="1"/>
    <xf numFmtId="0" fontId="20" fillId="6" borderId="0" xfId="1" applyFont="1" applyFill="1"/>
    <xf numFmtId="0" fontId="39" fillId="4" borderId="0" xfId="9" applyFont="1" applyFill="1" applyBorder="1"/>
    <xf numFmtId="0" fontId="21" fillId="4" borderId="137" xfId="6" applyFont="1" applyFill="1" applyBorder="1" applyAlignment="1">
      <alignment horizontal="center" vertical="center" wrapText="1"/>
    </xf>
    <xf numFmtId="0" fontId="21" fillId="4" borderId="113" xfId="6" applyFont="1" applyFill="1" applyBorder="1" applyAlignment="1">
      <alignment horizontal="center" vertical="center" wrapText="1"/>
    </xf>
    <xf numFmtId="0" fontId="21" fillId="4" borderId="13" xfId="6" applyFont="1" applyFill="1" applyBorder="1" applyAlignment="1">
      <alignment horizontal="center" vertical="center" wrapText="1"/>
    </xf>
    <xf numFmtId="0" fontId="21" fillId="0" borderId="107" xfId="6" applyFont="1" applyFill="1" applyBorder="1" applyAlignment="1">
      <alignment horizontal="center"/>
    </xf>
    <xf numFmtId="0" fontId="20" fillId="5" borderId="9" xfId="6" applyFont="1" applyFill="1" applyBorder="1" applyAlignment="1">
      <alignment horizontal="center" vertical="center"/>
    </xf>
    <xf numFmtId="0" fontId="20" fillId="5" borderId="45" xfId="6" applyFont="1" applyFill="1" applyBorder="1" applyAlignment="1">
      <alignment horizontal="center" vertical="center"/>
    </xf>
    <xf numFmtId="3" fontId="20" fillId="5" borderId="45" xfId="6" applyNumberFormat="1" applyFont="1" applyFill="1" applyBorder="1" applyAlignment="1">
      <alignment horizontal="center" vertical="center"/>
    </xf>
    <xf numFmtId="14" fontId="20" fillId="5" borderId="45" xfId="6" applyNumberFormat="1" applyFont="1" applyFill="1" applyBorder="1" applyAlignment="1">
      <alignment horizontal="center" vertical="center"/>
    </xf>
    <xf numFmtId="0" fontId="21" fillId="11" borderId="106" xfId="10" applyFont="1" applyFill="1" applyBorder="1" applyAlignment="1" applyProtection="1">
      <alignment horizontal="center" vertical="center"/>
      <protection locked="0"/>
    </xf>
    <xf numFmtId="3" fontId="21" fillId="4" borderId="45" xfId="6" applyNumberFormat="1" applyFont="1" applyFill="1" applyBorder="1" applyAlignment="1">
      <alignment horizontal="right"/>
    </xf>
    <xf numFmtId="3" fontId="21" fillId="4" borderId="5" xfId="6" applyNumberFormat="1" applyFont="1" applyFill="1" applyBorder="1"/>
    <xf numFmtId="4" fontId="21" fillId="4" borderId="0" xfId="6" applyNumberFormat="1" applyFont="1" applyFill="1" applyBorder="1"/>
    <xf numFmtId="0" fontId="21" fillId="11" borderId="45" xfId="10" applyFont="1" applyFill="1" applyBorder="1" applyAlignment="1" applyProtection="1">
      <alignment horizontal="center" vertical="center"/>
      <protection locked="0"/>
    </xf>
    <xf numFmtId="171" fontId="21" fillId="4" borderId="45" xfId="6" applyNumberFormat="1" applyFont="1" applyFill="1" applyBorder="1"/>
    <xf numFmtId="3" fontId="20" fillId="5" borderId="45" xfId="6" applyNumberFormat="1" applyFont="1" applyFill="1" applyBorder="1" applyAlignment="1">
      <alignment horizontal="left" vertical="center" wrapText="1"/>
    </xf>
    <xf numFmtId="3" fontId="21" fillId="4" borderId="19" xfId="6" applyNumberFormat="1" applyFont="1" applyFill="1" applyBorder="1"/>
    <xf numFmtId="170" fontId="21" fillId="4" borderId="0" xfId="6" applyNumberFormat="1" applyFont="1" applyFill="1" applyBorder="1" applyAlignment="1">
      <alignment horizontal="left"/>
    </xf>
    <xf numFmtId="3" fontId="21" fillId="4" borderId="137" xfId="6" applyNumberFormat="1" applyFont="1" applyFill="1" applyBorder="1"/>
    <xf numFmtId="4" fontId="21" fillId="4" borderId="19" xfId="6" applyNumberFormat="1" applyFont="1" applyFill="1" applyBorder="1"/>
    <xf numFmtId="4" fontId="21" fillId="4" borderId="15" xfId="6" applyNumberFormat="1" applyFont="1" applyFill="1" applyBorder="1"/>
    <xf numFmtId="0" fontId="39" fillId="0" borderId="0" xfId="9" applyFont="1" applyFill="1"/>
    <xf numFmtId="0" fontId="20" fillId="5" borderId="0" xfId="1" applyFont="1" applyFill="1" applyBorder="1" applyAlignment="1">
      <alignment vertical="center" wrapText="1"/>
    </xf>
    <xf numFmtId="0" fontId="39" fillId="0" borderId="0" xfId="8" applyFont="1" applyFill="1"/>
    <xf numFmtId="166" fontId="6" fillId="2" borderId="1" xfId="0" applyNumberFormat="1" applyFont="1" applyFill="1" applyBorder="1" applyAlignment="1">
      <alignment horizontal="center" vertical="top" wrapText="1"/>
    </xf>
    <xf numFmtId="166" fontId="6" fillId="2" borderId="1" xfId="0" applyFont="1" applyFill="1" applyBorder="1" applyAlignment="1">
      <alignment horizontal="center" vertical="top" wrapText="1"/>
    </xf>
    <xf numFmtId="166" fontId="7" fillId="11" borderId="1" xfId="0" applyNumberFormat="1" applyFont="1" applyFill="1" applyBorder="1" applyAlignment="1">
      <alignment vertical="top" wrapText="1"/>
    </xf>
    <xf numFmtId="166" fontId="52" fillId="2" borderId="1" xfId="11" applyNumberFormat="1" applyFill="1" applyBorder="1" applyAlignment="1">
      <alignment horizontal="center" vertical="top" wrapText="1"/>
    </xf>
    <xf numFmtId="166" fontId="14" fillId="0" borderId="0" xfId="0" applyFont="1" applyFill="1" applyAlignment="1"/>
    <xf numFmtId="166" fontId="53" fillId="2" borderId="0" xfId="0" applyFont="1" applyFill="1" applyAlignment="1">
      <alignment horizontal="center" vertical="top" wrapText="1"/>
    </xf>
    <xf numFmtId="166" fontId="54" fillId="0" borderId="0" xfId="0" applyFont="1" applyFill="1" applyAlignment="1"/>
    <xf numFmtId="166" fontId="55" fillId="3" borderId="0" xfId="0" applyFont="1" applyFill="1" applyAlignment="1"/>
    <xf numFmtId="166" fontId="53" fillId="2" borderId="0" xfId="0" applyFont="1" applyFill="1" applyAlignment="1">
      <alignment horizontal="right"/>
    </xf>
    <xf numFmtId="166" fontId="57" fillId="3" borderId="0" xfId="0" applyFont="1" applyFill="1" applyAlignment="1"/>
    <xf numFmtId="166" fontId="58" fillId="2" borderId="1" xfId="0" applyFont="1" applyFill="1" applyBorder="1" applyAlignment="1">
      <alignment horizontal="left" vertical="top"/>
    </xf>
    <xf numFmtId="165" fontId="58" fillId="0" borderId="1" xfId="0" applyNumberFormat="1" applyFont="1" applyFill="1" applyBorder="1" applyAlignment="1">
      <alignment horizontal="left" vertical="top" wrapText="1"/>
    </xf>
    <xf numFmtId="166" fontId="55" fillId="0" borderId="0" xfId="0" applyFont="1" applyFill="1" applyAlignment="1"/>
    <xf numFmtId="166" fontId="57" fillId="3" borderId="4" xfId="0" applyFont="1" applyFill="1" applyBorder="1" applyAlignment="1" applyProtection="1">
      <alignment horizontal="center"/>
      <protection locked="0" hidden="1"/>
    </xf>
    <xf numFmtId="166" fontId="55" fillId="3" borderId="0" xfId="0" applyFont="1" applyFill="1" applyAlignment="1">
      <alignment horizontal="left"/>
    </xf>
    <xf numFmtId="165" fontId="58" fillId="3" borderId="1" xfId="0" applyNumberFormat="1" applyFont="1" applyFill="1" applyBorder="1" applyAlignment="1">
      <alignment horizontal="left"/>
    </xf>
    <xf numFmtId="166" fontId="56" fillId="0" borderId="0" xfId="0" applyFont="1" applyFill="1" applyAlignment="1">
      <alignment horizontal="left"/>
    </xf>
    <xf numFmtId="166" fontId="58" fillId="0" borderId="1" xfId="0" applyFont="1" applyFill="1" applyBorder="1" applyAlignment="1">
      <alignment horizontal="left" vertical="top"/>
    </xf>
    <xf numFmtId="166" fontId="58" fillId="0" borderId="0" xfId="0" applyFont="1" applyFill="1" applyAlignment="1">
      <alignment horizontal="left"/>
    </xf>
    <xf numFmtId="166" fontId="56" fillId="2" borderId="0" xfId="0" applyFont="1" applyFill="1" applyAlignment="1">
      <alignment vertical="top"/>
    </xf>
    <xf numFmtId="166" fontId="59" fillId="0" borderId="0" xfId="0" applyFont="1" applyFill="1" applyAlignment="1">
      <alignment vertical="top" wrapText="1"/>
    </xf>
    <xf numFmtId="166" fontId="58" fillId="0" borderId="0" xfId="0" applyFont="1" applyFill="1" applyAlignment="1"/>
    <xf numFmtId="166" fontId="57" fillId="2" borderId="0" xfId="0" applyFont="1" applyFill="1" applyAlignment="1">
      <alignment wrapText="1"/>
    </xf>
    <xf numFmtId="166" fontId="60" fillId="0" borderId="0" xfId="0" applyFont="1" applyFill="1" applyAlignment="1">
      <alignment horizontal="justify" vertical="top"/>
    </xf>
    <xf numFmtId="166" fontId="60" fillId="3" borderId="0" xfId="0" applyFont="1" applyFill="1" applyAlignment="1">
      <alignment horizontal="justify" vertical="top" wrapText="1"/>
    </xf>
    <xf numFmtId="166" fontId="58" fillId="0" borderId="0" xfId="0" applyFont="1" applyFill="1" applyAlignment="1">
      <alignment horizontal="left" vertical="center"/>
    </xf>
    <xf numFmtId="166" fontId="57" fillId="2" borderId="0" xfId="0" applyFont="1" applyFill="1" applyAlignment="1">
      <alignment vertical="center" wrapText="1"/>
    </xf>
    <xf numFmtId="165" fontId="61" fillId="0" borderId="0" xfId="0" applyNumberFormat="1" applyFont="1" applyFill="1" applyAlignment="1">
      <alignment horizontal="left" vertical="top"/>
    </xf>
    <xf numFmtId="166" fontId="57" fillId="2" borderId="0" xfId="0" applyFont="1" applyFill="1" applyAlignment="1">
      <alignment vertical="center"/>
    </xf>
    <xf numFmtId="166" fontId="55" fillId="2" borderId="1" xfId="0" applyNumberFormat="1" applyFont="1" applyFill="1" applyBorder="1" applyAlignment="1">
      <alignment vertical="top" wrapText="1"/>
    </xf>
    <xf numFmtId="166" fontId="55" fillId="2" borderId="1" xfId="0" applyFont="1" applyFill="1" applyBorder="1" applyAlignment="1">
      <alignment horizontal="left" vertical="top" wrapText="1"/>
    </xf>
    <xf numFmtId="166" fontId="55" fillId="3" borderId="0" xfId="0" applyFont="1" applyFill="1" applyAlignment="1">
      <alignment vertical="top" wrapText="1"/>
    </xf>
    <xf numFmtId="166" fontId="55" fillId="2" borderId="1" xfId="0" applyFont="1" applyFill="1" applyBorder="1" applyAlignment="1">
      <alignment horizontal="left" vertical="top"/>
    </xf>
    <xf numFmtId="0" fontId="55" fillId="3" borderId="1" xfId="0" applyNumberFormat="1" applyFont="1" applyFill="1" applyBorder="1" applyAlignment="1">
      <alignment vertical="top" wrapText="1"/>
    </xf>
    <xf numFmtId="166" fontId="55" fillId="11" borderId="1" xfId="0" applyNumberFormat="1" applyFont="1" applyFill="1" applyBorder="1" applyAlignment="1">
      <alignment vertical="top" wrapText="1"/>
    </xf>
    <xf numFmtId="0" fontId="55" fillId="11" borderId="1" xfId="0" applyNumberFormat="1" applyFont="1" applyFill="1" applyBorder="1" applyAlignment="1">
      <alignment vertical="top" wrapText="1"/>
    </xf>
    <xf numFmtId="166" fontId="6" fillId="2" borderId="1" xfId="0" applyFont="1" applyFill="1" applyBorder="1" applyAlignment="1">
      <alignment horizontal="left" vertical="top" wrapText="1"/>
    </xf>
    <xf numFmtId="166" fontId="6" fillId="2" borderId="1" xfId="0" applyFont="1" applyFill="1" applyBorder="1" applyAlignment="1">
      <alignment horizontal="left" vertical="top"/>
    </xf>
    <xf numFmtId="166" fontId="6" fillId="0" borderId="0" xfId="0" applyFont="1" applyFill="1" applyAlignment="1">
      <alignment horizontal="right"/>
    </xf>
    <xf numFmtId="165" fontId="6" fillId="0" borderId="2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6" fontId="40" fillId="2" borderId="61" xfId="0" applyFont="1" applyFill="1" applyBorder="1" applyAlignment="1">
      <alignment horizontal="center" vertical="center" wrapText="1"/>
    </xf>
    <xf numFmtId="166" fontId="40" fillId="2" borderId="67" xfId="0" applyFont="1" applyFill="1" applyBorder="1" applyAlignment="1">
      <alignment horizontal="center" vertical="center" wrapText="1"/>
    </xf>
    <xf numFmtId="166" fontId="40" fillId="2" borderId="75" xfId="0" applyFont="1" applyFill="1" applyBorder="1" applyAlignment="1">
      <alignment horizontal="center" vertical="center" wrapText="1"/>
    </xf>
    <xf numFmtId="166" fontId="40" fillId="2" borderId="63" xfId="0" applyFont="1" applyFill="1" applyBorder="1" applyAlignment="1">
      <alignment horizontal="center" vertical="center" wrapText="1"/>
    </xf>
    <xf numFmtId="166" fontId="40" fillId="2" borderId="70" xfId="0" applyFont="1" applyFill="1" applyBorder="1" applyAlignment="1">
      <alignment horizontal="center" vertical="center" wrapText="1"/>
    </xf>
    <xf numFmtId="166" fontId="40" fillId="2" borderId="54" xfId="0" applyFont="1" applyFill="1" applyBorder="1" applyAlignment="1">
      <alignment horizontal="center" vertical="center" wrapText="1"/>
    </xf>
    <xf numFmtId="166" fontId="40" fillId="2" borderId="71" xfId="0" applyFont="1" applyFill="1" applyBorder="1" applyAlignment="1">
      <alignment horizontal="center" vertical="center" wrapText="1"/>
    </xf>
    <xf numFmtId="166" fontId="40" fillId="2" borderId="64" xfId="0" applyFont="1" applyFill="1" applyBorder="1" applyAlignment="1">
      <alignment horizontal="center" vertical="center" wrapText="1"/>
    </xf>
    <xf numFmtId="166" fontId="40" fillId="2" borderId="72" xfId="0" applyFont="1" applyFill="1" applyBorder="1" applyAlignment="1">
      <alignment horizontal="center" vertical="center" wrapText="1"/>
    </xf>
    <xf numFmtId="166" fontId="40" fillId="2" borderId="65" xfId="0" applyFont="1" applyFill="1" applyBorder="1" applyAlignment="1">
      <alignment horizontal="center" vertical="center" wrapText="1"/>
    </xf>
    <xf numFmtId="166" fontId="40" fillId="2" borderId="73" xfId="0" applyFont="1" applyFill="1" applyBorder="1" applyAlignment="1">
      <alignment horizontal="center" vertical="center" wrapText="1"/>
    </xf>
    <xf numFmtId="166" fontId="40" fillId="2" borderId="66" xfId="0" applyFont="1" applyFill="1" applyBorder="1" applyAlignment="1">
      <alignment horizontal="center" vertical="center" wrapText="1"/>
    </xf>
    <xf numFmtId="166" fontId="40" fillId="2" borderId="68" xfId="0" applyFont="1" applyFill="1" applyBorder="1" applyAlignment="1">
      <alignment horizontal="center" vertical="center" wrapText="1"/>
    </xf>
    <xf numFmtId="166" fontId="40" fillId="2" borderId="74" xfId="0" applyFont="1" applyFill="1" applyBorder="1" applyAlignment="1">
      <alignment horizontal="center" vertical="center" wrapText="1"/>
    </xf>
    <xf numFmtId="166" fontId="40" fillId="2" borderId="55" xfId="0" applyFont="1" applyFill="1" applyBorder="1" applyAlignment="1">
      <alignment horizontal="center" vertical="center"/>
    </xf>
    <xf numFmtId="166" fontId="40" fillId="2" borderId="62" xfId="0" applyFont="1" applyFill="1" applyBorder="1" applyAlignment="1">
      <alignment horizontal="center" vertical="center"/>
    </xf>
    <xf numFmtId="166" fontId="40" fillId="2" borderId="69" xfId="0" applyFont="1" applyFill="1" applyBorder="1" applyAlignment="1">
      <alignment horizontal="center" vertical="center"/>
    </xf>
    <xf numFmtId="166" fontId="40" fillId="2" borderId="56" xfId="0" applyFont="1" applyFill="1" applyBorder="1" applyAlignment="1">
      <alignment horizontal="center"/>
    </xf>
    <xf numFmtId="166" fontId="40" fillId="2" borderId="57" xfId="0" applyFont="1" applyFill="1" applyBorder="1" applyAlignment="1">
      <alignment horizontal="center"/>
    </xf>
    <xf numFmtId="166" fontId="40" fillId="2" borderId="58" xfId="0" applyFont="1" applyFill="1" applyBorder="1" applyAlignment="1">
      <alignment horizontal="center"/>
    </xf>
    <xf numFmtId="166" fontId="40" fillId="2" borderId="55" xfId="0" applyFont="1" applyFill="1" applyBorder="1" applyAlignment="1">
      <alignment horizontal="center"/>
    </xf>
    <xf numFmtId="166" fontId="40" fillId="2" borderId="59" xfId="0" applyFont="1" applyFill="1" applyBorder="1" applyAlignment="1">
      <alignment horizontal="center"/>
    </xf>
    <xf numFmtId="166" fontId="40" fillId="2" borderId="60" xfId="0" applyFont="1" applyFill="1" applyBorder="1" applyAlignment="1">
      <alignment horizontal="center"/>
    </xf>
    <xf numFmtId="166" fontId="40" fillId="2" borderId="58" xfId="0" applyFont="1" applyFill="1" applyBorder="1" applyAlignment="1">
      <alignment horizontal="center" vertical="center" wrapText="1"/>
    </xf>
    <xf numFmtId="166" fontId="40" fillId="2" borderId="98" xfId="0" applyFont="1" applyFill="1" applyBorder="1" applyAlignment="1">
      <alignment horizontal="center" vertical="center" wrapText="1"/>
    </xf>
    <xf numFmtId="166" fontId="40" fillId="2" borderId="99" xfId="0" applyFont="1" applyFill="1" applyBorder="1" applyAlignment="1">
      <alignment horizontal="center" vertical="center" wrapText="1"/>
    </xf>
    <xf numFmtId="166" fontId="40" fillId="2" borderId="100" xfId="0" applyFont="1" applyFill="1" applyBorder="1" applyAlignment="1">
      <alignment horizontal="center" vertical="center" wrapText="1"/>
    </xf>
    <xf numFmtId="166" fontId="50" fillId="4" borderId="134" xfId="0" applyFont="1" applyFill="1" applyBorder="1" applyAlignment="1" applyProtection="1">
      <alignment horizontal="center" vertical="center" wrapText="1"/>
      <protection locked="0" hidden="1"/>
    </xf>
    <xf numFmtId="166" fontId="50" fillId="4" borderId="135" xfId="0" applyFont="1" applyFill="1" applyBorder="1" applyAlignment="1" applyProtection="1">
      <alignment horizontal="center" vertical="center" wrapText="1"/>
      <protection locked="0" hidden="1"/>
    </xf>
    <xf numFmtId="166" fontId="40" fillId="4" borderId="0" xfId="0" applyFont="1" applyFill="1" applyBorder="1">
      <alignment horizontal="left" vertical="top" wrapText="1"/>
    </xf>
  </cellXfs>
  <cellStyles count="12">
    <cellStyle name="Ezres 2" xfId="7" xr:uid="{EBD28990-4174-4F1B-981A-2E79B9CE7FB1}"/>
    <cellStyle name="Hivatkozás" xfId="11" builtinId="8"/>
    <cellStyle name="Hivatkozás 2" xfId="4" xr:uid="{B178F137-AC56-456A-A640-E31388BDB892}"/>
    <cellStyle name="Normál" xfId="0" builtinId="0" customBuiltin="1"/>
    <cellStyle name="Normál 15" xfId="3" xr:uid="{3875F67E-9292-413E-9FEA-80F43BB362E4}"/>
    <cellStyle name="Normál 2" xfId="1" xr:uid="{EF6637E5-1E29-49FE-A21A-6245553854CF}"/>
    <cellStyle name="Normál 2 2" xfId="2" xr:uid="{4E4ADC1F-BB0A-49D6-8EAC-AB8FD027DE65}"/>
    <cellStyle name="Normál 2 3" xfId="5" xr:uid="{2868D0A0-170B-49A5-BC86-2BC00100564A}"/>
    <cellStyle name="Normál 2 3 2" xfId="10" xr:uid="{3A2E8177-A920-4865-BCE9-B4E7BC8CFECD}"/>
    <cellStyle name="Normál 2 5" xfId="8" xr:uid="{48D09A1C-9A68-4AAF-956C-272E2593C7B8}"/>
    <cellStyle name="Normál 2_JAVÍTÁS KM-AII_2011_Targyi_eszkozok" xfId="9" xr:uid="{5491DFCE-3AAE-44FA-B9ED-CFECE4AFF1EB}"/>
    <cellStyle name="Normál 3 2" xfId="6" xr:uid="{45855AA5-C848-4019-A344-AA8BDB3B81C6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1.140625" style="5" customWidth="1"/>
    <col min="2" max="2" width="70.140625" style="34" customWidth="1"/>
    <col min="3" max="6" width="13.5703125" style="5" customWidth="1"/>
    <col min="7" max="8" width="9.140625" style="5" customWidth="1"/>
    <col min="9" max="9" width="11.5703125" style="5" customWidth="1"/>
    <col min="10" max="29" width="9.140625" style="5" customWidth="1"/>
    <col min="30" max="16384" width="9.140625" style="5"/>
  </cols>
  <sheetData>
    <row r="1" spans="1:15" ht="18.75" x14ac:dyDescent="0.3">
      <c r="A1" s="55" t="s">
        <v>24</v>
      </c>
      <c r="B1" s="1" t="s">
        <v>0</v>
      </c>
      <c r="C1" s="2"/>
      <c r="D1" s="2"/>
      <c r="E1" s="2"/>
      <c r="F1" s="2"/>
      <c r="M1" s="5" t="s">
        <v>287</v>
      </c>
      <c r="N1" s="5" t="s">
        <v>288</v>
      </c>
      <c r="O1" s="5" t="s">
        <v>289</v>
      </c>
    </row>
    <row r="2" spans="1:15" ht="18.75" x14ac:dyDescent="0.3">
      <c r="A2" s="2"/>
      <c r="B2" s="3"/>
      <c r="C2" s="2"/>
      <c r="D2" s="2"/>
      <c r="E2" s="2"/>
      <c r="F2" s="2"/>
    </row>
    <row r="3" spans="1:15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5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5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5" ht="16.5" customHeight="1" x14ac:dyDescent="0.3">
      <c r="A6" s="7" t="s">
        <v>2</v>
      </c>
      <c r="B6" s="16" t="str">
        <f>IFERROR(VLOOKUP(H4,Alapa!$G$2:$H$22,2,FALSE),"")</f>
        <v/>
      </c>
      <c r="C6" s="534"/>
      <c r="D6" s="535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5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5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5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5" x14ac:dyDescent="0.3">
      <c r="A10" s="17"/>
      <c r="B10" s="18" t="s">
        <v>15</v>
      </c>
      <c r="C10" s="10"/>
      <c r="D10" s="10"/>
      <c r="E10" s="10"/>
      <c r="F10" s="10"/>
    </row>
    <row r="11" spans="1:15" x14ac:dyDescent="0.3">
      <c r="A11" s="17"/>
      <c r="B11" s="18" t="s">
        <v>26</v>
      </c>
      <c r="C11" s="10"/>
      <c r="D11" s="10"/>
      <c r="E11" s="19"/>
      <c r="F11" s="10"/>
    </row>
    <row r="12" spans="1:15" x14ac:dyDescent="0.3">
      <c r="A12" s="20"/>
      <c r="B12" s="21" t="s">
        <v>16</v>
      </c>
      <c r="C12" s="10"/>
      <c r="D12" s="10"/>
      <c r="E12" s="19"/>
      <c r="F12" s="10"/>
    </row>
    <row r="13" spans="1:15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5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5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5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ht="33" x14ac:dyDescent="0.3">
      <c r="A17" s="26"/>
      <c r="B17" s="27" t="s">
        <v>78</v>
      </c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 t="s">
        <v>79</v>
      </c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495" t="s">
        <v>107</v>
      </c>
      <c r="B21" s="496" t="s">
        <v>285</v>
      </c>
      <c r="C21" s="496" t="s">
        <v>286</v>
      </c>
      <c r="D21" s="32"/>
      <c r="E21" s="32"/>
      <c r="F21" s="32"/>
    </row>
    <row r="22" spans="1:6" ht="16.5" customHeight="1" x14ac:dyDescent="0.3">
      <c r="A22" s="498" t="s">
        <v>174</v>
      </c>
      <c r="B22" s="33" t="s">
        <v>208</v>
      </c>
      <c r="C22" s="497"/>
      <c r="D22" s="32"/>
      <c r="E22" s="32"/>
      <c r="F22" s="32"/>
    </row>
    <row r="23" spans="1:6" ht="28.5" x14ac:dyDescent="0.3">
      <c r="A23" s="498" t="s">
        <v>207</v>
      </c>
      <c r="B23" s="33" t="s">
        <v>206</v>
      </c>
      <c r="C23" s="497"/>
      <c r="D23" s="32"/>
      <c r="E23" s="32"/>
      <c r="F23" s="32"/>
    </row>
    <row r="24" spans="1:6" ht="16.5" customHeight="1" x14ac:dyDescent="0.3">
      <c r="A24" s="498" t="s">
        <v>210</v>
      </c>
      <c r="B24" s="33" t="s">
        <v>209</v>
      </c>
      <c r="C24" s="497"/>
      <c r="D24" s="32"/>
      <c r="E24" s="32"/>
      <c r="F24" s="32"/>
    </row>
    <row r="25" spans="1:6" ht="16.5" customHeight="1" x14ac:dyDescent="0.3">
      <c r="A25" s="498" t="s">
        <v>221</v>
      </c>
      <c r="B25" s="33" t="s">
        <v>290</v>
      </c>
      <c r="C25" s="497"/>
      <c r="D25" s="32"/>
      <c r="E25" s="32"/>
      <c r="F25" s="32"/>
    </row>
    <row r="26" spans="1:6" ht="16.5" customHeight="1" x14ac:dyDescent="0.3">
      <c r="A26" s="498" t="s">
        <v>230</v>
      </c>
      <c r="B26" s="33" t="s">
        <v>281</v>
      </c>
      <c r="C26" s="497"/>
      <c r="D26" s="32"/>
      <c r="E26" s="32"/>
      <c r="F26" s="32"/>
    </row>
    <row r="27" spans="1:6" ht="16.5" customHeight="1" x14ac:dyDescent="0.3">
      <c r="A27" s="498" t="s">
        <v>260</v>
      </c>
      <c r="B27" s="33" t="s">
        <v>263</v>
      </c>
      <c r="C27" s="497"/>
      <c r="D27" s="32"/>
      <c r="E27" s="32"/>
      <c r="F27" s="32"/>
    </row>
    <row r="28" spans="1:6" ht="16.5" customHeight="1" x14ac:dyDescent="0.3">
      <c r="A28" s="498" t="s">
        <v>284</v>
      </c>
      <c r="B28" s="33" t="s">
        <v>283</v>
      </c>
      <c r="C28" s="497"/>
      <c r="D28" s="32"/>
      <c r="E28" s="32"/>
      <c r="F28" s="32"/>
    </row>
    <row r="29" spans="1:6" ht="16.5" customHeight="1" x14ac:dyDescent="0.3">
      <c r="A29" s="498" t="s">
        <v>282</v>
      </c>
      <c r="B29" s="33" t="s">
        <v>301</v>
      </c>
      <c r="C29" s="497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dataValidations count="1">
    <dataValidation type="list" allowBlank="1" showInputMessage="1" showErrorMessage="1" sqref="C22" xr:uid="{B26B04AB-69E2-4FCE-BC76-9379731075C1}">
      <formula1>$L$1:$O$1</formula1>
    </dataValidation>
  </dataValidations>
  <hyperlinks>
    <hyperlink ref="A22" location="'KM-AI-10-1'!A1" display="KM-AI-10-1" xr:uid="{D8742303-3388-4F21-BC19-732246AE8FC9}"/>
    <hyperlink ref="A23" location="'KM-AI-10-2'!A1" display="KM-AI-10-2" xr:uid="{23345BAF-37F7-4A10-8367-3023E6F42111}"/>
    <hyperlink ref="A24" location="'KM-AI-10-3'!A1" display="KM-AI-10-3" xr:uid="{19B4CD45-8F42-4A55-B240-D6028DB33B34}"/>
    <hyperlink ref="A25" location="'KM-AI-10-4'!A1" display="KM-AI-10-4" xr:uid="{2B8376A3-A0CF-45C3-BBB8-2EA1D3A3828B}"/>
    <hyperlink ref="A26" location="'KM-AI-10-5'!A1" display="KM-AI-10-5" xr:uid="{2DB6F25D-F88F-4F2D-99F3-BBB720455754}"/>
    <hyperlink ref="A27" location="'KM-AI-10-6'!A1" display="KM-AI-10-6" xr:uid="{260031BB-7F95-410F-A6E4-DD8BB29C13D9}"/>
    <hyperlink ref="A28" location="'KM-AI-10-7'!A1" display="KM-AI-10-7" xr:uid="{5544126A-A680-4797-8FC9-756EF72E872E}"/>
    <hyperlink ref="A29" location="'KM-AI-10-8'!A1" display="KM-AI-10-8" xr:uid="{0CF048A8-AF0E-46FA-8A45-7E278C9F9F80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activeCell="B37" sqref="B37"/>
    </sheetView>
  </sheetViews>
  <sheetFormatPr defaultColWidth="9.140625" defaultRowHeight="12" customHeight="1" x14ac:dyDescent="0.2"/>
  <cols>
    <col min="1" max="1" width="1.7109375" style="45" customWidth="1"/>
    <col min="2" max="2" width="47.5703125" style="45" customWidth="1"/>
    <col min="3" max="3" width="49" style="45" customWidth="1"/>
    <col min="4" max="4" width="12.7109375" style="45" customWidth="1"/>
    <col min="5" max="6" width="17.42578125" style="45" customWidth="1"/>
    <col min="7" max="7" width="7.42578125" style="45" customWidth="1"/>
    <col min="8" max="8" width="12.28515625" style="45" customWidth="1"/>
    <col min="9" max="9" width="9.140625" style="45" customWidth="1"/>
    <col min="10" max="11" width="2" style="45" customWidth="1"/>
    <col min="12" max="12" width="16.5703125" style="45" customWidth="1"/>
    <col min="13" max="13" width="26.7109375" style="45" customWidth="1"/>
    <col min="14" max="14" width="11.28515625" style="45" customWidth="1"/>
    <col min="15" max="26" width="9.140625" style="45" customWidth="1"/>
    <col min="27" max="16384" width="9.140625" style="45"/>
  </cols>
  <sheetData>
    <row r="1" spans="1:26" ht="32.1" customHeight="1" x14ac:dyDescent="0.3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3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3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3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3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6.5" x14ac:dyDescent="0.3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6.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6.5" x14ac:dyDescent="0.3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6.5" x14ac:dyDescent="0.3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6.5" x14ac:dyDescent="0.3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6.5" x14ac:dyDescent="0.3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6.5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6.5" x14ac:dyDescent="0.3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6.5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6.5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6.5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6.5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6.5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6.5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6.5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6.5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6.5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6.5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6.5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6.5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6.5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6.5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6.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6.5" x14ac:dyDescent="0.3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6.5" x14ac:dyDescent="0.3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6.5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6.5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6.5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6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6.5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6.5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6.5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6.5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6.5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6.5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6.5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6.5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6.5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6.5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6.5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6.5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6.5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6.5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6.5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6.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6.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6.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6.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6.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6.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6.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6.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6.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6.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6.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6.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6.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6.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6.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6.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6.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6.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6.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6.5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6.5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6.5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6.5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6.5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6.5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6.5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6.5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6.5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6.5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6.5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6.5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6.5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6.5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6.5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6.5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6.5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6.5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6.5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6.5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6.5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6.5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6.5" x14ac:dyDescent="0.3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6.5" x14ac:dyDescent="0.3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6.5" x14ac:dyDescent="0.3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6.5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6.5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6.5" x14ac:dyDescent="0.3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6.5" x14ac:dyDescent="0.3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6.5" x14ac:dyDescent="0.3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6.5" x14ac:dyDescent="0.3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6.5" x14ac:dyDescent="0.3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6.5" x14ac:dyDescent="0.3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6.5" x14ac:dyDescent="0.3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6.5" x14ac:dyDescent="0.3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6.5" x14ac:dyDescent="0.3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6.5" x14ac:dyDescent="0.3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6.5" x14ac:dyDescent="0.3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6.5" x14ac:dyDescent="0.3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6.5" x14ac:dyDescent="0.3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6.5" x14ac:dyDescent="0.3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6.5" x14ac:dyDescent="0.3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6.5" x14ac:dyDescent="0.3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6.5" x14ac:dyDescent="0.3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6.5" x14ac:dyDescent="0.3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6.5" x14ac:dyDescent="0.3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6.5" x14ac:dyDescent="0.3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6.5" x14ac:dyDescent="0.3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6.5" x14ac:dyDescent="0.3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6.5" x14ac:dyDescent="0.3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6.5" x14ac:dyDescent="0.3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6.5" x14ac:dyDescent="0.3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6.5" x14ac:dyDescent="0.3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6.5" x14ac:dyDescent="0.3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6.5" x14ac:dyDescent="0.3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6.5" x14ac:dyDescent="0.3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6.5" x14ac:dyDescent="0.3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6.5" x14ac:dyDescent="0.3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6.5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6.5" x14ac:dyDescent="0.3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6.5" x14ac:dyDescent="0.3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6.5" x14ac:dyDescent="0.3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6.5" x14ac:dyDescent="0.3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6.5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6.5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6.5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6.5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6.5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6.5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6.5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6.5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6.5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6.5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6.5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6.5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6.5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6.5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6.5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6.5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6.5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6.5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6.5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6.5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6.5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6.5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6.5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6.5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6.5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6.5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6.5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6.5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6.5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6.5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6.5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6.5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6.5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6.5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6.5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6.5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6.5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6.5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6.5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6.5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6.5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6.5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6.5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6.5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6.5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6.5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6.5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6.5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6.5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6.5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6.5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6.5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6.5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6.5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6.5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6.5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5" customWidth="1"/>
    <col min="2" max="2" width="7.42578125" style="35" customWidth="1"/>
    <col min="3" max="3" width="76.7109375" style="35" customWidth="1"/>
    <col min="4" max="4" width="8" style="35" customWidth="1"/>
    <col min="5" max="5" width="13.5703125" style="35" customWidth="1"/>
    <col min="6" max="6" width="8" style="35" customWidth="1"/>
    <col min="7" max="7" width="9" style="35" customWidth="1"/>
    <col min="8" max="8" width="11" style="35" customWidth="1"/>
    <col min="9" max="9" width="13.28515625" style="35" customWidth="1"/>
    <col min="10" max="10" width="18.28515625" style="35" customWidth="1"/>
    <col min="11" max="16384" width="8.140625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3"/>
    <row r="3" spans="1:10" ht="15" customHeight="1" x14ac:dyDescent="0.3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3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3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3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3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3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3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3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3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3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3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3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3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3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3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3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3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3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3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3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3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3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3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3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3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3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3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3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3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3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3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3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3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3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3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3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3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3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3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3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3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3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3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3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3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3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3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3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3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3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3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3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3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3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3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3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3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3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3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3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3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3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3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3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3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3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3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3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3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3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3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3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3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3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3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3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3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3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3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3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3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3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3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3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3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3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3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3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3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3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3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3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3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3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3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3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3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3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3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3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3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3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3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3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3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3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3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3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3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5" customWidth="1"/>
    <col min="2" max="2" width="9" style="35" customWidth="1"/>
    <col min="3" max="3" width="53.42578125" style="35" customWidth="1"/>
    <col min="4" max="4" width="8" style="35" customWidth="1"/>
    <col min="5" max="5" width="13.5703125" style="35" customWidth="1"/>
    <col min="6" max="6" width="8.85546875" style="35" customWidth="1"/>
    <col min="7" max="7" width="9" style="35" customWidth="1"/>
    <col min="8" max="8" width="11.85546875" style="35" customWidth="1"/>
    <col min="9" max="9" width="13.28515625" style="35" customWidth="1"/>
    <col min="10" max="10" width="18.28515625" style="35" customWidth="1"/>
    <col min="11" max="16384" width="8.140625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3"/>
    <row r="3" spans="1:10" ht="16.5" x14ac:dyDescent="0.3">
      <c r="A3" s="37"/>
      <c r="B3" s="42"/>
      <c r="D3" s="37"/>
      <c r="E3" s="37"/>
      <c r="F3" s="37"/>
      <c r="G3" s="37"/>
      <c r="H3" s="37"/>
      <c r="I3" s="42"/>
      <c r="J3" s="42"/>
    </row>
    <row r="4" spans="1:10" ht="16.5" x14ac:dyDescent="0.3">
      <c r="A4" s="37"/>
      <c r="B4" s="42"/>
      <c r="D4" s="37"/>
      <c r="E4" s="37"/>
      <c r="F4" s="37"/>
      <c r="G4" s="37"/>
      <c r="H4" s="37"/>
      <c r="I4" s="42"/>
      <c r="J4" s="42"/>
    </row>
    <row r="5" spans="1:10" ht="16.5" x14ac:dyDescent="0.3">
      <c r="A5" s="37"/>
      <c r="D5" s="37"/>
      <c r="E5" s="37"/>
      <c r="F5" s="37"/>
      <c r="G5" s="37"/>
      <c r="H5" s="37"/>
      <c r="I5" s="42"/>
      <c r="J5" s="42"/>
    </row>
    <row r="6" spans="1:10" ht="16.5" x14ac:dyDescent="0.3">
      <c r="A6" s="37"/>
      <c r="B6" s="42"/>
      <c r="D6" s="37"/>
      <c r="E6" s="37"/>
      <c r="F6" s="37"/>
      <c r="G6" s="37"/>
      <c r="H6" s="37"/>
      <c r="I6" s="42"/>
      <c r="J6" s="42"/>
    </row>
    <row r="7" spans="1:10" ht="16.5" x14ac:dyDescent="0.3">
      <c r="A7" s="37"/>
      <c r="B7" s="42"/>
      <c r="D7" s="37"/>
      <c r="E7" s="37"/>
      <c r="F7" s="37"/>
      <c r="G7" s="37"/>
      <c r="H7" s="37"/>
      <c r="I7" s="42"/>
      <c r="J7" s="42"/>
    </row>
    <row r="8" spans="1:10" ht="16.5" x14ac:dyDescent="0.3">
      <c r="A8" s="37"/>
      <c r="D8" s="37"/>
      <c r="E8" s="37"/>
      <c r="F8" s="37"/>
      <c r="G8" s="37"/>
      <c r="H8" s="37"/>
      <c r="I8" s="42"/>
      <c r="J8" s="42"/>
    </row>
    <row r="9" spans="1:10" ht="16.5" x14ac:dyDescent="0.3">
      <c r="A9" s="37"/>
      <c r="D9" s="37"/>
      <c r="E9" s="37"/>
      <c r="F9" s="37"/>
      <c r="G9" s="37"/>
      <c r="H9" s="37"/>
      <c r="I9" s="42"/>
      <c r="J9" s="42"/>
    </row>
    <row r="10" spans="1:10" ht="16.5" x14ac:dyDescent="0.3">
      <c r="A10" s="37"/>
      <c r="D10" s="37"/>
      <c r="E10" s="37"/>
      <c r="F10" s="37"/>
      <c r="G10" s="37"/>
      <c r="H10" s="37"/>
      <c r="I10" s="42"/>
      <c r="J10" s="42"/>
    </row>
    <row r="11" spans="1:10" ht="16.5" x14ac:dyDescent="0.3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6.5" x14ac:dyDescent="0.3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6.5" x14ac:dyDescent="0.3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6.5" x14ac:dyDescent="0.3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6.5" x14ac:dyDescent="0.3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6.5" x14ac:dyDescent="0.3">
      <c r="A16" s="37"/>
      <c r="D16" s="37"/>
      <c r="E16" s="37"/>
      <c r="F16" s="37"/>
      <c r="G16" s="37"/>
      <c r="H16" s="37"/>
      <c r="I16" s="42"/>
      <c r="J16" s="42"/>
    </row>
    <row r="17" spans="1:10" ht="16.5" x14ac:dyDescent="0.3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6.5" x14ac:dyDescent="0.3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6.5" x14ac:dyDescent="0.3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6.5" x14ac:dyDescent="0.3">
      <c r="A20" s="37"/>
      <c r="D20" s="37"/>
      <c r="E20" s="37"/>
      <c r="F20" s="37"/>
      <c r="G20" s="37"/>
      <c r="H20" s="37"/>
      <c r="I20" s="42"/>
      <c r="J20" s="42"/>
    </row>
    <row r="21" spans="1:10" ht="16.5" x14ac:dyDescent="0.3">
      <c r="A21" s="37"/>
      <c r="D21" s="37"/>
      <c r="E21" s="37"/>
      <c r="F21" s="37"/>
      <c r="G21" s="37"/>
      <c r="H21" s="37"/>
      <c r="I21" s="42"/>
      <c r="J21" s="42"/>
    </row>
    <row r="22" spans="1:10" ht="16.5" x14ac:dyDescent="0.3">
      <c r="A22" s="37"/>
      <c r="D22" s="37"/>
      <c r="E22" s="37"/>
      <c r="F22" s="37"/>
      <c r="G22" s="37"/>
      <c r="H22" s="37"/>
      <c r="I22" s="42"/>
      <c r="J22" s="42"/>
    </row>
    <row r="23" spans="1:10" ht="16.5" x14ac:dyDescent="0.3">
      <c r="A23" s="37"/>
      <c r="D23" s="37"/>
      <c r="E23" s="37"/>
      <c r="F23" s="37"/>
      <c r="G23" s="37"/>
      <c r="H23" s="37"/>
      <c r="I23" s="42"/>
      <c r="J23" s="42"/>
    </row>
    <row r="24" spans="1:10" ht="16.5" x14ac:dyDescent="0.3">
      <c r="A24" s="37"/>
      <c r="D24" s="37"/>
      <c r="E24" s="37"/>
      <c r="F24" s="37"/>
      <c r="G24" s="37"/>
      <c r="H24" s="37"/>
      <c r="I24" s="42"/>
      <c r="J24" s="42"/>
    </row>
    <row r="25" spans="1:10" ht="16.5" x14ac:dyDescent="0.3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6.5" x14ac:dyDescent="0.3">
      <c r="A26" s="37"/>
      <c r="D26" s="37"/>
      <c r="E26" s="37"/>
      <c r="F26" s="37"/>
      <c r="G26" s="37"/>
      <c r="H26" s="37"/>
      <c r="I26" s="42"/>
      <c r="J26" s="42"/>
    </row>
    <row r="27" spans="1:10" ht="16.5" x14ac:dyDescent="0.3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6.5" x14ac:dyDescent="0.3">
      <c r="A28" s="37"/>
      <c r="D28" s="37"/>
      <c r="E28" s="37"/>
      <c r="F28" s="37"/>
      <c r="G28" s="37"/>
      <c r="H28" s="37"/>
      <c r="I28" s="42"/>
      <c r="J28" s="42"/>
    </row>
    <row r="29" spans="1:10" ht="16.5" x14ac:dyDescent="0.3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6.5" x14ac:dyDescent="0.3">
      <c r="A30" s="37"/>
      <c r="D30" s="37"/>
      <c r="E30" s="37"/>
      <c r="F30" s="37"/>
      <c r="G30" s="37"/>
      <c r="H30" s="37"/>
      <c r="I30" s="42"/>
      <c r="J30" s="42"/>
    </row>
    <row r="31" spans="1:10" ht="16.5" x14ac:dyDescent="0.3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6.5" x14ac:dyDescent="0.3">
      <c r="A32" s="37"/>
      <c r="D32" s="37"/>
      <c r="E32" s="37"/>
      <c r="F32" s="37"/>
      <c r="G32" s="37"/>
      <c r="H32" s="37"/>
      <c r="I32" s="42"/>
      <c r="J32" s="42"/>
    </row>
    <row r="33" spans="1:10" ht="16.5" x14ac:dyDescent="0.3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6.5" x14ac:dyDescent="0.3">
      <c r="A34" s="37"/>
      <c r="D34" s="37"/>
      <c r="E34" s="37"/>
      <c r="F34" s="37"/>
      <c r="G34" s="37"/>
      <c r="H34" s="37"/>
      <c r="I34" s="42"/>
      <c r="J34" s="42"/>
    </row>
    <row r="35" spans="1:10" ht="16.5" x14ac:dyDescent="0.3">
      <c r="A35" s="37"/>
      <c r="D35" s="37"/>
      <c r="E35" s="37"/>
      <c r="F35" s="37"/>
      <c r="G35" s="37"/>
      <c r="H35" s="37"/>
      <c r="I35" s="42"/>
      <c r="J35" s="42"/>
    </row>
    <row r="36" spans="1:10" ht="16.5" x14ac:dyDescent="0.3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6.5" x14ac:dyDescent="0.3">
      <c r="A37" s="37"/>
      <c r="D37" s="37"/>
      <c r="E37" s="37"/>
      <c r="F37" s="37"/>
      <c r="G37" s="37"/>
      <c r="H37" s="37"/>
      <c r="I37" s="42"/>
      <c r="J37" s="42"/>
    </row>
    <row r="38" spans="1:10" ht="16.5" x14ac:dyDescent="0.3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6.5" x14ac:dyDescent="0.3">
      <c r="A39" s="37"/>
      <c r="D39" s="37"/>
      <c r="E39" s="37"/>
      <c r="F39" s="37"/>
      <c r="G39" s="37"/>
      <c r="H39" s="37"/>
      <c r="I39" s="42"/>
      <c r="J39" s="42"/>
    </row>
    <row r="40" spans="1:10" ht="16.5" x14ac:dyDescent="0.3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6.5" x14ac:dyDescent="0.3">
      <c r="A41" s="37"/>
      <c r="D41" s="37"/>
      <c r="E41" s="37"/>
      <c r="F41" s="37"/>
      <c r="G41" s="37"/>
      <c r="H41" s="37"/>
      <c r="I41" s="42"/>
      <c r="J41" s="42"/>
    </row>
    <row r="42" spans="1:10" ht="16.5" x14ac:dyDescent="0.3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6.5" x14ac:dyDescent="0.3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6.5" x14ac:dyDescent="0.3">
      <c r="A44" s="37"/>
      <c r="D44" s="37"/>
      <c r="E44" s="37"/>
      <c r="F44" s="37"/>
      <c r="G44" s="37"/>
      <c r="H44" s="37"/>
      <c r="I44" s="42"/>
      <c r="J44" s="42"/>
    </row>
    <row r="45" spans="1:10" ht="16.5" x14ac:dyDescent="0.3">
      <c r="A45" s="37"/>
      <c r="D45" s="37"/>
      <c r="E45" s="37"/>
      <c r="F45" s="37"/>
      <c r="G45" s="37"/>
      <c r="H45" s="37"/>
      <c r="I45" s="42"/>
      <c r="J45" s="42"/>
    </row>
    <row r="46" spans="1:10" ht="16.5" x14ac:dyDescent="0.3">
      <c r="A46" s="37"/>
      <c r="D46" s="37"/>
      <c r="E46" s="37"/>
      <c r="F46" s="37"/>
      <c r="G46" s="37"/>
      <c r="H46" s="37"/>
      <c r="I46" s="42"/>
      <c r="J46" s="42"/>
    </row>
    <row r="47" spans="1:10" ht="16.5" x14ac:dyDescent="0.3">
      <c r="A47" s="37"/>
      <c r="D47" s="37"/>
      <c r="E47" s="37"/>
      <c r="F47" s="37"/>
      <c r="G47" s="37"/>
      <c r="H47" s="37"/>
      <c r="I47" s="42"/>
      <c r="J47" s="42"/>
    </row>
    <row r="48" spans="1:10" ht="16.5" x14ac:dyDescent="0.3">
      <c r="A48" s="37"/>
      <c r="D48" s="37"/>
      <c r="E48" s="37"/>
      <c r="F48" s="37"/>
      <c r="G48" s="37"/>
      <c r="H48" s="37"/>
      <c r="I48" s="42"/>
      <c r="J48" s="42"/>
    </row>
    <row r="49" spans="1:10" ht="16.5" x14ac:dyDescent="0.3">
      <c r="A49" s="37"/>
      <c r="D49" s="37"/>
      <c r="E49" s="37"/>
      <c r="F49" s="37"/>
      <c r="G49" s="37"/>
      <c r="H49" s="37"/>
      <c r="I49" s="42"/>
      <c r="J49" s="42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5" customWidth="1"/>
    <col min="2" max="2" width="9" style="35" customWidth="1"/>
    <col min="3" max="3" width="90.42578125" style="35" customWidth="1"/>
    <col min="4" max="4" width="8" style="35" customWidth="1"/>
    <col min="5" max="5" width="13.5703125" style="35" customWidth="1"/>
    <col min="6" max="6" width="8.85546875" style="35" customWidth="1"/>
    <col min="7" max="7" width="9" style="35" customWidth="1"/>
    <col min="8" max="8" width="11.85546875" style="35" customWidth="1"/>
    <col min="9" max="9" width="13.28515625" style="35" customWidth="1"/>
    <col min="10" max="10" width="18.28515625" style="35" customWidth="1"/>
    <col min="11" max="16384" width="8.140625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3"/>
    <row r="3" spans="1:10" ht="16.5" x14ac:dyDescent="0.3">
      <c r="A3" s="37"/>
      <c r="D3" s="37"/>
      <c r="E3" s="37"/>
      <c r="F3" s="37"/>
      <c r="G3" s="37"/>
      <c r="H3" s="37"/>
      <c r="I3" s="42"/>
      <c r="J3" s="42"/>
    </row>
    <row r="4" spans="1:10" ht="16.5" x14ac:dyDescent="0.3">
      <c r="A4" s="37"/>
      <c r="D4" s="37"/>
      <c r="E4" s="37"/>
      <c r="F4" s="37"/>
      <c r="G4" s="37"/>
      <c r="H4" s="37"/>
      <c r="I4" s="42"/>
      <c r="J4" s="42"/>
    </row>
    <row r="5" spans="1:10" ht="16.5" x14ac:dyDescent="0.3">
      <c r="A5" s="37"/>
      <c r="D5" s="37"/>
      <c r="E5" s="37"/>
      <c r="F5" s="37"/>
      <c r="G5" s="37"/>
      <c r="H5" s="37"/>
      <c r="I5" s="42"/>
      <c r="J5" s="42"/>
    </row>
    <row r="6" spans="1:10" ht="16.5" x14ac:dyDescent="0.3">
      <c r="A6" s="37"/>
      <c r="D6" s="37"/>
      <c r="E6" s="37"/>
      <c r="F6" s="37"/>
      <c r="G6" s="37"/>
      <c r="H6" s="37"/>
      <c r="I6" s="42"/>
      <c r="J6" s="42"/>
    </row>
    <row r="7" spans="1:10" ht="16.5" x14ac:dyDescent="0.3">
      <c r="A7" s="37"/>
      <c r="D7" s="37"/>
      <c r="E7" s="37"/>
      <c r="F7" s="37"/>
      <c r="G7" s="37"/>
      <c r="H7" s="37"/>
      <c r="I7" s="42"/>
      <c r="J7" s="42"/>
    </row>
    <row r="8" spans="1:10" ht="16.5" x14ac:dyDescent="0.3">
      <c r="A8" s="37"/>
      <c r="D8" s="37"/>
      <c r="E8" s="37"/>
      <c r="F8" s="37"/>
      <c r="G8" s="37"/>
      <c r="H8" s="37"/>
      <c r="I8" s="42"/>
      <c r="J8" s="42"/>
    </row>
    <row r="9" spans="1:10" ht="16.5" x14ac:dyDescent="0.3">
      <c r="A9" s="37"/>
      <c r="D9" s="37"/>
      <c r="E9" s="37"/>
      <c r="F9" s="37"/>
      <c r="G9" s="37"/>
      <c r="H9" s="37"/>
      <c r="I9" s="42"/>
      <c r="J9" s="42"/>
    </row>
    <row r="10" spans="1:10" ht="16.5" x14ac:dyDescent="0.3">
      <c r="A10" s="37"/>
      <c r="D10" s="37"/>
      <c r="E10" s="37"/>
      <c r="F10" s="37"/>
      <c r="G10" s="37"/>
      <c r="H10" s="37"/>
      <c r="I10" s="42"/>
      <c r="J10" s="42"/>
    </row>
    <row r="11" spans="1:10" ht="16.5" x14ac:dyDescent="0.3">
      <c r="A11" s="37"/>
      <c r="D11" s="37"/>
      <c r="E11" s="37"/>
      <c r="F11" s="37"/>
      <c r="G11" s="37"/>
      <c r="H11" s="37"/>
      <c r="I11" s="42"/>
      <c r="J11" s="42"/>
    </row>
    <row r="12" spans="1:10" ht="16.5" x14ac:dyDescent="0.3">
      <c r="A12" s="37"/>
      <c r="D12" s="37"/>
      <c r="E12" s="37"/>
      <c r="F12" s="37"/>
      <c r="G12" s="37"/>
      <c r="H12" s="37"/>
      <c r="I12" s="42"/>
      <c r="J12" s="42"/>
    </row>
    <row r="13" spans="1:10" ht="16.5" x14ac:dyDescent="0.3">
      <c r="A13" s="37"/>
      <c r="D13" s="37"/>
      <c r="E13" s="37"/>
      <c r="F13" s="37"/>
      <c r="G13" s="37"/>
      <c r="H13" s="37"/>
      <c r="I13" s="42"/>
      <c r="J13" s="42"/>
    </row>
    <row r="14" spans="1:10" ht="16.5" x14ac:dyDescent="0.3">
      <c r="A14" s="37"/>
      <c r="D14" s="37"/>
      <c r="E14" s="37"/>
      <c r="F14" s="37"/>
      <c r="G14" s="37"/>
      <c r="H14" s="37"/>
      <c r="I14" s="42"/>
      <c r="J14" s="42"/>
    </row>
    <row r="15" spans="1:10" ht="16.5" x14ac:dyDescent="0.3">
      <c r="A15" s="37"/>
      <c r="D15" s="37"/>
      <c r="E15" s="37"/>
      <c r="F15" s="37"/>
      <c r="G15" s="37"/>
      <c r="H15" s="37"/>
      <c r="I15" s="42"/>
      <c r="J15" s="42"/>
    </row>
    <row r="16" spans="1:10" ht="16.5" x14ac:dyDescent="0.3">
      <c r="A16" s="37"/>
      <c r="D16" s="37"/>
      <c r="E16" s="37"/>
      <c r="F16" s="37"/>
      <c r="G16" s="37"/>
      <c r="H16" s="37"/>
      <c r="I16" s="42"/>
      <c r="J16" s="42"/>
    </row>
    <row r="17" spans="1:10" ht="16.5" x14ac:dyDescent="0.3">
      <c r="A17" s="37"/>
      <c r="D17" s="37"/>
      <c r="E17" s="37"/>
      <c r="F17" s="37"/>
      <c r="G17" s="37"/>
      <c r="H17" s="37"/>
      <c r="I17" s="42"/>
      <c r="J17" s="42"/>
    </row>
    <row r="18" spans="1:10" ht="16.5" x14ac:dyDescent="0.3">
      <c r="A18" s="37"/>
      <c r="D18" s="37"/>
      <c r="E18" s="37"/>
      <c r="F18" s="37"/>
      <c r="G18" s="37"/>
      <c r="H18" s="37"/>
      <c r="I18" s="42"/>
      <c r="J18" s="42"/>
    </row>
    <row r="19" spans="1:10" ht="16.5" x14ac:dyDescent="0.3">
      <c r="A19" s="37"/>
      <c r="D19" s="37"/>
      <c r="E19" s="37"/>
      <c r="F19" s="37"/>
      <c r="G19" s="37"/>
      <c r="H19" s="37"/>
      <c r="I19" s="42"/>
      <c r="J19" s="42"/>
    </row>
    <row r="20" spans="1:10" ht="16.5" x14ac:dyDescent="0.3">
      <c r="A20" s="37"/>
      <c r="D20" s="37"/>
      <c r="E20" s="37"/>
      <c r="F20" s="37"/>
      <c r="G20" s="37"/>
      <c r="H20" s="37"/>
      <c r="I20" s="42"/>
      <c r="J20" s="42"/>
    </row>
    <row r="21" spans="1:10" ht="16.5" x14ac:dyDescent="0.3">
      <c r="A21" s="37"/>
      <c r="D21" s="37"/>
      <c r="E21" s="37"/>
      <c r="F21" s="37"/>
      <c r="G21" s="37"/>
      <c r="H21" s="37"/>
      <c r="I21" s="42"/>
      <c r="J21" s="42"/>
    </row>
    <row r="22" spans="1:10" ht="16.5" x14ac:dyDescent="0.3">
      <c r="A22" s="37"/>
      <c r="D22" s="37"/>
      <c r="E22" s="37"/>
      <c r="F22" s="37"/>
      <c r="G22" s="37"/>
      <c r="H22" s="37"/>
      <c r="I22" s="42"/>
      <c r="J22" s="42"/>
    </row>
    <row r="23" spans="1:10" ht="16.5" x14ac:dyDescent="0.3">
      <c r="A23" s="37"/>
      <c r="D23" s="37"/>
      <c r="E23" s="37"/>
      <c r="F23" s="37"/>
      <c r="G23" s="37"/>
      <c r="H23" s="37"/>
      <c r="I23" s="42"/>
      <c r="J23" s="42"/>
    </row>
    <row r="24" spans="1:10" ht="16.5" x14ac:dyDescent="0.3">
      <c r="A24" s="37"/>
      <c r="D24" s="37"/>
      <c r="E24" s="37"/>
      <c r="F24" s="37"/>
      <c r="G24" s="37"/>
      <c r="H24" s="37"/>
      <c r="I24" s="42"/>
      <c r="J24" s="42"/>
    </row>
    <row r="25" spans="1:10" ht="16.5" x14ac:dyDescent="0.3">
      <c r="A25" s="37"/>
      <c r="D25" s="37"/>
      <c r="E25" s="37"/>
      <c r="F25" s="37"/>
      <c r="G25" s="37"/>
      <c r="H25" s="37"/>
      <c r="I25" s="42"/>
      <c r="J25" s="42"/>
    </row>
    <row r="26" spans="1:10" ht="16.5" x14ac:dyDescent="0.3">
      <c r="A26" s="37"/>
      <c r="D26" s="37"/>
      <c r="E26" s="37"/>
      <c r="F26" s="37"/>
      <c r="G26" s="37"/>
      <c r="H26" s="37"/>
      <c r="I26" s="42"/>
      <c r="J26" s="42"/>
    </row>
    <row r="27" spans="1:10" ht="16.5" x14ac:dyDescent="0.3">
      <c r="A27" s="37"/>
      <c r="D27" s="37"/>
      <c r="E27" s="37"/>
      <c r="F27" s="37"/>
      <c r="G27" s="37"/>
      <c r="H27" s="37"/>
      <c r="I27" s="42"/>
      <c r="J27" s="42"/>
    </row>
    <row r="28" spans="1:10" ht="16.5" x14ac:dyDescent="0.3">
      <c r="A28" s="37"/>
      <c r="D28" s="37"/>
      <c r="E28" s="37"/>
      <c r="F28" s="37"/>
      <c r="G28" s="37"/>
      <c r="H28" s="37"/>
      <c r="I28" s="42"/>
      <c r="J28" s="42"/>
    </row>
    <row r="29" spans="1:10" ht="16.5" x14ac:dyDescent="0.3">
      <c r="A29" s="37"/>
      <c r="D29" s="37"/>
      <c r="E29" s="37"/>
      <c r="F29" s="37"/>
      <c r="G29" s="37"/>
      <c r="H29" s="37"/>
      <c r="I29" s="42"/>
      <c r="J29" s="42"/>
    </row>
    <row r="30" spans="1:10" ht="16.5" x14ac:dyDescent="0.3">
      <c r="A30" s="37"/>
      <c r="D30" s="37"/>
      <c r="E30" s="37"/>
      <c r="F30" s="37"/>
      <c r="G30" s="37"/>
      <c r="H30" s="37"/>
      <c r="I30" s="42"/>
      <c r="J30" s="42"/>
    </row>
    <row r="31" spans="1:10" ht="16.5" x14ac:dyDescent="0.3">
      <c r="A31" s="37"/>
      <c r="D31" s="37"/>
      <c r="E31" s="37"/>
      <c r="F31" s="37"/>
      <c r="G31" s="37"/>
      <c r="H31" s="37"/>
      <c r="I31" s="42"/>
      <c r="J31" s="42"/>
    </row>
    <row r="32" spans="1:10" ht="16.5" x14ac:dyDescent="0.3">
      <c r="A32" s="37"/>
      <c r="D32" s="37"/>
      <c r="E32" s="37"/>
      <c r="F32" s="37"/>
      <c r="G32" s="37"/>
      <c r="H32" s="37"/>
      <c r="I32" s="42"/>
      <c r="J32" s="42"/>
    </row>
    <row r="33" spans="1:10" ht="16.5" x14ac:dyDescent="0.3">
      <c r="A33" s="37"/>
      <c r="D33" s="37"/>
      <c r="E33" s="37"/>
      <c r="F33" s="37"/>
      <c r="G33" s="37"/>
      <c r="H33" s="37"/>
      <c r="I33" s="42"/>
      <c r="J33" s="42"/>
    </row>
    <row r="34" spans="1:10" ht="16.5" x14ac:dyDescent="0.3">
      <c r="A34" s="37"/>
      <c r="D34" s="37"/>
      <c r="E34" s="37"/>
      <c r="F34" s="37"/>
      <c r="G34" s="37"/>
      <c r="H34" s="37"/>
      <c r="I34" s="42"/>
      <c r="J34" s="42"/>
    </row>
    <row r="35" spans="1:10" ht="16.5" x14ac:dyDescent="0.3">
      <c r="A35" s="37"/>
      <c r="D35" s="37"/>
      <c r="E35" s="37"/>
      <c r="F35" s="37"/>
      <c r="G35" s="37"/>
      <c r="H35" s="37"/>
      <c r="I35" s="42"/>
      <c r="J35" s="42"/>
    </row>
    <row r="36" spans="1:10" ht="16.5" x14ac:dyDescent="0.3">
      <c r="A36" s="37"/>
      <c r="D36" s="37"/>
      <c r="E36" s="37"/>
      <c r="F36" s="37"/>
      <c r="G36" s="37"/>
      <c r="H36" s="37"/>
      <c r="I36" s="42"/>
      <c r="J36" s="42"/>
    </row>
    <row r="37" spans="1:10" ht="16.5" x14ac:dyDescent="0.3">
      <c r="A37" s="37"/>
      <c r="D37" s="37"/>
      <c r="E37" s="37"/>
      <c r="F37" s="37"/>
      <c r="G37" s="37"/>
      <c r="H37" s="37"/>
      <c r="I37" s="42"/>
      <c r="J37" s="42"/>
    </row>
    <row r="38" spans="1:10" ht="16.5" x14ac:dyDescent="0.3">
      <c r="A38" s="37"/>
      <c r="D38" s="37"/>
      <c r="E38" s="37"/>
      <c r="F38" s="37"/>
      <c r="G38" s="37"/>
      <c r="H38" s="37"/>
      <c r="I38" s="42"/>
      <c r="J38" s="42"/>
    </row>
    <row r="39" spans="1:10" ht="16.5" x14ac:dyDescent="0.3">
      <c r="A39" s="37"/>
      <c r="D39" s="37"/>
      <c r="E39" s="37"/>
      <c r="F39" s="37"/>
      <c r="G39" s="37"/>
      <c r="H39" s="37"/>
      <c r="I39" s="42"/>
      <c r="J39" s="42"/>
    </row>
    <row r="40" spans="1:10" ht="16.5" x14ac:dyDescent="0.3">
      <c r="A40" s="37"/>
      <c r="D40" s="37"/>
      <c r="E40" s="37"/>
      <c r="F40" s="37"/>
      <c r="G40" s="37"/>
      <c r="H40" s="37"/>
      <c r="I40" s="42"/>
      <c r="J40" s="42"/>
    </row>
    <row r="41" spans="1:10" ht="16.5" x14ac:dyDescent="0.3">
      <c r="A41" s="37"/>
      <c r="D41" s="37"/>
      <c r="E41" s="37"/>
      <c r="F41" s="37"/>
      <c r="G41" s="37"/>
      <c r="H41" s="37"/>
      <c r="I41" s="42"/>
      <c r="J41" s="42"/>
    </row>
    <row r="42" spans="1:10" ht="16.5" x14ac:dyDescent="0.3">
      <c r="A42" s="37"/>
      <c r="D42" s="37"/>
      <c r="E42" s="37"/>
      <c r="F42" s="37"/>
      <c r="G42" s="37"/>
      <c r="H42" s="37"/>
      <c r="I42" s="42"/>
      <c r="J42" s="42"/>
    </row>
    <row r="43" spans="1:10" ht="16.5" x14ac:dyDescent="0.3">
      <c r="A43" s="37"/>
      <c r="D43" s="37"/>
      <c r="E43" s="37"/>
      <c r="F43" s="37"/>
      <c r="G43" s="37"/>
      <c r="H43" s="37"/>
      <c r="I43" s="42"/>
      <c r="J43" s="42"/>
    </row>
    <row r="44" spans="1:10" ht="16.5" x14ac:dyDescent="0.3">
      <c r="A44" s="37"/>
      <c r="D44" s="37"/>
      <c r="E44" s="37"/>
      <c r="F44" s="37"/>
      <c r="G44" s="37"/>
      <c r="H44" s="37"/>
      <c r="I44" s="42"/>
      <c r="J44" s="42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35" customWidth="1"/>
    <col min="2" max="2" width="24.28515625" style="35" customWidth="1"/>
    <col min="3" max="3" width="9.5703125" style="35" customWidth="1"/>
    <col min="4" max="4" width="24.140625" style="35" customWidth="1"/>
    <col min="5" max="5" width="37" style="35" customWidth="1"/>
    <col min="6" max="7" width="13.7109375" style="35" customWidth="1"/>
    <col min="8" max="10" width="8.140625" style="35" customWidth="1"/>
    <col min="11" max="11" width="24.28515625" style="35" customWidth="1"/>
    <col min="12" max="12" width="11.28515625" style="35" customWidth="1"/>
    <col min="13" max="13" width="24.140625" style="35" customWidth="1"/>
    <col min="14" max="14" width="29.28515625" style="35" customWidth="1"/>
    <col min="15" max="15" width="13.7109375" style="35" customWidth="1"/>
    <col min="16" max="16" width="14.7109375" style="35" customWidth="1"/>
    <col min="17" max="19" width="8.140625" style="35" customWidth="1"/>
    <col min="20" max="20" width="24.28515625" style="35" customWidth="1"/>
    <col min="21" max="21" width="18" style="35" customWidth="1"/>
    <col min="22" max="22" width="24.140625" style="35" customWidth="1"/>
    <col min="23" max="23" width="35.28515625" style="35" customWidth="1"/>
    <col min="24" max="24" width="13.7109375" style="35" customWidth="1"/>
    <col min="25" max="25" width="14.7109375" style="35" customWidth="1"/>
    <col min="26" max="16384" width="8.140625" style="35"/>
  </cols>
  <sheetData>
    <row r="7" spans="2:25" ht="14.25" customHeight="1" x14ac:dyDescent="0.3">
      <c r="F7" s="37"/>
      <c r="G7" s="37"/>
      <c r="O7" s="37"/>
      <c r="P7" s="37"/>
      <c r="X7" s="37"/>
      <c r="Y7" s="37"/>
    </row>
    <row r="10" spans="2:25" ht="14.25" customHeight="1" x14ac:dyDescent="0.3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3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3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3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3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3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3">
      <c r="M16" s="37"/>
      <c r="O16" s="37"/>
      <c r="P16" s="37"/>
      <c r="V16" s="37"/>
      <c r="X16" s="37"/>
      <c r="Y16" s="37"/>
    </row>
    <row r="17" spans="2:25" ht="14.25" customHeight="1" x14ac:dyDescent="0.3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3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3">
      <c r="C19" s="51"/>
      <c r="D19" s="51"/>
      <c r="F19" s="50"/>
      <c r="G19" s="50"/>
    </row>
    <row r="20" spans="2:25" ht="14.25" customHeight="1" x14ac:dyDescent="0.3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3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3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3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3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3">
      <c r="F25" s="42"/>
      <c r="G25" s="42"/>
      <c r="O25" s="42"/>
      <c r="P25" s="42"/>
      <c r="X25" s="42"/>
      <c r="Y25" s="42"/>
    </row>
    <row r="26" spans="2:25" ht="14.25" customHeight="1" x14ac:dyDescent="0.3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3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3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3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3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3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3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3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3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3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3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3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3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3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3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3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3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3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3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3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3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3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3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3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3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3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3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3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3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3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3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3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3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3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3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3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3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3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3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3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3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3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3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3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3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3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3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3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3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3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3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3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3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3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3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3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3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3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3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3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3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3">
      <c r="D87" s="42"/>
      <c r="F87" s="42"/>
      <c r="G87" s="42"/>
      <c r="M87" s="37"/>
      <c r="O87" s="37"/>
      <c r="P87" s="37"/>
    </row>
    <row r="88" spans="2:25" ht="14.25" customHeight="1" x14ac:dyDescent="0.3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3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3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3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3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3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3">
      <c r="D94" s="37"/>
      <c r="F94" s="37"/>
      <c r="G94" s="37"/>
      <c r="M94" s="37"/>
      <c r="O94" s="37"/>
      <c r="P94" s="37"/>
    </row>
    <row r="95" spans="2:25" ht="14.25" customHeight="1" x14ac:dyDescent="0.3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3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3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3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3">
      <c r="D99" s="37"/>
      <c r="F99" s="37"/>
      <c r="G99" s="37"/>
      <c r="M99" s="37"/>
      <c r="O99" s="37"/>
      <c r="P99" s="37"/>
    </row>
    <row r="100" spans="2:25" ht="14.25" customHeight="1" x14ac:dyDescent="0.3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3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3">
      <c r="D102" s="37"/>
      <c r="F102" s="37"/>
      <c r="G102" s="37"/>
      <c r="M102" s="37"/>
      <c r="O102" s="37"/>
      <c r="P102" s="37"/>
    </row>
    <row r="103" spans="2:25" ht="14.25" customHeight="1" x14ac:dyDescent="0.3">
      <c r="D103" s="37"/>
      <c r="F103" s="37"/>
      <c r="G103" s="37"/>
      <c r="M103" s="37"/>
      <c r="O103" s="37"/>
      <c r="P103" s="37"/>
    </row>
    <row r="104" spans="2:25" ht="14.25" customHeight="1" x14ac:dyDescent="0.3">
      <c r="D104" s="37"/>
      <c r="F104" s="37"/>
      <c r="G104" s="37"/>
      <c r="M104" s="37"/>
      <c r="O104" s="37"/>
      <c r="P104" s="37"/>
    </row>
    <row r="105" spans="2:25" ht="14.25" customHeight="1" x14ac:dyDescent="0.3">
      <c r="D105" s="37"/>
      <c r="F105" s="37"/>
      <c r="G105" s="37"/>
      <c r="M105" s="37"/>
      <c r="O105" s="37"/>
      <c r="P105" s="37"/>
    </row>
    <row r="106" spans="2:25" ht="14.25" customHeight="1" x14ac:dyDescent="0.3">
      <c r="D106" s="37"/>
      <c r="F106" s="37"/>
      <c r="G106" s="37"/>
      <c r="M106" s="37"/>
      <c r="O106" s="37"/>
      <c r="P106" s="37"/>
    </row>
    <row r="107" spans="2:25" ht="14.25" customHeight="1" x14ac:dyDescent="0.3">
      <c r="D107" s="37"/>
      <c r="F107" s="37"/>
      <c r="G107" s="37"/>
      <c r="M107" s="37"/>
      <c r="O107" s="37"/>
      <c r="P107" s="37"/>
    </row>
    <row r="108" spans="2:25" ht="14.25" customHeight="1" x14ac:dyDescent="0.3">
      <c r="D108" s="37"/>
      <c r="F108" s="37"/>
      <c r="G108" s="37"/>
      <c r="M108" s="37"/>
      <c r="O108" s="37"/>
      <c r="P108" s="37"/>
    </row>
    <row r="109" spans="2:25" ht="14.25" customHeight="1" x14ac:dyDescent="0.3">
      <c r="D109" s="37"/>
      <c r="F109" s="37"/>
      <c r="G109" s="37"/>
      <c r="M109" s="37"/>
      <c r="O109" s="37"/>
      <c r="P109" s="37"/>
    </row>
    <row r="110" spans="2:25" ht="14.25" customHeight="1" x14ac:dyDescent="0.3">
      <c r="D110" s="42"/>
      <c r="F110" s="42"/>
      <c r="G110" s="42"/>
      <c r="M110" s="37"/>
      <c r="O110" s="37"/>
      <c r="P110" s="37"/>
    </row>
    <row r="111" spans="2:25" ht="14.25" customHeight="1" x14ac:dyDescent="0.3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3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3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3">
      <c r="D114" s="42"/>
      <c r="F114" s="42"/>
      <c r="G114" s="42"/>
      <c r="M114" s="37"/>
      <c r="O114" s="37"/>
      <c r="P114" s="37"/>
    </row>
    <row r="115" spans="2:16" ht="14.25" customHeight="1" x14ac:dyDescent="0.3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3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3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3">
      <c r="D118" s="42"/>
      <c r="F118" s="42"/>
      <c r="G118" s="42"/>
      <c r="M118" s="37"/>
      <c r="O118" s="37"/>
      <c r="P118" s="37"/>
    </row>
    <row r="119" spans="2:16" ht="14.25" customHeight="1" x14ac:dyDescent="0.3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3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3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3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3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3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3">
      <c r="D125" s="37"/>
      <c r="F125" s="37"/>
      <c r="G125" s="37"/>
      <c r="M125" s="42"/>
      <c r="O125" s="42"/>
      <c r="P125" s="42"/>
    </row>
    <row r="126" spans="2:16" ht="14.25" customHeight="1" x14ac:dyDescent="0.3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3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3">
      <c r="D128" s="37"/>
      <c r="F128" s="37"/>
      <c r="G128" s="37"/>
      <c r="M128" s="37"/>
      <c r="O128" s="37"/>
      <c r="P128" s="37"/>
    </row>
    <row r="129" spans="2:16" ht="14.25" customHeight="1" x14ac:dyDescent="0.3">
      <c r="D129" s="37"/>
      <c r="F129" s="37"/>
      <c r="G129" s="37"/>
      <c r="M129" s="37"/>
      <c r="O129" s="37"/>
      <c r="P129" s="37"/>
    </row>
    <row r="130" spans="2:16" ht="14.25" customHeight="1" x14ac:dyDescent="0.3">
      <c r="D130" s="37"/>
      <c r="F130" s="37"/>
      <c r="G130" s="37"/>
      <c r="M130" s="37"/>
      <c r="O130" s="37"/>
      <c r="P130" s="37"/>
    </row>
    <row r="131" spans="2:16" ht="14.25" customHeight="1" x14ac:dyDescent="0.3">
      <c r="M131" s="37"/>
      <c r="O131" s="37"/>
      <c r="P131" s="37"/>
    </row>
    <row r="132" spans="2:16" ht="14.25" customHeight="1" x14ac:dyDescent="0.3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3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3">
      <c r="D134" s="37"/>
      <c r="F134" s="37"/>
      <c r="G134" s="37"/>
      <c r="M134" s="37"/>
      <c r="O134" s="37"/>
      <c r="P134" s="37"/>
    </row>
    <row r="135" spans="2:16" ht="14.25" customHeight="1" x14ac:dyDescent="0.3">
      <c r="M135" s="37"/>
      <c r="O135" s="37"/>
      <c r="P135" s="37"/>
    </row>
    <row r="136" spans="2:16" ht="14.25" customHeight="1" x14ac:dyDescent="0.3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3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3">
      <c r="D138" s="37"/>
      <c r="F138" s="37"/>
      <c r="G138" s="37"/>
      <c r="M138" s="37"/>
      <c r="O138" s="37"/>
      <c r="P138" s="37"/>
    </row>
    <row r="139" spans="2:16" ht="14.25" customHeight="1" x14ac:dyDescent="0.3">
      <c r="F139" s="42"/>
      <c r="G139" s="42"/>
      <c r="M139" s="37"/>
      <c r="O139" s="37"/>
      <c r="P139" s="37"/>
    </row>
    <row r="140" spans="2:16" ht="14.25" customHeight="1" x14ac:dyDescent="0.3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3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3">
      <c r="D142" s="37"/>
      <c r="F142" s="37"/>
      <c r="G142" s="37"/>
      <c r="M142" s="37"/>
      <c r="O142" s="37"/>
      <c r="P142" s="37"/>
    </row>
    <row r="143" spans="2:16" ht="14.25" customHeight="1" x14ac:dyDescent="0.3">
      <c r="F143" s="42"/>
      <c r="G143" s="42"/>
      <c r="M143" s="37"/>
      <c r="O143" s="37"/>
      <c r="P143" s="37"/>
    </row>
    <row r="144" spans="2:16" ht="14.25" customHeight="1" x14ac:dyDescent="0.3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3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3">
      <c r="D146" s="37"/>
      <c r="F146" s="37"/>
      <c r="G146" s="37"/>
      <c r="M146" s="37"/>
      <c r="O146" s="37"/>
      <c r="P146" s="37"/>
    </row>
    <row r="147" spans="2:16" ht="14.25" customHeight="1" x14ac:dyDescent="0.3">
      <c r="D147" s="42"/>
      <c r="F147" s="42"/>
      <c r="G147" s="42"/>
      <c r="M147" s="37"/>
      <c r="O147" s="37"/>
      <c r="P147" s="37"/>
    </row>
    <row r="148" spans="2:16" ht="14.25" customHeight="1" x14ac:dyDescent="0.3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3">
      <c r="B149" s="51"/>
      <c r="C149" s="51"/>
      <c r="D149" s="50"/>
      <c r="E149" s="51"/>
      <c r="F149" s="50"/>
      <c r="G149" s="50"/>
    </row>
    <row r="150" spans="2:16" ht="14.25" customHeight="1" x14ac:dyDescent="0.3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3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3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3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3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3">
      <c r="D155" s="37"/>
      <c r="F155" s="37"/>
      <c r="G155" s="37"/>
      <c r="M155" s="37"/>
      <c r="O155" s="37"/>
      <c r="P155" s="37"/>
    </row>
    <row r="156" spans="2:16" ht="14.25" customHeight="1" x14ac:dyDescent="0.3">
      <c r="D156" s="37"/>
      <c r="F156" s="37"/>
      <c r="G156" s="37"/>
    </row>
    <row r="157" spans="2:16" ht="14.25" customHeight="1" x14ac:dyDescent="0.3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3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3">
      <c r="D159" s="37"/>
      <c r="F159" s="37"/>
      <c r="G159" s="37"/>
      <c r="M159" s="37"/>
      <c r="O159" s="37"/>
      <c r="P159" s="37"/>
    </row>
    <row r="160" spans="2:16" ht="14.25" customHeight="1" x14ac:dyDescent="0.3">
      <c r="D160" s="37"/>
      <c r="F160" s="37"/>
      <c r="G160" s="37"/>
      <c r="M160" s="37"/>
      <c r="O160" s="37"/>
      <c r="P160" s="37"/>
    </row>
    <row r="161" spans="2:16" ht="14.25" customHeight="1" x14ac:dyDescent="0.3">
      <c r="D161" s="37"/>
      <c r="F161" s="37"/>
      <c r="G161" s="37"/>
    </row>
    <row r="162" spans="2:16" ht="14.25" customHeight="1" x14ac:dyDescent="0.3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3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3">
      <c r="D164" s="37"/>
      <c r="F164" s="37"/>
      <c r="G164" s="37"/>
      <c r="M164" s="37"/>
      <c r="O164" s="37"/>
      <c r="P164" s="37"/>
    </row>
    <row r="165" spans="2:16" ht="14.25" customHeight="1" x14ac:dyDescent="0.3">
      <c r="D165" s="42"/>
      <c r="F165" s="42"/>
      <c r="G165" s="42"/>
      <c r="M165" s="37"/>
      <c r="O165" s="37"/>
      <c r="P165" s="37"/>
    </row>
    <row r="166" spans="2:16" ht="14.25" customHeight="1" x14ac:dyDescent="0.3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3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3">
      <c r="D168" s="37"/>
      <c r="F168" s="37"/>
      <c r="G168" s="37"/>
      <c r="M168" s="37"/>
      <c r="O168" s="37"/>
      <c r="P168" s="37"/>
    </row>
    <row r="169" spans="2:16" ht="14.25" customHeight="1" x14ac:dyDescent="0.3">
      <c r="D169" s="37"/>
      <c r="F169" s="37"/>
      <c r="G169" s="37"/>
      <c r="M169" s="37"/>
      <c r="O169" s="37"/>
      <c r="P169" s="37"/>
    </row>
    <row r="170" spans="2:16" ht="14.25" customHeight="1" x14ac:dyDescent="0.3">
      <c r="D170" s="37"/>
      <c r="F170" s="37"/>
      <c r="G170" s="37"/>
      <c r="M170" s="37"/>
      <c r="O170" s="37"/>
      <c r="P170" s="37"/>
    </row>
    <row r="171" spans="2:16" ht="14.25" customHeight="1" x14ac:dyDescent="0.3">
      <c r="D171" s="37"/>
      <c r="F171" s="37"/>
      <c r="G171" s="37"/>
      <c r="M171" s="37"/>
      <c r="O171" s="37"/>
      <c r="P171" s="37"/>
    </row>
    <row r="172" spans="2:16" ht="14.25" customHeight="1" x14ac:dyDescent="0.3">
      <c r="D172" s="37"/>
      <c r="F172" s="37"/>
      <c r="G172" s="37"/>
      <c r="M172" s="37"/>
      <c r="O172" s="37"/>
      <c r="P172" s="37"/>
    </row>
    <row r="173" spans="2:16" ht="14.25" customHeight="1" x14ac:dyDescent="0.3">
      <c r="D173" s="37"/>
      <c r="F173" s="37"/>
      <c r="G173" s="37"/>
      <c r="M173" s="37"/>
      <c r="O173" s="37"/>
      <c r="P173" s="37"/>
    </row>
    <row r="174" spans="2:16" ht="14.25" customHeight="1" x14ac:dyDescent="0.3">
      <c r="D174" s="37"/>
      <c r="F174" s="37"/>
      <c r="G174" s="37"/>
      <c r="M174" s="37"/>
      <c r="O174" s="37"/>
      <c r="P174" s="37"/>
    </row>
    <row r="175" spans="2:16" ht="14.25" customHeight="1" x14ac:dyDescent="0.3">
      <c r="D175" s="37"/>
      <c r="F175" s="37"/>
      <c r="G175" s="37"/>
      <c r="M175" s="37"/>
      <c r="O175" s="37"/>
      <c r="P175" s="37"/>
    </row>
    <row r="176" spans="2:16" ht="14.25" customHeight="1" x14ac:dyDescent="0.3">
      <c r="D176" s="37"/>
      <c r="F176" s="37"/>
      <c r="G176" s="37"/>
      <c r="M176" s="37"/>
      <c r="O176" s="37"/>
      <c r="P176" s="37"/>
    </row>
    <row r="177" spans="2:16" ht="14.25" customHeight="1" x14ac:dyDescent="0.3">
      <c r="D177" s="42"/>
      <c r="F177" s="42"/>
      <c r="G177" s="42"/>
      <c r="M177" s="37"/>
      <c r="O177" s="37"/>
      <c r="P177" s="37"/>
    </row>
    <row r="178" spans="2:16" ht="14.25" customHeight="1" x14ac:dyDescent="0.3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3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3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3">
      <c r="D181" s="37"/>
      <c r="F181" s="37"/>
      <c r="G181" s="37"/>
    </row>
    <row r="182" spans="2:16" ht="14.25" customHeight="1" x14ac:dyDescent="0.3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3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3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3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3">
      <c r="D186" s="42"/>
      <c r="F186" s="42"/>
      <c r="G186" s="42"/>
      <c r="M186" s="37"/>
      <c r="O186" s="37"/>
      <c r="P186" s="37"/>
    </row>
    <row r="187" spans="2:16" ht="14.25" customHeight="1" x14ac:dyDescent="0.3">
      <c r="B187" s="51"/>
      <c r="C187" s="51"/>
      <c r="D187" s="50"/>
      <c r="E187" s="51"/>
      <c r="F187" s="50"/>
      <c r="G187" s="50"/>
    </row>
    <row r="188" spans="2:16" ht="14.25" customHeight="1" x14ac:dyDescent="0.3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3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3">
      <c r="D190" s="37"/>
      <c r="F190" s="37"/>
      <c r="G190" s="37"/>
      <c r="M190" s="37"/>
      <c r="O190" s="37"/>
      <c r="P190" s="37"/>
    </row>
    <row r="191" spans="2:16" ht="14.25" customHeight="1" x14ac:dyDescent="0.3">
      <c r="F191" s="42"/>
      <c r="G191" s="42"/>
    </row>
    <row r="192" spans="2:16" ht="14.25" customHeight="1" x14ac:dyDescent="0.3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3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3">
      <c r="D194" s="37"/>
      <c r="F194" s="37"/>
      <c r="G194" s="37"/>
      <c r="M194" s="37"/>
      <c r="O194" s="37"/>
      <c r="P194" s="37"/>
    </row>
    <row r="195" spans="2:16" ht="14.25" customHeight="1" x14ac:dyDescent="0.3">
      <c r="D195" s="37"/>
      <c r="F195" s="37"/>
      <c r="G195" s="37"/>
      <c r="M195" s="37"/>
      <c r="O195" s="37"/>
      <c r="P195" s="37"/>
    </row>
    <row r="196" spans="2:16" ht="14.25" customHeight="1" x14ac:dyDescent="0.3">
      <c r="D196" s="37"/>
      <c r="F196" s="37"/>
      <c r="G196" s="37"/>
      <c r="M196" s="37"/>
      <c r="O196" s="37"/>
      <c r="P196" s="37"/>
    </row>
    <row r="197" spans="2:16" ht="14.25" customHeight="1" x14ac:dyDescent="0.3">
      <c r="D197" s="37"/>
      <c r="F197" s="37"/>
      <c r="G197" s="37"/>
    </row>
    <row r="198" spans="2:16" ht="14.25" customHeight="1" x14ac:dyDescent="0.3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3">
      <c r="K199" s="51"/>
      <c r="L199" s="51"/>
      <c r="M199" s="51"/>
      <c r="N199" s="51"/>
      <c r="O199" s="50"/>
      <c r="P199" s="50"/>
    </row>
    <row r="200" spans="2:16" ht="14.25" customHeight="1" x14ac:dyDescent="0.3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3">
      <c r="B201" s="51"/>
      <c r="C201" s="51"/>
      <c r="D201" s="51"/>
      <c r="E201" s="51"/>
      <c r="F201" s="50"/>
      <c r="G201" s="50"/>
    </row>
    <row r="202" spans="2:16" ht="14.25" customHeight="1" x14ac:dyDescent="0.3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3">
      <c r="K203" s="51"/>
      <c r="L203" s="51"/>
      <c r="M203" s="51"/>
      <c r="N203" s="51"/>
      <c r="O203" s="50"/>
      <c r="P203" s="50"/>
    </row>
    <row r="204" spans="2:16" ht="14.25" customHeight="1" x14ac:dyDescent="0.3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3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3">
      <c r="B206" s="51"/>
      <c r="C206" s="51"/>
      <c r="D206" s="51"/>
      <c r="E206" s="51"/>
      <c r="F206" s="50"/>
      <c r="G206" s="50"/>
    </row>
    <row r="207" spans="2:16" ht="14.25" customHeight="1" x14ac:dyDescent="0.3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3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3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3">
      <c r="M210" s="37"/>
      <c r="O210" s="37"/>
      <c r="P210" s="37"/>
    </row>
    <row r="211" spans="2:16" ht="14.25" customHeight="1" x14ac:dyDescent="0.3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3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3">
      <c r="B213" s="51"/>
      <c r="C213" s="51"/>
      <c r="D213" s="51"/>
      <c r="E213" s="51"/>
      <c r="F213" s="50"/>
      <c r="G213" s="50"/>
    </row>
    <row r="214" spans="2:16" ht="14.25" customHeight="1" x14ac:dyDescent="0.3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3">
      <c r="K215" s="51"/>
      <c r="L215" s="51"/>
      <c r="M215" s="51"/>
      <c r="N215" s="51"/>
      <c r="O215" s="50"/>
      <c r="P215" s="50"/>
    </row>
    <row r="216" spans="2:16" ht="14.25" customHeight="1" x14ac:dyDescent="0.3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3">
      <c r="B217" s="51"/>
      <c r="C217" s="51"/>
      <c r="D217" s="51"/>
      <c r="E217" s="51"/>
      <c r="F217" s="50"/>
      <c r="G217" s="50"/>
    </row>
    <row r="218" spans="2:16" ht="14.25" customHeight="1" x14ac:dyDescent="0.3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3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3">
      <c r="D220" s="37"/>
      <c r="F220" s="37"/>
      <c r="G220" s="37"/>
      <c r="M220" s="37"/>
      <c r="O220" s="37"/>
      <c r="P220" s="37"/>
    </row>
    <row r="221" spans="2:16" ht="14.25" customHeight="1" x14ac:dyDescent="0.3">
      <c r="M221" s="37"/>
      <c r="O221" s="37"/>
      <c r="P221" s="37"/>
    </row>
    <row r="222" spans="2:16" ht="14.25" customHeight="1" x14ac:dyDescent="0.3">
      <c r="B222" s="51"/>
      <c r="C222" s="51"/>
      <c r="D222" s="51"/>
      <c r="E222" s="51"/>
      <c r="F222" s="50"/>
      <c r="G222" s="50"/>
    </row>
    <row r="223" spans="2:16" ht="14.25" customHeight="1" x14ac:dyDescent="0.3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3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3">
      <c r="D225" s="37"/>
      <c r="F225" s="37"/>
      <c r="G225" s="37"/>
    </row>
    <row r="226" spans="2:7" ht="14.25" customHeight="1" x14ac:dyDescent="0.3">
      <c r="D226" s="37"/>
      <c r="F226" s="37"/>
      <c r="G226" s="37"/>
    </row>
    <row r="227" spans="2:7" ht="14.25" customHeight="1" x14ac:dyDescent="0.3">
      <c r="D227" s="37"/>
      <c r="F227" s="37"/>
      <c r="G227" s="37"/>
    </row>
    <row r="228" spans="2:7" ht="14.25" customHeight="1" x14ac:dyDescent="0.3">
      <c r="D228" s="37"/>
      <c r="F228" s="37"/>
      <c r="G228" s="37"/>
    </row>
    <row r="229" spans="2:7" ht="14.25" customHeight="1" x14ac:dyDescent="0.3">
      <c r="D229" s="37"/>
      <c r="F229" s="37"/>
      <c r="G229" s="37"/>
    </row>
    <row r="231" spans="2:7" ht="14.25" customHeight="1" x14ac:dyDescent="0.3">
      <c r="B231" s="51"/>
      <c r="C231" s="51"/>
      <c r="D231" s="51"/>
      <c r="E231" s="51"/>
      <c r="F231" s="50"/>
      <c r="G231" s="50"/>
    </row>
    <row r="232" spans="2:7" ht="14.25" customHeight="1" x14ac:dyDescent="0.3">
      <c r="B232" s="51"/>
      <c r="C232" s="51"/>
      <c r="D232" s="51"/>
      <c r="E232" s="51"/>
      <c r="F232" s="50"/>
      <c r="G232" s="50"/>
    </row>
    <row r="233" spans="2:7" ht="14.25" customHeight="1" x14ac:dyDescent="0.3">
      <c r="D233" s="37"/>
      <c r="F233" s="37"/>
      <c r="G233" s="37"/>
    </row>
    <row r="234" spans="2:7" ht="14.25" customHeight="1" x14ac:dyDescent="0.3">
      <c r="D234" s="37"/>
      <c r="F234" s="37"/>
      <c r="G234" s="37"/>
    </row>
    <row r="235" spans="2:7" ht="14.25" customHeight="1" x14ac:dyDescent="0.3">
      <c r="D235" s="37"/>
      <c r="F235" s="37"/>
      <c r="G235" s="37"/>
    </row>
    <row r="236" spans="2:7" ht="14.25" customHeight="1" x14ac:dyDescent="0.3">
      <c r="D236" s="37"/>
      <c r="F236" s="37"/>
      <c r="G236" s="37"/>
    </row>
    <row r="237" spans="2:7" ht="14.25" customHeight="1" x14ac:dyDescent="0.3">
      <c r="D237" s="37"/>
      <c r="F237" s="37"/>
      <c r="G237" s="37"/>
    </row>
    <row r="238" spans="2:7" ht="14.25" customHeight="1" x14ac:dyDescent="0.3">
      <c r="D238" s="37"/>
      <c r="F238" s="37"/>
      <c r="G238" s="37"/>
    </row>
    <row r="239" spans="2:7" ht="14.25" customHeight="1" x14ac:dyDescent="0.3">
      <c r="D239" s="37"/>
      <c r="F239" s="37"/>
      <c r="G239" s="37"/>
    </row>
    <row r="240" spans="2:7" ht="14.25" customHeight="1" x14ac:dyDescent="0.3">
      <c r="D240" s="37"/>
      <c r="F240" s="37"/>
      <c r="G240" s="37"/>
    </row>
    <row r="241" spans="2:7" ht="14.25" customHeight="1" x14ac:dyDescent="0.3">
      <c r="D241" s="37"/>
      <c r="F241" s="37"/>
      <c r="G241" s="37"/>
    </row>
    <row r="242" spans="2:7" ht="14.25" customHeight="1" x14ac:dyDescent="0.3">
      <c r="D242" s="37"/>
      <c r="F242" s="37"/>
      <c r="G242" s="37"/>
    </row>
    <row r="243" spans="2:7" ht="14.25" customHeight="1" x14ac:dyDescent="0.3">
      <c r="D243" s="37"/>
      <c r="F243" s="37"/>
      <c r="G243" s="37"/>
    </row>
    <row r="244" spans="2:7" ht="14.25" customHeight="1" x14ac:dyDescent="0.3">
      <c r="D244" s="37"/>
      <c r="F244" s="37"/>
      <c r="G244" s="37"/>
    </row>
    <row r="245" spans="2:7" ht="14.25" customHeight="1" x14ac:dyDescent="0.3">
      <c r="D245" s="37"/>
      <c r="F245" s="37"/>
      <c r="G245" s="37"/>
    </row>
    <row r="246" spans="2:7" ht="14.25" customHeight="1" x14ac:dyDescent="0.3">
      <c r="D246" s="37"/>
      <c r="F246" s="37"/>
      <c r="G246" s="37"/>
    </row>
    <row r="247" spans="2:7" ht="14.25" customHeight="1" x14ac:dyDescent="0.3">
      <c r="D247" s="37"/>
      <c r="F247" s="37"/>
      <c r="G247" s="37"/>
    </row>
    <row r="249" spans="2:7" ht="14.25" customHeight="1" x14ac:dyDescent="0.3">
      <c r="B249" s="51"/>
      <c r="C249" s="51"/>
      <c r="D249" s="51"/>
      <c r="E249" s="51"/>
      <c r="F249" s="50"/>
      <c r="G249" s="50"/>
    </row>
    <row r="250" spans="2:7" ht="14.25" customHeight="1" x14ac:dyDescent="0.3">
      <c r="B250" s="51"/>
      <c r="C250" s="51"/>
      <c r="D250" s="51"/>
      <c r="E250" s="51"/>
      <c r="F250" s="50"/>
      <c r="G250" s="50"/>
    </row>
    <row r="251" spans="2:7" ht="14.25" customHeight="1" x14ac:dyDescent="0.3">
      <c r="D251" s="37"/>
      <c r="F251" s="37"/>
      <c r="G251" s="37"/>
    </row>
    <row r="253" spans="2:7" ht="14.25" customHeight="1" x14ac:dyDescent="0.3">
      <c r="B253" s="51"/>
      <c r="C253" s="51"/>
      <c r="D253" s="51"/>
      <c r="E253" s="51"/>
      <c r="F253" s="50"/>
      <c r="G253" s="50"/>
    </row>
    <row r="254" spans="2:7" ht="14.25" customHeight="1" x14ac:dyDescent="0.3">
      <c r="B254" s="51"/>
      <c r="C254" s="51"/>
      <c r="D254" s="51"/>
      <c r="E254" s="51"/>
      <c r="F254" s="50"/>
      <c r="G254" s="50"/>
    </row>
    <row r="255" spans="2:7" ht="14.25" customHeight="1" x14ac:dyDescent="0.3">
      <c r="D255" s="37"/>
      <c r="F255" s="37"/>
      <c r="G255" s="37"/>
    </row>
    <row r="257" spans="2:7" ht="14.25" customHeight="1" x14ac:dyDescent="0.3">
      <c r="B257" s="51"/>
      <c r="C257" s="51"/>
      <c r="D257" s="51"/>
      <c r="E257" s="51"/>
      <c r="F257" s="50"/>
      <c r="G257" s="50"/>
    </row>
    <row r="258" spans="2:7" ht="14.25" customHeight="1" x14ac:dyDescent="0.3">
      <c r="B258" s="51"/>
      <c r="C258" s="51"/>
      <c r="D258" s="51"/>
      <c r="E258" s="51"/>
      <c r="F258" s="50"/>
      <c r="G258" s="50"/>
    </row>
    <row r="259" spans="2:7" ht="14.25" customHeight="1" x14ac:dyDescent="0.3">
      <c r="D259" s="37"/>
      <c r="F259" s="37"/>
      <c r="G259" s="37"/>
    </row>
    <row r="261" spans="2:7" ht="14.25" customHeight="1" x14ac:dyDescent="0.3">
      <c r="B261" s="51"/>
      <c r="C261" s="51"/>
      <c r="D261" s="51"/>
      <c r="E261" s="51"/>
      <c r="F261" s="50"/>
      <c r="G261" s="50"/>
    </row>
    <row r="262" spans="2:7" ht="14.25" customHeight="1" x14ac:dyDescent="0.3">
      <c r="B262" s="51"/>
      <c r="C262" s="51"/>
      <c r="D262" s="51"/>
      <c r="E262" s="51"/>
      <c r="F262" s="50"/>
      <c r="G262" s="50"/>
    </row>
    <row r="263" spans="2:7" ht="14.25" customHeight="1" x14ac:dyDescent="0.3">
      <c r="D263" s="37"/>
      <c r="F263" s="37"/>
      <c r="G263" s="37"/>
    </row>
    <row r="264" spans="2:7" ht="14.25" customHeight="1" x14ac:dyDescent="0.3">
      <c r="D264" s="37"/>
      <c r="F264" s="37"/>
      <c r="G264" s="37"/>
    </row>
    <row r="265" spans="2:7" ht="14.25" customHeight="1" x14ac:dyDescent="0.3">
      <c r="D265" s="37"/>
      <c r="F265" s="37"/>
      <c r="G265" s="37"/>
    </row>
    <row r="266" spans="2:7" ht="14.25" customHeight="1" x14ac:dyDescent="0.3">
      <c r="D266" s="37"/>
      <c r="F266" s="37"/>
      <c r="G266" s="37"/>
    </row>
    <row r="267" spans="2:7" ht="14.25" customHeight="1" x14ac:dyDescent="0.3">
      <c r="D267" s="37"/>
      <c r="F267" s="37"/>
      <c r="G267" s="37"/>
    </row>
    <row r="268" spans="2:7" ht="14.25" customHeight="1" x14ac:dyDescent="0.3">
      <c r="D268" s="37"/>
      <c r="F268" s="37"/>
      <c r="G268" s="37"/>
    </row>
    <row r="269" spans="2:7" ht="14.25" customHeight="1" x14ac:dyDescent="0.3">
      <c r="D269" s="37"/>
      <c r="F269" s="37"/>
      <c r="G269" s="37"/>
    </row>
    <row r="271" spans="2:7" ht="14.25" customHeight="1" x14ac:dyDescent="0.3">
      <c r="B271" s="51"/>
      <c r="C271" s="51"/>
      <c r="D271" s="51"/>
      <c r="E271" s="51"/>
      <c r="F271" s="50"/>
      <c r="G271" s="50"/>
    </row>
    <row r="272" spans="2:7" ht="14.25" customHeight="1" x14ac:dyDescent="0.3">
      <c r="B272" s="51"/>
      <c r="C272" s="51"/>
      <c r="D272" s="51"/>
      <c r="E272" s="51"/>
      <c r="F272" s="50"/>
      <c r="G272" s="50"/>
    </row>
    <row r="273" spans="2:7" ht="14.25" customHeight="1" x14ac:dyDescent="0.3">
      <c r="D273" s="37"/>
      <c r="F273" s="37"/>
      <c r="G273" s="37"/>
    </row>
    <row r="275" spans="2:7" ht="14.25" customHeight="1" x14ac:dyDescent="0.3">
      <c r="B275" s="51"/>
      <c r="C275" s="51"/>
      <c r="D275" s="51"/>
      <c r="E275" s="51"/>
      <c r="F275" s="50"/>
      <c r="G275" s="50"/>
    </row>
    <row r="276" spans="2:7" ht="14.25" customHeight="1" x14ac:dyDescent="0.3">
      <c r="B276" s="51"/>
      <c r="C276" s="51"/>
      <c r="D276" s="51"/>
      <c r="E276" s="51"/>
      <c r="F276" s="50"/>
      <c r="G276" s="50"/>
    </row>
    <row r="277" spans="2:7" ht="14.25" customHeight="1" x14ac:dyDescent="0.3">
      <c r="D277" s="37"/>
      <c r="F277" s="37"/>
      <c r="G277" s="37"/>
    </row>
    <row r="279" spans="2:7" ht="14.25" customHeight="1" x14ac:dyDescent="0.3">
      <c r="B279" s="51"/>
      <c r="C279" s="51"/>
      <c r="D279" s="51"/>
      <c r="E279" s="51"/>
      <c r="F279" s="50"/>
      <c r="G279" s="50"/>
    </row>
    <row r="280" spans="2:7" ht="14.25" customHeight="1" x14ac:dyDescent="0.3">
      <c r="B280" s="51"/>
      <c r="C280" s="51"/>
      <c r="D280" s="51"/>
      <c r="E280" s="51"/>
      <c r="F280" s="50"/>
      <c r="G280" s="50"/>
    </row>
    <row r="281" spans="2:7" ht="14.25" customHeight="1" x14ac:dyDescent="0.3">
      <c r="D281" s="37"/>
      <c r="F281" s="37"/>
      <c r="G281" s="37"/>
    </row>
    <row r="283" spans="2:7" ht="14.25" customHeight="1" x14ac:dyDescent="0.3">
      <c r="B283" s="51"/>
      <c r="C283" s="51"/>
      <c r="D283" s="51"/>
      <c r="E283" s="51"/>
      <c r="F283" s="50"/>
      <c r="G283" s="50"/>
    </row>
    <row r="284" spans="2:7" ht="14.25" customHeight="1" x14ac:dyDescent="0.3">
      <c r="B284" s="51"/>
      <c r="C284" s="51"/>
      <c r="D284" s="51"/>
      <c r="E284" s="51"/>
      <c r="F284" s="50"/>
      <c r="G284" s="50"/>
    </row>
    <row r="285" spans="2:7" ht="14.25" customHeight="1" x14ac:dyDescent="0.3">
      <c r="D285" s="37"/>
      <c r="F285" s="37"/>
      <c r="G285" s="37"/>
    </row>
    <row r="287" spans="2:7" ht="14.25" customHeight="1" x14ac:dyDescent="0.3">
      <c r="B287" s="51"/>
      <c r="C287" s="51"/>
      <c r="D287" s="51"/>
      <c r="E287" s="51"/>
      <c r="F287" s="50"/>
      <c r="G287" s="50"/>
    </row>
    <row r="288" spans="2:7" ht="14.25" customHeight="1" x14ac:dyDescent="0.3">
      <c r="B288" s="51"/>
      <c r="C288" s="51"/>
      <c r="D288" s="51"/>
      <c r="E288" s="51"/>
      <c r="F288" s="50"/>
      <c r="G288" s="50"/>
    </row>
    <row r="289" spans="2:7" ht="14.25" customHeight="1" x14ac:dyDescent="0.3">
      <c r="D289" s="37"/>
      <c r="F289" s="37"/>
      <c r="G289" s="37"/>
    </row>
    <row r="291" spans="2:7" ht="14.25" customHeight="1" x14ac:dyDescent="0.3">
      <c r="B291" s="51"/>
      <c r="C291" s="51"/>
      <c r="D291" s="51"/>
      <c r="E291" s="51"/>
      <c r="F291" s="50"/>
      <c r="G291" s="50"/>
    </row>
    <row r="292" spans="2:7" ht="14.25" customHeight="1" x14ac:dyDescent="0.3">
      <c r="B292" s="51"/>
      <c r="C292" s="51"/>
      <c r="D292" s="51"/>
      <c r="E292" s="51"/>
      <c r="F292" s="50"/>
      <c r="G292" s="50"/>
    </row>
    <row r="293" spans="2:7" ht="14.25" customHeight="1" x14ac:dyDescent="0.3">
      <c r="D293" s="37"/>
      <c r="F293" s="37"/>
      <c r="G293" s="37"/>
    </row>
    <row r="295" spans="2:7" ht="14.25" customHeight="1" x14ac:dyDescent="0.3">
      <c r="B295" s="51"/>
      <c r="C295" s="51"/>
      <c r="D295" s="51"/>
      <c r="E295" s="51"/>
      <c r="F295" s="50"/>
      <c r="G295" s="50"/>
    </row>
    <row r="296" spans="2:7" ht="14.25" customHeight="1" x14ac:dyDescent="0.3">
      <c r="B296" s="51"/>
      <c r="C296" s="51"/>
      <c r="D296" s="51"/>
      <c r="E296" s="51"/>
      <c r="F296" s="50"/>
      <c r="G296" s="50"/>
    </row>
    <row r="297" spans="2:7" ht="14.25" customHeight="1" x14ac:dyDescent="0.3">
      <c r="D297" s="37"/>
      <c r="F297" s="37"/>
      <c r="G297" s="37"/>
    </row>
    <row r="299" spans="2:7" ht="14.25" customHeight="1" x14ac:dyDescent="0.3">
      <c r="B299" s="51"/>
      <c r="C299" s="51"/>
      <c r="D299" s="51"/>
      <c r="E299" s="51"/>
      <c r="F299" s="50"/>
      <c r="G299" s="50"/>
    </row>
    <row r="300" spans="2:7" ht="14.25" customHeight="1" x14ac:dyDescent="0.3">
      <c r="B300" s="51"/>
      <c r="C300" s="51"/>
      <c r="D300" s="51"/>
      <c r="E300" s="51"/>
      <c r="F300" s="50"/>
      <c r="G300" s="50"/>
    </row>
    <row r="301" spans="2:7" ht="14.25" customHeight="1" x14ac:dyDescent="0.3">
      <c r="D301" s="37"/>
      <c r="F301" s="37"/>
      <c r="G301" s="37"/>
    </row>
    <row r="303" spans="2:7" ht="14.25" customHeight="1" x14ac:dyDescent="0.3">
      <c r="B303" s="51"/>
      <c r="C303" s="51"/>
      <c r="D303" s="51"/>
      <c r="E303" s="51"/>
      <c r="F303" s="50"/>
      <c r="G303" s="50"/>
    </row>
    <row r="304" spans="2:7" ht="14.25" customHeight="1" x14ac:dyDescent="0.3">
      <c r="B304" s="51"/>
      <c r="C304" s="51"/>
      <c r="D304" s="51"/>
      <c r="E304" s="51"/>
      <c r="F304" s="50"/>
      <c r="G304" s="50"/>
    </row>
    <row r="305" spans="2:7" ht="14.25" customHeight="1" x14ac:dyDescent="0.3">
      <c r="D305" s="37"/>
      <c r="F305" s="37"/>
      <c r="G305" s="37"/>
    </row>
    <row r="306" spans="2:7" ht="14.25" customHeight="1" x14ac:dyDescent="0.3">
      <c r="D306" s="37"/>
      <c r="F306" s="37"/>
      <c r="G306" s="37"/>
    </row>
    <row r="308" spans="2:7" ht="14.25" customHeight="1" x14ac:dyDescent="0.3">
      <c r="B308" s="51"/>
      <c r="C308" s="51"/>
      <c r="D308" s="51"/>
      <c r="E308" s="51"/>
      <c r="F308" s="50"/>
      <c r="G308" s="50"/>
    </row>
    <row r="309" spans="2:7" ht="14.25" customHeight="1" x14ac:dyDescent="0.3">
      <c r="B309" s="51"/>
      <c r="C309" s="51"/>
      <c r="D309" s="51"/>
      <c r="E309" s="51"/>
      <c r="F309" s="50"/>
      <c r="G309" s="50"/>
    </row>
    <row r="310" spans="2:7" ht="14.25" customHeight="1" x14ac:dyDescent="0.3">
      <c r="D310" s="37"/>
      <c r="F310" s="37"/>
      <c r="G310" s="37"/>
    </row>
    <row r="312" spans="2:7" ht="14.25" customHeight="1" x14ac:dyDescent="0.3">
      <c r="B312" s="51"/>
      <c r="C312" s="51"/>
      <c r="D312" s="51"/>
      <c r="E312" s="51"/>
      <c r="F312" s="50"/>
      <c r="G312" s="50"/>
    </row>
    <row r="313" spans="2:7" ht="14.25" customHeight="1" x14ac:dyDescent="0.3">
      <c r="B313" s="51"/>
      <c r="C313" s="51"/>
      <c r="D313" s="51"/>
      <c r="E313" s="51"/>
      <c r="F313" s="50"/>
      <c r="G313" s="50"/>
    </row>
    <row r="314" spans="2:7" ht="14.25" customHeight="1" x14ac:dyDescent="0.3">
      <c r="B314" s="51"/>
      <c r="C314" s="51"/>
      <c r="D314" s="51"/>
      <c r="E314" s="51"/>
      <c r="F314" s="50"/>
      <c r="G314" s="50"/>
    </row>
    <row r="315" spans="2:7" ht="14.25" customHeight="1" x14ac:dyDescent="0.3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4ACF-13E6-44F8-96C2-8A2AC6042FE8}">
  <sheetPr>
    <pageSetUpPr fitToPage="1"/>
  </sheetPr>
  <dimension ref="A1:Y64"/>
  <sheetViews>
    <sheetView showGridLines="0" workbookViewId="0">
      <selection activeCell="M1" sqref="M1"/>
    </sheetView>
  </sheetViews>
  <sheetFormatPr defaultColWidth="10.140625" defaultRowHeight="16.5" customHeight="1" x14ac:dyDescent="0.25"/>
  <cols>
    <col min="1" max="1" width="30.42578125" style="191" customWidth="1"/>
    <col min="2" max="12" width="8.28515625" style="191" customWidth="1"/>
    <col min="13" max="13" width="10" style="191" customWidth="1"/>
    <col min="14" max="14" width="8.7109375" style="191" customWidth="1"/>
    <col min="15" max="15" width="16" style="191" customWidth="1"/>
    <col min="16" max="25" width="10.140625" style="191" customWidth="1"/>
    <col min="26" max="26" width="28" style="191" customWidth="1"/>
    <col min="27" max="16384" width="10.140625" style="191"/>
  </cols>
  <sheetData>
    <row r="1" spans="1:16" ht="16.5" customHeight="1" x14ac:dyDescent="0.3">
      <c r="A1" s="187" t="s">
        <v>174</v>
      </c>
      <c r="B1" s="188"/>
      <c r="C1" s="188"/>
      <c r="D1" s="188"/>
      <c r="E1" s="188"/>
      <c r="F1" s="188"/>
      <c r="G1" s="188"/>
      <c r="H1" s="189"/>
      <c r="I1" s="188"/>
      <c r="J1" s="190"/>
      <c r="K1" s="190"/>
      <c r="L1" s="190"/>
      <c r="M1"/>
    </row>
    <row r="2" spans="1:16" ht="16.5" customHeight="1" x14ac:dyDescent="0.25">
      <c r="A2" s="192"/>
      <c r="B2" s="192"/>
      <c r="C2" s="192"/>
      <c r="D2" s="192"/>
      <c r="E2" s="188"/>
      <c r="F2" s="188"/>
      <c r="G2" s="188"/>
      <c r="H2" s="189"/>
      <c r="I2" s="188"/>
      <c r="J2" s="188"/>
      <c r="K2" s="188"/>
      <c r="L2" s="188"/>
      <c r="M2" s="188"/>
      <c r="N2" s="193"/>
    </row>
    <row r="3" spans="1:16" ht="16.5" customHeight="1" x14ac:dyDescent="0.3">
      <c r="A3" s="187" t="s">
        <v>208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6" ht="16.5" customHeight="1" x14ac:dyDescent="0.3">
      <c r="A4" s="195" t="s">
        <v>3</v>
      </c>
      <c r="B4" s="196">
        <f xml:space="preserve"> Alapa!$C$17</f>
        <v>0</v>
      </c>
      <c r="C4" s="196"/>
      <c r="D4" s="196"/>
      <c r="E4" s="197"/>
      <c r="F4" s="198" t="s">
        <v>85</v>
      </c>
      <c r="G4" s="199">
        <f>Alapa!$C$15</f>
        <v>0</v>
      </c>
      <c r="H4" s="196"/>
      <c r="I4" s="196"/>
      <c r="J4" s="197"/>
      <c r="K4" s="194"/>
      <c r="L4" s="194"/>
      <c r="M4" s="194"/>
      <c r="N4" s="200"/>
    </row>
    <row r="5" spans="1:16" ht="16.5" customHeight="1" x14ac:dyDescent="0.3">
      <c r="A5" s="195" t="s">
        <v>1</v>
      </c>
      <c r="B5" s="196"/>
      <c r="C5" s="201"/>
      <c r="D5" s="196"/>
      <c r="E5" s="197"/>
      <c r="F5" s="195" t="s">
        <v>2</v>
      </c>
      <c r="G5" s="196" t="e">
        <f>VLOOKUP(N5,Alapa!$G$2:$H$22,2)</f>
        <v>#N/A</v>
      </c>
      <c r="H5" s="196"/>
      <c r="I5" s="196" t="s">
        <v>13</v>
      </c>
      <c r="J5" s="202" t="str">
        <f>IF(Alapa!$N$2=0," ",Alapa!$N$2)</f>
        <v xml:space="preserve"> </v>
      </c>
      <c r="K5" s="194"/>
      <c r="L5" s="194"/>
      <c r="M5" s="194"/>
      <c r="N5" s="203">
        <v>1</v>
      </c>
    </row>
    <row r="6" spans="1:16" ht="16.5" customHeight="1" x14ac:dyDescent="0.25">
      <c r="A6" s="204"/>
      <c r="B6" s="205"/>
      <c r="C6" s="204" t="s">
        <v>38</v>
      </c>
      <c r="D6" s="204"/>
      <c r="E6" s="188"/>
      <c r="F6" s="188"/>
      <c r="G6" s="188"/>
      <c r="H6" s="188"/>
      <c r="I6" s="188"/>
      <c r="J6" s="188"/>
      <c r="K6" s="194"/>
      <c r="L6" s="188"/>
      <c r="M6" s="188"/>
      <c r="N6" s="200"/>
      <c r="P6" s="193"/>
    </row>
    <row r="7" spans="1:16" ht="16.5" customHeight="1" x14ac:dyDescent="0.25">
      <c r="A7" s="206"/>
      <c r="B7" s="206"/>
      <c r="C7" s="206"/>
      <c r="D7" s="206"/>
      <c r="E7" s="207" t="s">
        <v>139</v>
      </c>
      <c r="F7" s="206"/>
      <c r="G7" s="206"/>
      <c r="H7" s="206"/>
      <c r="I7" s="206"/>
      <c r="J7" s="206"/>
      <c r="K7" s="206"/>
      <c r="L7" s="206"/>
      <c r="M7" s="206"/>
    </row>
    <row r="8" spans="1:16" ht="16.5" customHeight="1" thickBot="1" x14ac:dyDescent="0.3">
      <c r="A8" s="208" t="s">
        <v>140</v>
      </c>
      <c r="B8" s="208"/>
      <c r="C8" s="206"/>
      <c r="D8" s="208"/>
      <c r="E8" s="208"/>
      <c r="F8" s="208"/>
      <c r="G8" s="208"/>
      <c r="H8" s="208"/>
      <c r="I8" s="188"/>
      <c r="J8" s="190" t="s">
        <v>141</v>
      </c>
      <c r="K8" s="206"/>
      <c r="L8" s="206"/>
      <c r="M8" s="206"/>
    </row>
    <row r="9" spans="1:16" ht="16.5" customHeight="1" x14ac:dyDescent="0.25">
      <c r="A9" s="550" t="str">
        <f t="shared" ref="A9:E12" si="0">A35</f>
        <v>Megnevezése</v>
      </c>
      <c r="B9" s="553" t="str">
        <f t="shared" si="0"/>
        <v>Bruttó érték</v>
      </c>
      <c r="C9" s="554"/>
      <c r="D9" s="554"/>
      <c r="E9" s="555"/>
      <c r="F9" s="556" t="str">
        <f>F35</f>
        <v>Értékcsökkenés</v>
      </c>
      <c r="G9" s="557"/>
      <c r="H9" s="557"/>
      <c r="I9" s="558"/>
      <c r="J9" s="536" t="str">
        <f>J35</f>
        <v>Nettó érték</v>
      </c>
      <c r="K9" s="206"/>
      <c r="L9" s="206"/>
      <c r="M9" s="206"/>
    </row>
    <row r="10" spans="1:16" ht="16.5" customHeight="1" x14ac:dyDescent="0.25">
      <c r="A10" s="551">
        <f t="shared" si="0"/>
        <v>0</v>
      </c>
      <c r="B10" s="539" t="str">
        <f t="shared" si="0"/>
        <v>Nyitó érték</v>
      </c>
      <c r="C10" s="541" t="str">
        <f t="shared" si="0"/>
        <v>Növekedés</v>
      </c>
      <c r="D10" s="541" t="str">
        <f t="shared" si="0"/>
        <v>Csökkenés</v>
      </c>
      <c r="E10" s="543" t="str">
        <f t="shared" si="0"/>
        <v>Záró érték</v>
      </c>
      <c r="F10" s="539" t="str">
        <f>F36</f>
        <v>Nyitó érték</v>
      </c>
      <c r="G10" s="545" t="str">
        <f t="shared" ref="G10:I12" si="1">G36</f>
        <v>Növekedés</v>
      </c>
      <c r="H10" s="547" t="str">
        <f t="shared" si="1"/>
        <v>Csökkenés</v>
      </c>
      <c r="I10" s="547" t="str">
        <f t="shared" si="1"/>
        <v>Záró érték</v>
      </c>
      <c r="J10" s="537">
        <f>J36</f>
        <v>0</v>
      </c>
      <c r="K10" s="206"/>
      <c r="L10" s="206"/>
      <c r="M10" s="206"/>
    </row>
    <row r="11" spans="1:16" ht="16.5" customHeight="1" x14ac:dyDescent="0.25">
      <c r="A11" s="551">
        <f t="shared" si="0"/>
        <v>0</v>
      </c>
      <c r="B11" s="539">
        <f t="shared" si="0"/>
        <v>0</v>
      </c>
      <c r="C11" s="541">
        <f t="shared" si="0"/>
        <v>0</v>
      </c>
      <c r="D11" s="541">
        <f t="shared" si="0"/>
        <v>0</v>
      </c>
      <c r="E11" s="543">
        <f t="shared" si="0"/>
        <v>0</v>
      </c>
      <c r="F11" s="539">
        <f>F37</f>
        <v>0</v>
      </c>
      <c r="G11" s="545">
        <f t="shared" si="1"/>
        <v>0</v>
      </c>
      <c r="H11" s="548">
        <f t="shared" si="1"/>
        <v>0</v>
      </c>
      <c r="I11" s="548">
        <f t="shared" si="1"/>
        <v>0</v>
      </c>
      <c r="J11" s="537">
        <f>J37</f>
        <v>0</v>
      </c>
      <c r="K11" s="206"/>
      <c r="L11" s="206"/>
      <c r="M11" s="206"/>
    </row>
    <row r="12" spans="1:16" ht="16.5" customHeight="1" thickBot="1" x14ac:dyDescent="0.3">
      <c r="A12" s="552">
        <f t="shared" si="0"/>
        <v>0</v>
      </c>
      <c r="B12" s="540" t="str">
        <f t="shared" si="0"/>
        <v>A. Fixed assets</v>
      </c>
      <c r="C12" s="542">
        <f t="shared" si="0"/>
        <v>0</v>
      </c>
      <c r="D12" s="542">
        <f t="shared" si="0"/>
        <v>0</v>
      </c>
      <c r="E12" s="544">
        <f t="shared" si="0"/>
        <v>0</v>
      </c>
      <c r="F12" s="540">
        <f>F38</f>
        <v>0</v>
      </c>
      <c r="G12" s="546">
        <f t="shared" si="1"/>
        <v>0</v>
      </c>
      <c r="H12" s="549">
        <f t="shared" si="1"/>
        <v>0</v>
      </c>
      <c r="I12" s="549">
        <f t="shared" si="1"/>
        <v>0</v>
      </c>
      <c r="J12" s="538">
        <f>J38</f>
        <v>0</v>
      </c>
      <c r="K12" s="206"/>
      <c r="L12" s="206"/>
      <c r="M12" s="206"/>
    </row>
    <row r="13" spans="1:16" ht="16.5" customHeight="1" thickBot="1" x14ac:dyDescent="0.3">
      <c r="A13" s="209"/>
      <c r="B13" s="210"/>
      <c r="C13" s="211"/>
      <c r="D13" s="211"/>
      <c r="E13" s="212"/>
      <c r="F13" s="213"/>
      <c r="G13" s="214"/>
      <c r="H13" s="214"/>
      <c r="I13" s="215"/>
      <c r="J13" s="216"/>
      <c r="K13" s="206"/>
      <c r="L13" s="206"/>
      <c r="M13" s="206"/>
    </row>
    <row r="14" spans="1:16" ht="16.5" customHeight="1" x14ac:dyDescent="0.25">
      <c r="A14" s="217" t="str">
        <f t="shared" ref="A14:A32" si="2">A40</f>
        <v>1. Alapítás-átszervezés aktívált értéke</v>
      </c>
      <c r="B14" s="218" t="str">
        <f t="shared" ref="B14:J29" si="3">IF(B40/1000=0,"",B40/1000)</f>
        <v/>
      </c>
      <c r="C14" s="219" t="str">
        <f t="shared" si="3"/>
        <v/>
      </c>
      <c r="D14" s="219" t="str">
        <f t="shared" si="3"/>
        <v/>
      </c>
      <c r="E14" s="220" t="str">
        <f t="shared" si="3"/>
        <v/>
      </c>
      <c r="F14" s="221" t="str">
        <f t="shared" si="3"/>
        <v/>
      </c>
      <c r="G14" s="222" t="str">
        <f t="shared" si="3"/>
        <v/>
      </c>
      <c r="H14" s="222" t="str">
        <f t="shared" si="3"/>
        <v/>
      </c>
      <c r="I14" s="220" t="str">
        <f t="shared" si="3"/>
        <v/>
      </c>
      <c r="J14" s="223" t="str">
        <f t="shared" si="3"/>
        <v/>
      </c>
      <c r="K14" s="206"/>
      <c r="L14" s="206"/>
      <c r="M14" s="206"/>
    </row>
    <row r="15" spans="1:16" ht="16.5" customHeight="1" x14ac:dyDescent="0.25">
      <c r="A15" s="217" t="str">
        <f t="shared" si="2"/>
        <v>2. Kísérleti fejlesztés aktivált értéke</v>
      </c>
      <c r="B15" s="224" t="str">
        <f t="shared" si="3"/>
        <v/>
      </c>
      <c r="C15" s="225" t="str">
        <f t="shared" si="3"/>
        <v/>
      </c>
      <c r="D15" s="225" t="str">
        <f t="shared" si="3"/>
        <v/>
      </c>
      <c r="E15" s="226" t="str">
        <f t="shared" si="3"/>
        <v/>
      </c>
      <c r="F15" s="224" t="str">
        <f t="shared" si="3"/>
        <v/>
      </c>
      <c r="G15" s="225" t="str">
        <f t="shared" si="3"/>
        <v/>
      </c>
      <c r="H15" s="225" t="str">
        <f t="shared" si="3"/>
        <v/>
      </c>
      <c r="I15" s="226" t="str">
        <f t="shared" si="3"/>
        <v/>
      </c>
      <c r="J15" s="227" t="str">
        <f t="shared" si="3"/>
        <v/>
      </c>
      <c r="K15" s="206"/>
      <c r="L15" s="206"/>
      <c r="M15" s="206"/>
    </row>
    <row r="16" spans="1:16" ht="16.5" customHeight="1" x14ac:dyDescent="0.25">
      <c r="A16" s="217" t="str">
        <f t="shared" si="2"/>
        <v>3. Vagyoni értékű jogok</v>
      </c>
      <c r="B16" s="224" t="str">
        <f t="shared" si="3"/>
        <v/>
      </c>
      <c r="C16" s="225" t="str">
        <f t="shared" si="3"/>
        <v/>
      </c>
      <c r="D16" s="225" t="str">
        <f t="shared" si="3"/>
        <v/>
      </c>
      <c r="E16" s="226" t="str">
        <f t="shared" si="3"/>
        <v/>
      </c>
      <c r="F16" s="224" t="str">
        <f t="shared" si="3"/>
        <v/>
      </c>
      <c r="G16" s="225" t="str">
        <f t="shared" si="3"/>
        <v/>
      </c>
      <c r="H16" s="225" t="str">
        <f t="shared" si="3"/>
        <v/>
      </c>
      <c r="I16" s="226" t="str">
        <f t="shared" si="3"/>
        <v/>
      </c>
      <c r="J16" s="227" t="str">
        <f t="shared" si="3"/>
        <v/>
      </c>
      <c r="K16" s="206"/>
      <c r="L16" s="206"/>
      <c r="M16" s="206"/>
    </row>
    <row r="17" spans="1:13" ht="16.5" customHeight="1" x14ac:dyDescent="0.25">
      <c r="A17" s="217" t="str">
        <f t="shared" si="2"/>
        <v>4. Szellemi termékek</v>
      </c>
      <c r="B17" s="224" t="str">
        <f t="shared" si="3"/>
        <v/>
      </c>
      <c r="C17" s="225" t="str">
        <f t="shared" si="3"/>
        <v/>
      </c>
      <c r="D17" s="225" t="str">
        <f t="shared" si="3"/>
        <v/>
      </c>
      <c r="E17" s="226" t="str">
        <f t="shared" si="3"/>
        <v/>
      </c>
      <c r="F17" s="224" t="str">
        <f t="shared" si="3"/>
        <v/>
      </c>
      <c r="G17" s="225" t="str">
        <f t="shared" si="3"/>
        <v/>
      </c>
      <c r="H17" s="225" t="str">
        <f t="shared" si="3"/>
        <v/>
      </c>
      <c r="I17" s="226" t="str">
        <f t="shared" si="3"/>
        <v/>
      </c>
      <c r="J17" s="227" t="str">
        <f t="shared" si="3"/>
        <v/>
      </c>
      <c r="K17" s="206"/>
      <c r="L17" s="206"/>
      <c r="M17" s="206"/>
    </row>
    <row r="18" spans="1:13" ht="16.5" customHeight="1" x14ac:dyDescent="0.25">
      <c r="A18" s="217" t="str">
        <f t="shared" si="2"/>
        <v>5. Üzleti vagy cégérték</v>
      </c>
      <c r="B18" s="224" t="str">
        <f t="shared" si="3"/>
        <v/>
      </c>
      <c r="C18" s="225" t="str">
        <f t="shared" si="3"/>
        <v/>
      </c>
      <c r="D18" s="225" t="str">
        <f t="shared" si="3"/>
        <v/>
      </c>
      <c r="E18" s="226" t="str">
        <f t="shared" si="3"/>
        <v/>
      </c>
      <c r="F18" s="224" t="str">
        <f t="shared" si="3"/>
        <v/>
      </c>
      <c r="G18" s="225" t="str">
        <f t="shared" si="3"/>
        <v/>
      </c>
      <c r="H18" s="225" t="str">
        <f t="shared" si="3"/>
        <v/>
      </c>
      <c r="I18" s="226" t="str">
        <f t="shared" si="3"/>
        <v/>
      </c>
      <c r="J18" s="227" t="str">
        <f t="shared" si="3"/>
        <v/>
      </c>
      <c r="K18" s="206"/>
      <c r="L18" s="206"/>
      <c r="M18" s="206"/>
    </row>
    <row r="19" spans="1:13" ht="16.5" customHeight="1" x14ac:dyDescent="0.25">
      <c r="A19" s="217" t="str">
        <f t="shared" si="2"/>
        <v>6. Immateriális javakra adott előlegek</v>
      </c>
      <c r="B19" s="224" t="str">
        <f t="shared" si="3"/>
        <v/>
      </c>
      <c r="C19" s="225" t="str">
        <f t="shared" si="3"/>
        <v/>
      </c>
      <c r="D19" s="225" t="str">
        <f t="shared" si="3"/>
        <v/>
      </c>
      <c r="E19" s="226" t="str">
        <f t="shared" si="3"/>
        <v/>
      </c>
      <c r="F19" s="224" t="str">
        <f t="shared" si="3"/>
        <v/>
      </c>
      <c r="G19" s="225" t="str">
        <f t="shared" si="3"/>
        <v/>
      </c>
      <c r="H19" s="225" t="str">
        <f t="shared" si="3"/>
        <v/>
      </c>
      <c r="I19" s="226" t="str">
        <f t="shared" si="3"/>
        <v/>
      </c>
      <c r="J19" s="227" t="str">
        <f t="shared" si="3"/>
        <v/>
      </c>
      <c r="K19" s="206"/>
      <c r="L19" s="206"/>
      <c r="M19" s="206"/>
    </row>
    <row r="20" spans="1:13" ht="16.5" customHeight="1" x14ac:dyDescent="0.25">
      <c r="A20" s="217" t="str">
        <f t="shared" si="2"/>
        <v>7. Immateriális javak értékhelyesbítése</v>
      </c>
      <c r="B20" s="224" t="str">
        <f t="shared" si="3"/>
        <v/>
      </c>
      <c r="C20" s="225" t="str">
        <f t="shared" si="3"/>
        <v/>
      </c>
      <c r="D20" s="225" t="str">
        <f t="shared" si="3"/>
        <v/>
      </c>
      <c r="E20" s="226" t="str">
        <f t="shared" si="3"/>
        <v/>
      </c>
      <c r="F20" s="224" t="str">
        <f t="shared" si="3"/>
        <v/>
      </c>
      <c r="G20" s="225" t="str">
        <f t="shared" si="3"/>
        <v/>
      </c>
      <c r="H20" s="225" t="str">
        <f t="shared" si="3"/>
        <v/>
      </c>
      <c r="I20" s="226" t="str">
        <f t="shared" si="3"/>
        <v/>
      </c>
      <c r="J20" s="227" t="str">
        <f t="shared" si="3"/>
        <v/>
      </c>
      <c r="K20" s="206"/>
      <c r="L20" s="206"/>
      <c r="M20" s="206"/>
    </row>
    <row r="21" spans="1:13" ht="16.5" customHeight="1" thickBot="1" x14ac:dyDescent="0.3">
      <c r="A21" s="228" t="str">
        <f t="shared" si="2"/>
        <v>Kis értékű immateriális javak</v>
      </c>
      <c r="B21" s="229" t="str">
        <f t="shared" si="3"/>
        <v/>
      </c>
      <c r="C21" s="230" t="str">
        <f t="shared" si="3"/>
        <v/>
      </c>
      <c r="D21" s="230" t="str">
        <f t="shared" si="3"/>
        <v/>
      </c>
      <c r="E21" s="231" t="str">
        <f t="shared" si="3"/>
        <v/>
      </c>
      <c r="F21" s="232" t="str">
        <f t="shared" si="3"/>
        <v/>
      </c>
      <c r="G21" s="233" t="str">
        <f t="shared" si="3"/>
        <v/>
      </c>
      <c r="H21" s="233" t="str">
        <f t="shared" si="3"/>
        <v/>
      </c>
      <c r="I21" s="231" t="str">
        <f t="shared" si="3"/>
        <v/>
      </c>
      <c r="J21" s="234" t="str">
        <f t="shared" si="3"/>
        <v/>
      </c>
      <c r="K21" s="206"/>
      <c r="L21" s="206"/>
      <c r="M21" s="206"/>
    </row>
    <row r="22" spans="1:13" ht="16.5" customHeight="1" thickBot="1" x14ac:dyDescent="0.3">
      <c r="A22" s="235" t="str">
        <f t="shared" si="2"/>
        <v>I. IMMATERIÁLIS JAVAK</v>
      </c>
      <c r="B22" s="236" t="str">
        <f t="shared" si="3"/>
        <v/>
      </c>
      <c r="C22" s="237" t="str">
        <f t="shared" si="3"/>
        <v/>
      </c>
      <c r="D22" s="237" t="str">
        <f t="shared" si="3"/>
        <v/>
      </c>
      <c r="E22" s="238" t="str">
        <f t="shared" si="3"/>
        <v/>
      </c>
      <c r="F22" s="239" t="str">
        <f t="shared" si="3"/>
        <v/>
      </c>
      <c r="G22" s="240" t="str">
        <f t="shared" si="3"/>
        <v/>
      </c>
      <c r="H22" s="240" t="str">
        <f t="shared" si="3"/>
        <v/>
      </c>
      <c r="I22" s="240" t="str">
        <f t="shared" si="3"/>
        <v/>
      </c>
      <c r="J22" s="241" t="str">
        <f t="shared" si="3"/>
        <v/>
      </c>
      <c r="K22" s="206"/>
      <c r="L22" s="206"/>
      <c r="M22" s="206"/>
    </row>
    <row r="23" spans="1:13" ht="16.5" customHeight="1" x14ac:dyDescent="0.25">
      <c r="A23" s="242" t="str">
        <f t="shared" si="2"/>
        <v>1. Ingatlanok és a kapcsolódó vagyoni értékű jogok</v>
      </c>
      <c r="B23" s="221" t="str">
        <f t="shared" si="3"/>
        <v/>
      </c>
      <c r="C23" s="222" t="str">
        <f t="shared" si="3"/>
        <v/>
      </c>
      <c r="D23" s="222" t="str">
        <f t="shared" si="3"/>
        <v/>
      </c>
      <c r="E23" s="243" t="str">
        <f t="shared" si="3"/>
        <v/>
      </c>
      <c r="F23" s="221" t="str">
        <f t="shared" si="3"/>
        <v/>
      </c>
      <c r="G23" s="222" t="str">
        <f t="shared" si="3"/>
        <v/>
      </c>
      <c r="H23" s="222" t="str">
        <f t="shared" si="3"/>
        <v/>
      </c>
      <c r="I23" s="244" t="str">
        <f t="shared" si="3"/>
        <v/>
      </c>
      <c r="J23" s="223" t="str">
        <f t="shared" si="3"/>
        <v/>
      </c>
      <c r="K23" s="206"/>
      <c r="L23" s="206"/>
      <c r="M23" s="206"/>
    </row>
    <row r="24" spans="1:13" ht="16.5" customHeight="1" x14ac:dyDescent="0.25">
      <c r="A24" s="217" t="str">
        <f t="shared" si="2"/>
        <v>2. Műszaki berendezések, gépek, járművek</v>
      </c>
      <c r="B24" s="224" t="str">
        <f t="shared" si="3"/>
        <v/>
      </c>
      <c r="C24" s="225" t="str">
        <f t="shared" si="3"/>
        <v/>
      </c>
      <c r="D24" s="225" t="str">
        <f t="shared" si="3"/>
        <v/>
      </c>
      <c r="E24" s="245" t="str">
        <f t="shared" si="3"/>
        <v/>
      </c>
      <c r="F24" s="224" t="str">
        <f t="shared" si="3"/>
        <v/>
      </c>
      <c r="G24" s="225" t="str">
        <f t="shared" si="3"/>
        <v/>
      </c>
      <c r="H24" s="225" t="str">
        <f t="shared" si="3"/>
        <v/>
      </c>
      <c r="I24" s="246" t="str">
        <f t="shared" si="3"/>
        <v/>
      </c>
      <c r="J24" s="227" t="str">
        <f t="shared" si="3"/>
        <v/>
      </c>
      <c r="K24" s="206"/>
      <c r="L24" s="206"/>
      <c r="M24" s="206"/>
    </row>
    <row r="25" spans="1:13" ht="16.5" customHeight="1" x14ac:dyDescent="0.25">
      <c r="A25" s="217" t="str">
        <f t="shared" si="2"/>
        <v>3. Egyéb berendezések, felszerelések, járművek</v>
      </c>
      <c r="B25" s="224" t="str">
        <f t="shared" si="3"/>
        <v/>
      </c>
      <c r="C25" s="225" t="str">
        <f t="shared" si="3"/>
        <v/>
      </c>
      <c r="D25" s="225" t="str">
        <f t="shared" si="3"/>
        <v/>
      </c>
      <c r="E25" s="245" t="str">
        <f t="shared" si="3"/>
        <v/>
      </c>
      <c r="F25" s="224" t="str">
        <f t="shared" si="3"/>
        <v/>
      </c>
      <c r="G25" s="225" t="str">
        <f t="shared" si="3"/>
        <v/>
      </c>
      <c r="H25" s="225" t="str">
        <f t="shared" si="3"/>
        <v/>
      </c>
      <c r="I25" s="246" t="str">
        <f t="shared" si="3"/>
        <v/>
      </c>
      <c r="J25" s="227" t="str">
        <f t="shared" si="3"/>
        <v/>
      </c>
      <c r="K25" s="206"/>
      <c r="L25" s="206"/>
      <c r="M25" s="206"/>
    </row>
    <row r="26" spans="1:13" ht="16.5" customHeight="1" x14ac:dyDescent="0.25">
      <c r="A26" s="242" t="str">
        <f t="shared" si="2"/>
        <v>4. Tenyészállatok</v>
      </c>
      <c r="B26" s="224" t="str">
        <f t="shared" si="3"/>
        <v/>
      </c>
      <c r="C26" s="225" t="str">
        <f t="shared" si="3"/>
        <v/>
      </c>
      <c r="D26" s="225" t="str">
        <f t="shared" si="3"/>
        <v/>
      </c>
      <c r="E26" s="245" t="str">
        <f t="shared" si="3"/>
        <v/>
      </c>
      <c r="F26" s="224" t="str">
        <f t="shared" si="3"/>
        <v/>
      </c>
      <c r="G26" s="225" t="str">
        <f t="shared" si="3"/>
        <v/>
      </c>
      <c r="H26" s="225" t="str">
        <f t="shared" si="3"/>
        <v/>
      </c>
      <c r="I26" s="246" t="str">
        <f t="shared" si="3"/>
        <v/>
      </c>
      <c r="J26" s="227" t="str">
        <f t="shared" si="3"/>
        <v/>
      </c>
      <c r="K26" s="206"/>
      <c r="L26" s="206"/>
      <c r="M26" s="206"/>
    </row>
    <row r="27" spans="1:13" ht="16.5" customHeight="1" x14ac:dyDescent="0.25">
      <c r="A27" s="217" t="str">
        <f t="shared" si="2"/>
        <v>5. Beruházások, felújítások</v>
      </c>
      <c r="B27" s="224" t="str">
        <f t="shared" si="3"/>
        <v/>
      </c>
      <c r="C27" s="225" t="str">
        <f t="shared" si="3"/>
        <v/>
      </c>
      <c r="D27" s="225" t="str">
        <f t="shared" si="3"/>
        <v/>
      </c>
      <c r="E27" s="245" t="str">
        <f t="shared" si="3"/>
        <v/>
      </c>
      <c r="F27" s="224" t="str">
        <f t="shared" si="3"/>
        <v/>
      </c>
      <c r="G27" s="225" t="str">
        <f t="shared" si="3"/>
        <v/>
      </c>
      <c r="H27" s="225" t="str">
        <f t="shared" si="3"/>
        <v/>
      </c>
      <c r="I27" s="246" t="str">
        <f t="shared" si="3"/>
        <v/>
      </c>
      <c r="J27" s="227" t="str">
        <f t="shared" si="3"/>
        <v/>
      </c>
      <c r="K27" s="206"/>
      <c r="L27" s="206"/>
      <c r="M27" s="206"/>
    </row>
    <row r="28" spans="1:13" ht="16.5" customHeight="1" x14ac:dyDescent="0.25">
      <c r="A28" s="217" t="str">
        <f t="shared" si="2"/>
        <v>6. Beruházásokra adott előlegek</v>
      </c>
      <c r="B28" s="224" t="str">
        <f t="shared" si="3"/>
        <v/>
      </c>
      <c r="C28" s="225" t="str">
        <f t="shared" si="3"/>
        <v/>
      </c>
      <c r="D28" s="225" t="str">
        <f t="shared" si="3"/>
        <v/>
      </c>
      <c r="E28" s="245" t="str">
        <f t="shared" si="3"/>
        <v/>
      </c>
      <c r="F28" s="224" t="str">
        <f t="shared" si="3"/>
        <v/>
      </c>
      <c r="G28" s="225" t="str">
        <f t="shared" si="3"/>
        <v/>
      </c>
      <c r="H28" s="225" t="str">
        <f t="shared" si="3"/>
        <v/>
      </c>
      <c r="I28" s="246" t="str">
        <f t="shared" si="3"/>
        <v/>
      </c>
      <c r="J28" s="227" t="str">
        <f t="shared" si="3"/>
        <v/>
      </c>
      <c r="K28" s="206"/>
      <c r="L28" s="206"/>
      <c r="M28" s="206"/>
    </row>
    <row r="29" spans="1:13" ht="16.5" customHeight="1" x14ac:dyDescent="0.25">
      <c r="A29" s="217" t="str">
        <f t="shared" si="2"/>
        <v>7. Tárgyi eszközök értékhelyesbítése</v>
      </c>
      <c r="B29" s="224" t="str">
        <f t="shared" si="3"/>
        <v/>
      </c>
      <c r="C29" s="225" t="str">
        <f t="shared" si="3"/>
        <v/>
      </c>
      <c r="D29" s="225" t="str">
        <f t="shared" si="3"/>
        <v/>
      </c>
      <c r="E29" s="245" t="str">
        <f t="shared" si="3"/>
        <v/>
      </c>
      <c r="F29" s="224" t="str">
        <f t="shared" si="3"/>
        <v/>
      </c>
      <c r="G29" s="225" t="str">
        <f t="shared" si="3"/>
        <v/>
      </c>
      <c r="H29" s="225" t="str">
        <f t="shared" si="3"/>
        <v/>
      </c>
      <c r="I29" s="246" t="str">
        <f t="shared" si="3"/>
        <v/>
      </c>
      <c r="J29" s="227" t="str">
        <f t="shared" si="3"/>
        <v/>
      </c>
      <c r="K29" s="206"/>
      <c r="L29" s="206"/>
      <c r="M29" s="206"/>
    </row>
    <row r="30" spans="1:13" ht="16.5" customHeight="1" thickBot="1" x14ac:dyDescent="0.3">
      <c r="A30" s="217" t="str">
        <f t="shared" si="2"/>
        <v>Kis értékű tárgyi eszközök</v>
      </c>
      <c r="B30" s="224" t="str">
        <f t="shared" ref="B30:J32" si="4">IF(B56/1000=0,"",B56/1000)</f>
        <v/>
      </c>
      <c r="C30" s="225" t="str">
        <f t="shared" si="4"/>
        <v/>
      </c>
      <c r="D30" s="225" t="str">
        <f t="shared" si="4"/>
        <v/>
      </c>
      <c r="E30" s="245" t="str">
        <f t="shared" si="4"/>
        <v/>
      </c>
      <c r="F30" s="232" t="str">
        <f t="shared" si="4"/>
        <v/>
      </c>
      <c r="G30" s="233" t="str">
        <f t="shared" si="4"/>
        <v/>
      </c>
      <c r="H30" s="233" t="str">
        <f t="shared" si="4"/>
        <v/>
      </c>
      <c r="I30" s="247" t="str">
        <f t="shared" si="4"/>
        <v/>
      </c>
      <c r="J30" s="234" t="str">
        <f t="shared" si="4"/>
        <v/>
      </c>
      <c r="K30" s="206"/>
      <c r="L30" s="206"/>
      <c r="M30" s="206"/>
    </row>
    <row r="31" spans="1:13" ht="16.5" customHeight="1" thickBot="1" x14ac:dyDescent="0.3">
      <c r="A31" s="235" t="str">
        <f t="shared" si="2"/>
        <v>II. TÁRGYI ESZKÖZÖK</v>
      </c>
      <c r="B31" s="239" t="str">
        <f t="shared" si="4"/>
        <v/>
      </c>
      <c r="C31" s="240" t="str">
        <f t="shared" si="4"/>
        <v/>
      </c>
      <c r="D31" s="240" t="str">
        <f t="shared" si="4"/>
        <v/>
      </c>
      <c r="E31" s="241" t="str">
        <f t="shared" si="4"/>
        <v/>
      </c>
      <c r="F31" s="239" t="str">
        <f t="shared" si="4"/>
        <v/>
      </c>
      <c r="G31" s="240" t="str">
        <f t="shared" si="4"/>
        <v/>
      </c>
      <c r="H31" s="240" t="str">
        <f t="shared" si="4"/>
        <v/>
      </c>
      <c r="I31" s="240" t="str">
        <f t="shared" si="4"/>
        <v/>
      </c>
      <c r="J31" s="241" t="str">
        <f t="shared" si="4"/>
        <v/>
      </c>
      <c r="K31" s="206"/>
      <c r="L31" s="206"/>
      <c r="M31" s="206"/>
    </row>
    <row r="32" spans="1:13" ht="16.5" customHeight="1" thickBot="1" x14ac:dyDescent="0.3">
      <c r="A32" s="248" t="str">
        <f t="shared" si="2"/>
        <v>Mindösszesen</v>
      </c>
      <c r="B32" s="249" t="str">
        <f t="shared" si="4"/>
        <v/>
      </c>
      <c r="C32" s="250" t="str">
        <f t="shared" si="4"/>
        <v/>
      </c>
      <c r="D32" s="250" t="str">
        <f t="shared" si="4"/>
        <v/>
      </c>
      <c r="E32" s="251" t="str">
        <f t="shared" si="4"/>
        <v/>
      </c>
      <c r="F32" s="252" t="str">
        <f t="shared" si="4"/>
        <v/>
      </c>
      <c r="G32" s="253" t="str">
        <f t="shared" si="4"/>
        <v/>
      </c>
      <c r="H32" s="253" t="str">
        <f t="shared" si="4"/>
        <v/>
      </c>
      <c r="I32" s="253" t="str">
        <f t="shared" si="4"/>
        <v/>
      </c>
      <c r="J32" s="254" t="str">
        <f t="shared" si="4"/>
        <v/>
      </c>
      <c r="K32" s="206"/>
      <c r="L32" s="206"/>
      <c r="M32" s="206"/>
    </row>
    <row r="33" spans="1:25" ht="16.5" customHeight="1" x14ac:dyDescent="0.2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06"/>
      <c r="L33" s="206"/>
      <c r="M33" s="206"/>
    </row>
    <row r="34" spans="1:25" ht="16.5" customHeight="1" thickBot="1" x14ac:dyDescent="0.3">
      <c r="A34" s="208" t="s">
        <v>142</v>
      </c>
      <c r="B34" s="208"/>
      <c r="C34" s="208"/>
      <c r="D34" s="208"/>
      <c r="E34" s="208"/>
      <c r="F34" s="208"/>
      <c r="G34" s="208"/>
      <c r="H34" s="208"/>
      <c r="I34" s="188"/>
      <c r="J34" s="188"/>
      <c r="K34" s="190"/>
      <c r="L34" s="190" t="s">
        <v>143</v>
      </c>
      <c r="M34" s="190"/>
    </row>
    <row r="35" spans="1:25" ht="16.5" customHeight="1" x14ac:dyDescent="0.25">
      <c r="A35" s="550" t="s">
        <v>144</v>
      </c>
      <c r="B35" s="553" t="s">
        <v>145</v>
      </c>
      <c r="C35" s="554"/>
      <c r="D35" s="554"/>
      <c r="E35" s="555"/>
      <c r="F35" s="556" t="s">
        <v>146</v>
      </c>
      <c r="G35" s="557"/>
      <c r="H35" s="557"/>
      <c r="I35" s="558"/>
      <c r="J35" s="536" t="s">
        <v>147</v>
      </c>
      <c r="K35" s="536" t="s">
        <v>148</v>
      </c>
      <c r="L35" s="559" t="s">
        <v>106</v>
      </c>
      <c r="M35" s="560" t="s">
        <v>149</v>
      </c>
    </row>
    <row r="36" spans="1:25" ht="16.5" customHeight="1" x14ac:dyDescent="0.25">
      <c r="A36" s="551"/>
      <c r="B36" s="539" t="s">
        <v>150</v>
      </c>
      <c r="C36" s="541" t="s">
        <v>151</v>
      </c>
      <c r="D36" s="541" t="s">
        <v>152</v>
      </c>
      <c r="E36" s="543" t="s">
        <v>153</v>
      </c>
      <c r="F36" s="539" t="s">
        <v>150</v>
      </c>
      <c r="G36" s="545" t="s">
        <v>151</v>
      </c>
      <c r="H36" s="547" t="s">
        <v>152</v>
      </c>
      <c r="I36" s="547" t="s">
        <v>153</v>
      </c>
      <c r="J36" s="537"/>
      <c r="K36" s="537"/>
      <c r="L36" s="543"/>
      <c r="M36" s="561"/>
    </row>
    <row r="37" spans="1:25" ht="16.5" customHeight="1" x14ac:dyDescent="0.25">
      <c r="A37" s="551"/>
      <c r="B37" s="539">
        <v>0</v>
      </c>
      <c r="C37" s="541"/>
      <c r="D37" s="541"/>
      <c r="E37" s="543"/>
      <c r="F37" s="539">
        <v>0</v>
      </c>
      <c r="G37" s="545"/>
      <c r="H37" s="548"/>
      <c r="I37" s="548"/>
      <c r="J37" s="537"/>
      <c r="K37" s="537"/>
      <c r="L37" s="543"/>
      <c r="M37" s="561"/>
    </row>
    <row r="38" spans="1:25" ht="16.5" customHeight="1" thickBot="1" x14ac:dyDescent="0.3">
      <c r="A38" s="552"/>
      <c r="B38" s="540" t="s">
        <v>154</v>
      </c>
      <c r="C38" s="542"/>
      <c r="D38" s="542"/>
      <c r="E38" s="544"/>
      <c r="F38" s="540">
        <v>0</v>
      </c>
      <c r="G38" s="546"/>
      <c r="H38" s="549"/>
      <c r="I38" s="549"/>
      <c r="J38" s="538"/>
      <c r="K38" s="538"/>
      <c r="L38" s="544"/>
      <c r="M38" s="562"/>
    </row>
    <row r="39" spans="1:25" ht="16.5" customHeight="1" thickBot="1" x14ac:dyDescent="0.3">
      <c r="A39" s="209"/>
      <c r="B39" s="257"/>
      <c r="C39" s="258"/>
      <c r="D39" s="258"/>
      <c r="E39" s="259"/>
      <c r="F39" s="260"/>
      <c r="G39" s="261"/>
      <c r="H39" s="261"/>
      <c r="I39" s="262"/>
      <c r="J39" s="263"/>
      <c r="K39" s="263"/>
      <c r="L39" s="263"/>
      <c r="M39" s="264"/>
      <c r="Y39" s="265"/>
    </row>
    <row r="40" spans="1:25" ht="16.5" customHeight="1" x14ac:dyDescent="0.25">
      <c r="A40" s="217" t="s">
        <v>155</v>
      </c>
      <c r="B40" s="266"/>
      <c r="C40" s="267"/>
      <c r="D40" s="267"/>
      <c r="E40" s="220">
        <f t="shared" ref="E40:E47" si="5">B40+C40-D40</f>
        <v>0</v>
      </c>
      <c r="F40" s="268"/>
      <c r="G40" s="269"/>
      <c r="H40" s="269"/>
      <c r="I40" s="220">
        <f t="shared" ref="I40:I47" si="6">F40+G40-H40</f>
        <v>0</v>
      </c>
      <c r="J40" s="223">
        <f t="shared" ref="J40:J47" si="7">E40-I40</f>
        <v>0</v>
      </c>
      <c r="K40" s="270">
        <f>Import_M!H5</f>
        <v>0</v>
      </c>
      <c r="L40" s="270">
        <f t="shared" ref="L40:L46" si="8">K40-J40</f>
        <v>0</v>
      </c>
      <c r="M40" s="271"/>
      <c r="Y40" s="272"/>
    </row>
    <row r="41" spans="1:25" ht="16.5" customHeight="1" x14ac:dyDescent="0.25">
      <c r="A41" s="217" t="s">
        <v>156</v>
      </c>
      <c r="B41" s="273"/>
      <c r="C41" s="274"/>
      <c r="D41" s="274"/>
      <c r="E41" s="226">
        <f t="shared" si="5"/>
        <v>0</v>
      </c>
      <c r="F41" s="273"/>
      <c r="G41" s="274"/>
      <c r="H41" s="274"/>
      <c r="I41" s="226">
        <f t="shared" si="6"/>
        <v>0</v>
      </c>
      <c r="J41" s="227">
        <f t="shared" si="7"/>
        <v>0</v>
      </c>
      <c r="K41" s="270">
        <f>Import_M!H6</f>
        <v>0</v>
      </c>
      <c r="L41" s="270">
        <f t="shared" si="8"/>
        <v>0</v>
      </c>
      <c r="M41" s="275"/>
    </row>
    <row r="42" spans="1:25" ht="16.5" customHeight="1" x14ac:dyDescent="0.25">
      <c r="A42" s="217" t="s">
        <v>157</v>
      </c>
      <c r="B42" s="273"/>
      <c r="C42" s="274"/>
      <c r="D42" s="274"/>
      <c r="E42" s="226">
        <f t="shared" si="5"/>
        <v>0</v>
      </c>
      <c r="F42" s="273"/>
      <c r="G42" s="274"/>
      <c r="H42" s="274"/>
      <c r="I42" s="226">
        <f t="shared" si="6"/>
        <v>0</v>
      </c>
      <c r="J42" s="227">
        <f t="shared" si="7"/>
        <v>0</v>
      </c>
      <c r="K42" s="270">
        <f>Import_M!H7</f>
        <v>0</v>
      </c>
      <c r="L42" s="270">
        <f t="shared" si="8"/>
        <v>0</v>
      </c>
      <c r="M42" s="275"/>
    </row>
    <row r="43" spans="1:25" ht="16.5" customHeight="1" x14ac:dyDescent="0.25">
      <c r="A43" s="217" t="s">
        <v>158</v>
      </c>
      <c r="B43" s="273"/>
      <c r="C43" s="274"/>
      <c r="D43" s="274"/>
      <c r="E43" s="226">
        <f t="shared" si="5"/>
        <v>0</v>
      </c>
      <c r="F43" s="273"/>
      <c r="G43" s="274"/>
      <c r="H43" s="274"/>
      <c r="I43" s="226">
        <f t="shared" si="6"/>
        <v>0</v>
      </c>
      <c r="J43" s="227">
        <f t="shared" si="7"/>
        <v>0</v>
      </c>
      <c r="K43" s="270">
        <f>Import_M!H8</f>
        <v>0</v>
      </c>
      <c r="L43" s="270">
        <f t="shared" si="8"/>
        <v>0</v>
      </c>
      <c r="M43" s="275"/>
    </row>
    <row r="44" spans="1:25" ht="16.5" customHeight="1" x14ac:dyDescent="0.25">
      <c r="A44" s="217" t="s">
        <v>159</v>
      </c>
      <c r="B44" s="273"/>
      <c r="C44" s="274"/>
      <c r="D44" s="274"/>
      <c r="E44" s="226">
        <f t="shared" si="5"/>
        <v>0</v>
      </c>
      <c r="F44" s="273"/>
      <c r="G44" s="274"/>
      <c r="H44" s="274"/>
      <c r="I44" s="226">
        <f t="shared" si="6"/>
        <v>0</v>
      </c>
      <c r="J44" s="227">
        <f t="shared" si="7"/>
        <v>0</v>
      </c>
      <c r="K44" s="270">
        <f>Import_M!H9</f>
        <v>0</v>
      </c>
      <c r="L44" s="270">
        <f t="shared" si="8"/>
        <v>0</v>
      </c>
      <c r="M44" s="275"/>
    </row>
    <row r="45" spans="1:25" ht="16.5" customHeight="1" x14ac:dyDescent="0.25">
      <c r="A45" s="276" t="s">
        <v>160</v>
      </c>
      <c r="B45" s="273"/>
      <c r="C45" s="274"/>
      <c r="D45" s="274"/>
      <c r="E45" s="226">
        <f t="shared" si="5"/>
        <v>0</v>
      </c>
      <c r="F45" s="273"/>
      <c r="G45" s="274"/>
      <c r="H45" s="274"/>
      <c r="I45" s="226">
        <f t="shared" si="6"/>
        <v>0</v>
      </c>
      <c r="J45" s="227">
        <f t="shared" si="7"/>
        <v>0</v>
      </c>
      <c r="K45" s="270">
        <f>Import_M!H10</f>
        <v>0</v>
      </c>
      <c r="L45" s="270">
        <f t="shared" si="8"/>
        <v>0</v>
      </c>
      <c r="M45" s="277"/>
    </row>
    <row r="46" spans="1:25" ht="16.5" customHeight="1" x14ac:dyDescent="0.25">
      <c r="A46" s="217" t="s">
        <v>161</v>
      </c>
      <c r="B46" s="273"/>
      <c r="C46" s="274"/>
      <c r="D46" s="274"/>
      <c r="E46" s="226">
        <f t="shared" si="5"/>
        <v>0</v>
      </c>
      <c r="F46" s="273"/>
      <c r="G46" s="274"/>
      <c r="H46" s="274"/>
      <c r="I46" s="226">
        <f t="shared" si="6"/>
        <v>0</v>
      </c>
      <c r="J46" s="227">
        <f t="shared" si="7"/>
        <v>0</v>
      </c>
      <c r="K46" s="270">
        <f>Import_M!H11</f>
        <v>0</v>
      </c>
      <c r="L46" s="270">
        <f t="shared" si="8"/>
        <v>0</v>
      </c>
      <c r="M46" s="275"/>
    </row>
    <row r="47" spans="1:25" ht="16.5" customHeight="1" thickBot="1" x14ac:dyDescent="0.3">
      <c r="A47" s="228" t="s">
        <v>162</v>
      </c>
      <c r="B47" s="278"/>
      <c r="C47" s="279"/>
      <c r="D47" s="279"/>
      <c r="E47" s="231">
        <f t="shared" si="5"/>
        <v>0</v>
      </c>
      <c r="F47" s="280"/>
      <c r="G47" s="281"/>
      <c r="H47" s="281"/>
      <c r="I47" s="231">
        <f t="shared" si="6"/>
        <v>0</v>
      </c>
      <c r="J47" s="234">
        <f t="shared" si="7"/>
        <v>0</v>
      </c>
      <c r="K47" s="282"/>
      <c r="L47" s="282"/>
      <c r="M47" s="283"/>
    </row>
    <row r="48" spans="1:25" ht="16.5" customHeight="1" thickBot="1" x14ac:dyDescent="0.3">
      <c r="A48" s="235" t="s">
        <v>163</v>
      </c>
      <c r="B48" s="236">
        <f t="shared" ref="B48:L48" si="9">SUM(B40:B47)</f>
        <v>0</v>
      </c>
      <c r="C48" s="237">
        <f t="shared" si="9"/>
        <v>0</v>
      </c>
      <c r="D48" s="237">
        <f t="shared" si="9"/>
        <v>0</v>
      </c>
      <c r="E48" s="238">
        <f t="shared" si="9"/>
        <v>0</v>
      </c>
      <c r="F48" s="239">
        <f t="shared" si="9"/>
        <v>0</v>
      </c>
      <c r="G48" s="240">
        <f t="shared" si="9"/>
        <v>0</v>
      </c>
      <c r="H48" s="240">
        <f t="shared" si="9"/>
        <v>0</v>
      </c>
      <c r="I48" s="240">
        <f t="shared" si="9"/>
        <v>0</v>
      </c>
      <c r="J48" s="241">
        <f t="shared" si="9"/>
        <v>0</v>
      </c>
      <c r="K48" s="241">
        <f t="shared" si="9"/>
        <v>0</v>
      </c>
      <c r="L48" s="241">
        <f t="shared" si="9"/>
        <v>0</v>
      </c>
      <c r="M48" s="283"/>
    </row>
    <row r="49" spans="1:13" ht="16.5" customHeight="1" x14ac:dyDescent="0.25">
      <c r="A49" s="242" t="s">
        <v>164</v>
      </c>
      <c r="B49" s="268"/>
      <c r="C49" s="269"/>
      <c r="D49" s="269"/>
      <c r="E49" s="243">
        <f t="shared" ref="E49:E56" si="10">B49+C49-D49</f>
        <v>0</v>
      </c>
      <c r="F49" s="268"/>
      <c r="G49" s="269"/>
      <c r="H49" s="269"/>
      <c r="I49" s="244">
        <f t="shared" ref="I49:I56" si="11">F49+G49-H49</f>
        <v>0</v>
      </c>
      <c r="J49" s="223">
        <f t="shared" ref="J49:J56" si="12">E49-I49</f>
        <v>0</v>
      </c>
      <c r="K49" s="223">
        <f>Import_M!H13</f>
        <v>0</v>
      </c>
      <c r="L49" s="270">
        <f t="shared" ref="L49:L55" si="13">K49-J49</f>
        <v>0</v>
      </c>
      <c r="M49" s="283"/>
    </row>
    <row r="50" spans="1:13" ht="16.5" customHeight="1" x14ac:dyDescent="0.25">
      <c r="A50" s="217" t="s">
        <v>165</v>
      </c>
      <c r="B50" s="273"/>
      <c r="C50" s="274"/>
      <c r="D50" s="274"/>
      <c r="E50" s="245">
        <f t="shared" si="10"/>
        <v>0</v>
      </c>
      <c r="F50" s="273"/>
      <c r="G50" s="274"/>
      <c r="H50" s="274"/>
      <c r="I50" s="246">
        <f t="shared" si="11"/>
        <v>0</v>
      </c>
      <c r="J50" s="227">
        <f t="shared" si="12"/>
        <v>0</v>
      </c>
      <c r="K50" s="223">
        <f>Import_M!H14</f>
        <v>0</v>
      </c>
      <c r="L50" s="270">
        <f t="shared" si="13"/>
        <v>0</v>
      </c>
      <c r="M50" s="283"/>
    </row>
    <row r="51" spans="1:13" ht="16.5" customHeight="1" x14ac:dyDescent="0.25">
      <c r="A51" s="217" t="s">
        <v>166</v>
      </c>
      <c r="B51" s="273"/>
      <c r="C51" s="274"/>
      <c r="D51" s="274"/>
      <c r="E51" s="245">
        <f t="shared" si="10"/>
        <v>0</v>
      </c>
      <c r="F51" s="273"/>
      <c r="G51" s="274"/>
      <c r="H51" s="274"/>
      <c r="I51" s="246">
        <f t="shared" si="11"/>
        <v>0</v>
      </c>
      <c r="J51" s="227">
        <f t="shared" si="12"/>
        <v>0</v>
      </c>
      <c r="K51" s="223">
        <f>Import_M!H15</f>
        <v>0</v>
      </c>
      <c r="L51" s="270">
        <f t="shared" si="13"/>
        <v>0</v>
      </c>
      <c r="M51" s="283"/>
    </row>
    <row r="52" spans="1:13" ht="16.5" customHeight="1" x14ac:dyDescent="0.25">
      <c r="A52" s="242" t="s">
        <v>167</v>
      </c>
      <c r="B52" s="273"/>
      <c r="C52" s="274"/>
      <c r="D52" s="274"/>
      <c r="E52" s="245">
        <f t="shared" si="10"/>
        <v>0</v>
      </c>
      <c r="F52" s="273"/>
      <c r="G52" s="274"/>
      <c r="H52" s="274"/>
      <c r="I52" s="246">
        <f t="shared" si="11"/>
        <v>0</v>
      </c>
      <c r="J52" s="227">
        <f t="shared" si="12"/>
        <v>0</v>
      </c>
      <c r="K52" s="223">
        <f>Import_M!H16</f>
        <v>0</v>
      </c>
      <c r="L52" s="270">
        <f t="shared" si="13"/>
        <v>0</v>
      </c>
      <c r="M52" s="283"/>
    </row>
    <row r="53" spans="1:13" ht="16.5" customHeight="1" x14ac:dyDescent="0.25">
      <c r="A53" s="217" t="s">
        <v>168</v>
      </c>
      <c r="B53" s="273"/>
      <c r="C53" s="274"/>
      <c r="D53" s="274"/>
      <c r="E53" s="245">
        <f t="shared" si="10"/>
        <v>0</v>
      </c>
      <c r="F53" s="273"/>
      <c r="G53" s="274"/>
      <c r="H53" s="274"/>
      <c r="I53" s="246">
        <f t="shared" si="11"/>
        <v>0</v>
      </c>
      <c r="J53" s="227">
        <f t="shared" si="12"/>
        <v>0</v>
      </c>
      <c r="K53" s="223">
        <f>Import_M!H17</f>
        <v>0</v>
      </c>
      <c r="L53" s="270">
        <f t="shared" si="13"/>
        <v>0</v>
      </c>
      <c r="M53" s="283"/>
    </row>
    <row r="54" spans="1:13" ht="16.5" customHeight="1" x14ac:dyDescent="0.25">
      <c r="A54" s="217" t="s">
        <v>169</v>
      </c>
      <c r="B54" s="273"/>
      <c r="C54" s="274"/>
      <c r="D54" s="274"/>
      <c r="E54" s="245">
        <f t="shared" si="10"/>
        <v>0</v>
      </c>
      <c r="F54" s="273"/>
      <c r="G54" s="274"/>
      <c r="H54" s="274"/>
      <c r="I54" s="246">
        <f t="shared" si="11"/>
        <v>0</v>
      </c>
      <c r="J54" s="227">
        <f t="shared" si="12"/>
        <v>0</v>
      </c>
      <c r="K54" s="223">
        <f>Import_M!H18</f>
        <v>0</v>
      </c>
      <c r="L54" s="270">
        <f t="shared" si="13"/>
        <v>0</v>
      </c>
      <c r="M54" s="283"/>
    </row>
    <row r="55" spans="1:13" ht="16.5" customHeight="1" x14ac:dyDescent="0.25">
      <c r="A55" s="217" t="s">
        <v>170</v>
      </c>
      <c r="B55" s="273"/>
      <c r="C55" s="274"/>
      <c r="D55" s="274"/>
      <c r="E55" s="245">
        <f t="shared" si="10"/>
        <v>0</v>
      </c>
      <c r="F55" s="273"/>
      <c r="G55" s="274"/>
      <c r="H55" s="274"/>
      <c r="I55" s="246">
        <f t="shared" si="11"/>
        <v>0</v>
      </c>
      <c r="J55" s="227">
        <f t="shared" si="12"/>
        <v>0</v>
      </c>
      <c r="K55" s="223">
        <f>Import_M!H19</f>
        <v>0</v>
      </c>
      <c r="L55" s="270">
        <f t="shared" si="13"/>
        <v>0</v>
      </c>
      <c r="M55" s="283"/>
    </row>
    <row r="56" spans="1:13" ht="16.5" customHeight="1" thickBot="1" x14ac:dyDescent="0.3">
      <c r="A56" s="217" t="s">
        <v>171</v>
      </c>
      <c r="B56" s="273"/>
      <c r="C56" s="274"/>
      <c r="D56" s="274"/>
      <c r="E56" s="245">
        <f t="shared" si="10"/>
        <v>0</v>
      </c>
      <c r="F56" s="280"/>
      <c r="G56" s="281"/>
      <c r="H56" s="281"/>
      <c r="I56" s="247">
        <f t="shared" si="11"/>
        <v>0</v>
      </c>
      <c r="J56" s="234">
        <f t="shared" si="12"/>
        <v>0</v>
      </c>
      <c r="K56" s="282"/>
      <c r="L56" s="282"/>
      <c r="M56" s="283"/>
    </row>
    <row r="57" spans="1:13" ht="16.5" customHeight="1" thickBot="1" x14ac:dyDescent="0.3">
      <c r="A57" s="235" t="s">
        <v>172</v>
      </c>
      <c r="B57" s="239">
        <f t="shared" ref="B57:L57" si="14">SUM(B49:B56)</f>
        <v>0</v>
      </c>
      <c r="C57" s="240">
        <f t="shared" si="14"/>
        <v>0</v>
      </c>
      <c r="D57" s="240">
        <f t="shared" si="14"/>
        <v>0</v>
      </c>
      <c r="E57" s="241">
        <f t="shared" si="14"/>
        <v>0</v>
      </c>
      <c r="F57" s="239">
        <f t="shared" si="14"/>
        <v>0</v>
      </c>
      <c r="G57" s="240">
        <f t="shared" si="14"/>
        <v>0</v>
      </c>
      <c r="H57" s="240">
        <f t="shared" si="14"/>
        <v>0</v>
      </c>
      <c r="I57" s="240">
        <f t="shared" si="14"/>
        <v>0</v>
      </c>
      <c r="J57" s="241">
        <f t="shared" si="14"/>
        <v>0</v>
      </c>
      <c r="K57" s="241">
        <f t="shared" si="14"/>
        <v>0</v>
      </c>
      <c r="L57" s="241">
        <f t="shared" si="14"/>
        <v>0</v>
      </c>
      <c r="M57" s="283"/>
    </row>
    <row r="58" spans="1:13" ht="16.5" customHeight="1" thickBot="1" x14ac:dyDescent="0.3">
      <c r="A58" s="248" t="s">
        <v>173</v>
      </c>
      <c r="B58" s="249">
        <f t="shared" ref="B58:L58" si="15">B48+B57</f>
        <v>0</v>
      </c>
      <c r="C58" s="250">
        <f t="shared" si="15"/>
        <v>0</v>
      </c>
      <c r="D58" s="250">
        <f t="shared" si="15"/>
        <v>0</v>
      </c>
      <c r="E58" s="251">
        <f t="shared" si="15"/>
        <v>0</v>
      </c>
      <c r="F58" s="252">
        <f t="shared" si="15"/>
        <v>0</v>
      </c>
      <c r="G58" s="253">
        <f t="shared" si="15"/>
        <v>0</v>
      </c>
      <c r="H58" s="253">
        <f t="shared" si="15"/>
        <v>0</v>
      </c>
      <c r="I58" s="253">
        <f t="shared" si="15"/>
        <v>0</v>
      </c>
      <c r="J58" s="254">
        <f t="shared" si="15"/>
        <v>0</v>
      </c>
      <c r="K58" s="254">
        <f t="shared" si="15"/>
        <v>0</v>
      </c>
      <c r="L58" s="254">
        <f t="shared" si="15"/>
        <v>0</v>
      </c>
      <c r="M58" s="284"/>
    </row>
    <row r="59" spans="1:13" ht="16.5" customHeight="1" x14ac:dyDescent="0.25">
      <c r="A59" s="285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</row>
    <row r="60" spans="1:13" ht="16.5" customHeight="1" x14ac:dyDescent="0.25">
      <c r="A60" s="287" t="s">
        <v>21</v>
      </c>
      <c r="B60" s="287"/>
      <c r="C60" s="287"/>
      <c r="D60" s="287"/>
      <c r="E60" s="287"/>
      <c r="F60" s="287"/>
      <c r="G60" s="288"/>
      <c r="H60" s="288"/>
      <c r="I60" s="288"/>
      <c r="J60" s="288"/>
      <c r="K60" s="288"/>
      <c r="L60" s="288"/>
      <c r="M60" s="288"/>
    </row>
    <row r="61" spans="1:13" ht="16.5" customHeight="1" x14ac:dyDescent="0.25">
      <c r="A61" s="289"/>
      <c r="B61" s="289" t="s">
        <v>78</v>
      </c>
      <c r="C61" s="289"/>
      <c r="D61" s="289"/>
      <c r="E61" s="289"/>
      <c r="F61" s="289"/>
      <c r="G61" s="200"/>
      <c r="H61" s="200"/>
      <c r="I61" s="200"/>
      <c r="J61" s="200"/>
      <c r="K61" s="200"/>
      <c r="L61" s="200"/>
      <c r="M61" s="200"/>
    </row>
    <row r="62" spans="1:13" ht="16.5" customHeight="1" x14ac:dyDescent="0.25">
      <c r="A62" s="290" t="s">
        <v>22</v>
      </c>
      <c r="B62" s="290"/>
      <c r="C62" s="290"/>
      <c r="D62" s="290"/>
      <c r="E62" s="290"/>
      <c r="F62" s="290"/>
      <c r="G62" s="288"/>
      <c r="H62" s="288"/>
      <c r="I62" s="288"/>
      <c r="J62" s="288"/>
      <c r="K62" s="288"/>
      <c r="L62" s="288"/>
      <c r="M62" s="288"/>
    </row>
    <row r="63" spans="1:13" ht="16.5" customHeight="1" x14ac:dyDescent="0.25">
      <c r="A63" s="289"/>
      <c r="B63" s="289" t="s">
        <v>79</v>
      </c>
      <c r="C63" s="289"/>
      <c r="D63" s="289"/>
      <c r="E63" s="289"/>
      <c r="F63" s="289"/>
      <c r="G63" s="200"/>
      <c r="H63" s="200"/>
      <c r="I63" s="200"/>
      <c r="J63" s="200"/>
      <c r="K63" s="200"/>
      <c r="L63" s="200"/>
      <c r="M63" s="200"/>
    </row>
    <row r="64" spans="1:13" ht="16.5" customHeight="1" x14ac:dyDescent="0.25">
      <c r="A64" s="290"/>
      <c r="B64" s="290"/>
      <c r="C64" s="290"/>
      <c r="D64" s="290"/>
      <c r="E64" s="290"/>
      <c r="F64" s="290"/>
      <c r="G64" s="288"/>
      <c r="H64" s="288"/>
      <c r="I64" s="288"/>
      <c r="J64" s="288"/>
      <c r="K64" s="288"/>
      <c r="L64" s="288"/>
      <c r="M64" s="288"/>
    </row>
  </sheetData>
  <mergeCells count="27"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J35:J38"/>
    <mergeCell ref="A35:A38"/>
    <mergeCell ref="B35:E35"/>
    <mergeCell ref="F35:I35"/>
    <mergeCell ref="I36:I38"/>
    <mergeCell ref="A9:A12"/>
    <mergeCell ref="B9:E9"/>
    <mergeCell ref="F9:I9"/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</mergeCells>
  <dataValidations count="2">
    <dataValidation allowBlank="1" showInputMessage="1" showErrorMessage="1" promptTitle="AA14:AA30" prompt="Nem szerkeszthető!" sqref="AA37" xr:uid="{2D5E17C3-9EDF-41F8-BC42-560575D87787}"/>
    <dataValidation allowBlank="1" showInputMessage="1" showErrorMessage="1" prompt="Nem szerkeszthető!" sqref="A2:M2 N4:N6 D4:J6 L6:M6" xr:uid="{4E341624-DA89-4044-9447-66B0A2C88C3F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B383-E3C2-463F-8AB6-4580CC323358}">
  <sheetPr>
    <pageSetUpPr fitToPage="1"/>
  </sheetPr>
  <dimension ref="A1:V49"/>
  <sheetViews>
    <sheetView showGridLines="0" zoomScaleNormal="100" workbookViewId="0">
      <selection activeCell="Z9" sqref="Z9"/>
    </sheetView>
  </sheetViews>
  <sheetFormatPr defaultColWidth="9.140625" defaultRowHeight="16.5" x14ac:dyDescent="0.3"/>
  <cols>
    <col min="1" max="1" width="11.85546875" style="294" customWidth="1"/>
    <col min="2" max="2" width="10.5703125" style="294" customWidth="1"/>
    <col min="3" max="3" width="5.140625" style="294" customWidth="1"/>
    <col min="4" max="5" width="12.5703125" style="294" customWidth="1"/>
    <col min="6" max="6" width="11.42578125" style="294" customWidth="1"/>
    <col min="7" max="7" width="10.42578125" style="294" customWidth="1"/>
    <col min="8" max="8" width="12.28515625" style="294" customWidth="1"/>
    <col min="9" max="9" width="7.140625" style="294" customWidth="1"/>
    <col min="10" max="12" width="12.28515625" style="294" customWidth="1"/>
    <col min="13" max="14" width="11.5703125" style="294" customWidth="1"/>
    <col min="15" max="16" width="9.140625" style="294"/>
    <col min="17" max="17" width="9.85546875" style="294" customWidth="1"/>
    <col min="18" max="18" width="9.140625" style="294"/>
    <col min="19" max="19" width="11.42578125" style="294" customWidth="1"/>
    <col min="20" max="20" width="9.85546875" style="294" customWidth="1"/>
    <col min="21" max="21" width="10.140625" style="294" customWidth="1"/>
    <col min="22" max="22" width="6.7109375" style="294" customWidth="1"/>
    <col min="23" max="16384" width="9.140625" style="294"/>
  </cols>
  <sheetData>
    <row r="1" spans="1:22" x14ac:dyDescent="0.3">
      <c r="A1" s="291" t="s">
        <v>175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315"/>
      <c r="S1" s="315"/>
      <c r="T1"/>
    </row>
    <row r="2" spans="1:22" x14ac:dyDescent="0.3">
      <c r="A2" s="293"/>
      <c r="B2" s="293"/>
      <c r="C2" s="293"/>
      <c r="D2" s="295">
        <f>A46</f>
        <v>0</v>
      </c>
      <c r="E2" s="295">
        <f>A48</f>
        <v>0</v>
      </c>
      <c r="F2" s="293"/>
      <c r="G2" s="293"/>
      <c r="H2" s="293"/>
      <c r="I2" s="293"/>
      <c r="J2" s="293"/>
      <c r="K2" s="292"/>
      <c r="L2" s="292"/>
      <c r="M2" s="292"/>
      <c r="N2" s="292"/>
      <c r="O2" s="292"/>
      <c r="P2" s="292"/>
      <c r="Q2" s="292"/>
      <c r="R2" s="315"/>
      <c r="S2" s="315"/>
      <c r="T2" s="315"/>
      <c r="U2" s="63" t="s">
        <v>80</v>
      </c>
    </row>
    <row r="3" spans="1:22" x14ac:dyDescent="0.3">
      <c r="A3" s="296" t="s">
        <v>206</v>
      </c>
      <c r="B3" s="293"/>
      <c r="C3" s="293"/>
      <c r="D3" s="293"/>
      <c r="E3" s="293"/>
      <c r="F3" s="293"/>
      <c r="G3" s="293"/>
      <c r="H3" s="293"/>
      <c r="I3" s="293"/>
      <c r="J3" s="293"/>
      <c r="K3" s="292"/>
      <c r="L3" s="292"/>
      <c r="M3" s="292"/>
      <c r="N3" s="292"/>
      <c r="O3" s="292"/>
      <c r="P3" s="292"/>
      <c r="Q3" s="292"/>
      <c r="R3" s="315"/>
      <c r="S3" s="315"/>
      <c r="T3" s="315"/>
    </row>
    <row r="4" spans="1:22" x14ac:dyDescent="0.3">
      <c r="A4" s="195" t="s">
        <v>3</v>
      </c>
      <c r="B4" s="196">
        <f xml:space="preserve"> Alapa!$C$17</f>
        <v>0</v>
      </c>
      <c r="C4" s="196"/>
      <c r="D4" s="196"/>
      <c r="E4" s="196"/>
      <c r="F4" s="196"/>
      <c r="G4" s="198" t="s">
        <v>85</v>
      </c>
      <c r="H4" s="196">
        <f>Alapa!$C$15</f>
        <v>0</v>
      </c>
      <c r="I4" s="196"/>
      <c r="J4" s="196"/>
      <c r="K4" s="196"/>
      <c r="L4" s="197"/>
      <c r="M4" s="292"/>
      <c r="N4" s="292"/>
      <c r="O4" s="292"/>
      <c r="P4" s="292"/>
      <c r="Q4" s="292"/>
      <c r="R4" s="315"/>
      <c r="S4" s="315"/>
      <c r="T4" s="315"/>
    </row>
    <row r="5" spans="1:22" x14ac:dyDescent="0.3">
      <c r="A5" s="195" t="s">
        <v>1</v>
      </c>
      <c r="B5" s="196">
        <f xml:space="preserve"> Alapa!$C$12</f>
        <v>0</v>
      </c>
      <c r="C5" s="201"/>
      <c r="D5" s="196"/>
      <c r="E5" s="196"/>
      <c r="F5" s="196"/>
      <c r="G5" s="196" t="s">
        <v>2</v>
      </c>
      <c r="H5" s="196" t="e">
        <f>VLOOKUP(V5,Alapa!$G$2:$H$22,2)</f>
        <v>#N/A</v>
      </c>
      <c r="I5" s="196"/>
      <c r="J5" s="196" t="s">
        <v>13</v>
      </c>
      <c r="K5" s="316" t="str">
        <f>IF(Alapa!$N$2=0," ",Alapa!$N$2)</f>
        <v xml:space="preserve"> </v>
      </c>
      <c r="L5" s="197"/>
      <c r="M5" s="292"/>
      <c r="N5" s="292"/>
      <c r="O5" s="292"/>
      <c r="P5" s="292"/>
      <c r="Q5" s="292"/>
      <c r="R5" s="315"/>
      <c r="S5" s="315"/>
      <c r="T5" s="315"/>
      <c r="U5" s="60" t="s">
        <v>176</v>
      </c>
      <c r="V5" s="68">
        <v>1</v>
      </c>
    </row>
    <row r="6" spans="1:22" x14ac:dyDescent="0.3">
      <c r="A6" s="298"/>
      <c r="B6" s="298"/>
      <c r="C6" s="300"/>
      <c r="D6" s="298"/>
      <c r="E6" s="298"/>
      <c r="F6" s="298"/>
      <c r="G6" s="315"/>
      <c r="H6" s="298"/>
      <c r="I6" s="298"/>
      <c r="J6" s="298"/>
      <c r="K6" s="298"/>
      <c r="L6" s="315"/>
      <c r="M6" s="292"/>
      <c r="N6" s="292"/>
      <c r="O6" s="292"/>
      <c r="P6" s="292"/>
      <c r="Q6" s="292"/>
      <c r="R6" s="315"/>
      <c r="S6" s="315"/>
      <c r="T6" s="315"/>
    </row>
    <row r="7" spans="1:22" x14ac:dyDescent="0.3">
      <c r="A7" s="292"/>
      <c r="B7" s="317" t="s">
        <v>177</v>
      </c>
      <c r="C7" s="292"/>
      <c r="D7" s="318"/>
      <c r="E7" s="292"/>
      <c r="F7" s="292"/>
      <c r="G7" s="298"/>
      <c r="H7" s="298"/>
      <c r="I7" s="298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2" ht="17.25" thickBot="1" x14ac:dyDescent="0.35">
      <c r="A8" s="292"/>
      <c r="B8" s="317" t="s">
        <v>178</v>
      </c>
      <c r="C8" s="292"/>
      <c r="D8" s="318"/>
      <c r="E8" s="292"/>
      <c r="F8" s="292"/>
      <c r="G8" s="292"/>
      <c r="H8" s="319" t="s">
        <v>179</v>
      </c>
      <c r="I8" s="320">
        <f>D8-D7+1</f>
        <v>1</v>
      </c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2" ht="38.25" x14ac:dyDescent="0.3">
      <c r="A9" s="321" t="s">
        <v>104</v>
      </c>
      <c r="B9" s="322" t="s">
        <v>98</v>
      </c>
      <c r="C9" s="322" t="s">
        <v>180</v>
      </c>
      <c r="D9" s="323" t="s">
        <v>181</v>
      </c>
      <c r="E9" s="323" t="s">
        <v>182</v>
      </c>
      <c r="F9" s="323" t="s">
        <v>183</v>
      </c>
      <c r="G9" s="324" t="s">
        <v>184</v>
      </c>
      <c r="H9" s="323" t="s">
        <v>185</v>
      </c>
      <c r="I9" s="323" t="s">
        <v>186</v>
      </c>
      <c r="J9" s="323" t="s">
        <v>187</v>
      </c>
      <c r="K9" s="323" t="s">
        <v>188</v>
      </c>
      <c r="L9" s="323" t="s">
        <v>189</v>
      </c>
      <c r="M9" s="323" t="s">
        <v>190</v>
      </c>
      <c r="N9" s="323" t="s">
        <v>106</v>
      </c>
      <c r="O9" s="323" t="s">
        <v>191</v>
      </c>
      <c r="P9" s="323" t="s">
        <v>192</v>
      </c>
      <c r="Q9" s="323" t="s">
        <v>193</v>
      </c>
      <c r="R9" s="323" t="s">
        <v>194</v>
      </c>
      <c r="S9" s="323" t="s">
        <v>195</v>
      </c>
      <c r="T9" s="325" t="s">
        <v>196</v>
      </c>
    </row>
    <row r="10" spans="1:22" x14ac:dyDescent="0.3">
      <c r="A10" s="326"/>
      <c r="B10" s="327"/>
      <c r="C10" s="328"/>
      <c r="D10" s="329"/>
      <c r="E10" s="329"/>
      <c r="F10" s="330"/>
      <c r="G10" s="331"/>
      <c r="H10" s="329"/>
      <c r="I10" s="332">
        <f>IF(F10-$D$7&lt;0,$I$8,$D$8-F10+1)</f>
        <v>1</v>
      </c>
      <c r="J10" s="329"/>
      <c r="K10" s="332">
        <f>IF(J10=D10,0,IF(F10-$D$7&lt;0,IF(H10&gt;(D10-E10)*G10/$I$8*I10,(D10-E10)*G10/$I$8*I10,H10),(D10-E10)*G10/$I$8*I10))</f>
        <v>0</v>
      </c>
      <c r="L10" s="329"/>
      <c r="M10" s="332">
        <f>SUM(J10:K10)</f>
        <v>0</v>
      </c>
      <c r="N10" s="332">
        <f>L10-M10</f>
        <v>0</v>
      </c>
      <c r="O10" s="329"/>
      <c r="P10" s="329"/>
      <c r="Q10" s="329"/>
      <c r="R10" s="329"/>
      <c r="S10" s="332">
        <f>IF(F10-$D$7&lt;0,H10-M10-O10+P10,D10-M10-O10+P10)</f>
        <v>0</v>
      </c>
      <c r="T10" s="333">
        <f>D10-S10</f>
        <v>0</v>
      </c>
    </row>
    <row r="11" spans="1:22" x14ac:dyDescent="0.3">
      <c r="A11" s="326"/>
      <c r="B11" s="334"/>
      <c r="C11" s="328"/>
      <c r="D11" s="329"/>
      <c r="E11" s="329"/>
      <c r="F11" s="330"/>
      <c r="G11" s="331"/>
      <c r="H11" s="329"/>
      <c r="I11" s="332">
        <f>IF(F11-$D$7&lt;0,$I$8,$D$8-F11+1)</f>
        <v>1</v>
      </c>
      <c r="J11" s="329"/>
      <c r="K11" s="332">
        <f>IF(J11=D11,0,IF(F11-$D$7&lt;0,IF(H11&gt;(D11-E11)*G11/$I$8*I11,(D11-E11)*G11/$I$8*I11,H11),(D11-E11)*G11/$I$8*I11))</f>
        <v>0</v>
      </c>
      <c r="L11" s="329"/>
      <c r="M11" s="332">
        <f>SUM(J11:K11)</f>
        <v>0</v>
      </c>
      <c r="N11" s="332">
        <f>L11-M11</f>
        <v>0</v>
      </c>
      <c r="O11" s="329"/>
      <c r="P11" s="329"/>
      <c r="Q11" s="329"/>
      <c r="R11" s="329"/>
      <c r="S11" s="332">
        <f>IF(F11-$D$7&lt;0,H11-M11-O11+P11,D11-M11-O11+P11)</f>
        <v>0</v>
      </c>
      <c r="T11" s="333">
        <f>D11-S11</f>
        <v>0</v>
      </c>
    </row>
    <row r="12" spans="1:22" x14ac:dyDescent="0.3">
      <c r="A12" s="335" t="s">
        <v>197</v>
      </c>
      <c r="B12" s="336"/>
      <c r="C12" s="337">
        <f>SUM(C10:C11)</f>
        <v>0</v>
      </c>
      <c r="D12" s="337">
        <f>SUM(D10:D11)</f>
        <v>0</v>
      </c>
      <c r="E12" s="337">
        <f>SUM(E10:E11)</f>
        <v>0</v>
      </c>
      <c r="F12" s="338"/>
      <c r="G12" s="339"/>
      <c r="H12" s="337">
        <f>SUM(H10:H11)</f>
        <v>0</v>
      </c>
      <c r="I12" s="337"/>
      <c r="J12" s="337">
        <f t="shared" ref="J12:T12" si="0">SUM(J10:J11)</f>
        <v>0</v>
      </c>
      <c r="K12" s="337">
        <f t="shared" si="0"/>
        <v>0</v>
      </c>
      <c r="L12" s="337">
        <f t="shared" si="0"/>
        <v>0</v>
      </c>
      <c r="M12" s="337">
        <f t="shared" si="0"/>
        <v>0</v>
      </c>
      <c r="N12" s="337">
        <f t="shared" si="0"/>
        <v>0</v>
      </c>
      <c r="O12" s="337">
        <f t="shared" si="0"/>
        <v>0</v>
      </c>
      <c r="P12" s="337">
        <f t="shared" si="0"/>
        <v>0</v>
      </c>
      <c r="Q12" s="337">
        <f t="shared" si="0"/>
        <v>0</v>
      </c>
      <c r="R12" s="337">
        <f t="shared" si="0"/>
        <v>0</v>
      </c>
      <c r="S12" s="337">
        <f>SUM(S10:S11)</f>
        <v>0</v>
      </c>
      <c r="T12" s="340">
        <f t="shared" si="0"/>
        <v>0</v>
      </c>
    </row>
    <row r="13" spans="1:22" x14ac:dyDescent="0.3">
      <c r="A13" s="341" t="s">
        <v>198</v>
      </c>
      <c r="B13" s="342"/>
      <c r="C13" s="342"/>
      <c r="D13" s="343"/>
      <c r="E13" s="343"/>
      <c r="F13" s="343"/>
      <c r="G13" s="344"/>
      <c r="H13" s="337">
        <f>Import_M!D5</f>
        <v>0</v>
      </c>
      <c r="I13" s="345" t="s">
        <v>199</v>
      </c>
      <c r="J13" s="345"/>
      <c r="K13" s="345"/>
      <c r="L13" s="345"/>
      <c r="M13" s="345"/>
      <c r="N13" s="345"/>
      <c r="O13" s="345"/>
      <c r="P13" s="345"/>
      <c r="Q13" s="345"/>
      <c r="R13" s="345"/>
      <c r="S13" s="337">
        <f>Import_M!F5</f>
        <v>0</v>
      </c>
      <c r="T13" s="346" t="s">
        <v>199</v>
      </c>
    </row>
    <row r="14" spans="1:22" x14ac:dyDescent="0.3">
      <c r="A14" s="341" t="s">
        <v>200</v>
      </c>
      <c r="B14" s="347"/>
      <c r="C14" s="342"/>
      <c r="D14" s="343"/>
      <c r="E14" s="343"/>
      <c r="F14" s="343"/>
      <c r="G14" s="344"/>
      <c r="H14" s="348" t="e">
        <f>H12/1000/H13%</f>
        <v>#DIV/0!</v>
      </c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8" t="e">
        <f>S12/1000/S13%</f>
        <v>#DIV/0!</v>
      </c>
      <c r="T14" s="346"/>
      <c r="U14" s="349"/>
      <c r="V14" s="349"/>
    </row>
    <row r="15" spans="1:22" x14ac:dyDescent="0.3">
      <c r="A15" s="350"/>
      <c r="B15" s="347"/>
      <c r="C15" s="342"/>
      <c r="D15" s="345"/>
      <c r="E15" s="345"/>
      <c r="F15" s="343"/>
      <c r="G15" s="344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6"/>
      <c r="U15" s="349"/>
      <c r="V15" s="349"/>
    </row>
    <row r="16" spans="1:22" x14ac:dyDescent="0.3">
      <c r="A16" s="326"/>
      <c r="B16" s="334"/>
      <c r="C16" s="328"/>
      <c r="D16" s="329"/>
      <c r="E16" s="329"/>
      <c r="F16" s="330"/>
      <c r="G16" s="331"/>
      <c r="H16" s="329"/>
      <c r="I16" s="332">
        <f>IF(F16-$D$7&lt;0,$I$8,$D$8-F16+1)</f>
        <v>1</v>
      </c>
      <c r="J16" s="329"/>
      <c r="K16" s="332">
        <f>IF(J16=D16,0,IF(F16-$D$7&lt;0,IF(H16&gt;(D16-E16)*G16/$I$8*I16,(D16-E16)*G16/$I$8*I16,H16),(D16-E16)*G16/$I$8*I16))</f>
        <v>0</v>
      </c>
      <c r="L16" s="329"/>
      <c r="M16" s="332">
        <f>SUM(J16:K16)</f>
        <v>0</v>
      </c>
      <c r="N16" s="332">
        <f>L16-M16</f>
        <v>0</v>
      </c>
      <c r="O16" s="329"/>
      <c r="P16" s="329"/>
      <c r="Q16" s="329"/>
      <c r="R16" s="329"/>
      <c r="S16" s="329"/>
      <c r="T16" s="333">
        <f>D16-S16</f>
        <v>0</v>
      </c>
      <c r="U16" s="349"/>
      <c r="V16" s="349"/>
    </row>
    <row r="17" spans="1:22" x14ac:dyDescent="0.3">
      <c r="A17" s="326"/>
      <c r="B17" s="334"/>
      <c r="C17" s="328"/>
      <c r="D17" s="329"/>
      <c r="E17" s="329"/>
      <c r="F17" s="330"/>
      <c r="G17" s="331"/>
      <c r="H17" s="329"/>
      <c r="I17" s="332">
        <f>IF(F17-$D$7&lt;0,$I$8,$D$8-F17+1)</f>
        <v>1</v>
      </c>
      <c r="J17" s="329"/>
      <c r="K17" s="332">
        <f>IF(J17=D17,0,IF(F17-$D$7&lt;0,IF(H17&gt;(D17-E17)*G17/$I$8*I17,(D17-E17)*G17/$I$8*I17,H17),(D17-E17)*G17/$I$8*I17))</f>
        <v>0</v>
      </c>
      <c r="L17" s="329"/>
      <c r="M17" s="332">
        <f>SUM(J17:K17)</f>
        <v>0</v>
      </c>
      <c r="N17" s="332">
        <f>L17-M17</f>
        <v>0</v>
      </c>
      <c r="O17" s="329"/>
      <c r="P17" s="329"/>
      <c r="Q17" s="329"/>
      <c r="R17" s="329"/>
      <c r="S17" s="329"/>
      <c r="T17" s="333">
        <f>D17-S17</f>
        <v>0</v>
      </c>
      <c r="U17" s="349"/>
      <c r="V17" s="349"/>
    </row>
    <row r="18" spans="1:22" x14ac:dyDescent="0.3">
      <c r="A18" s="335" t="s">
        <v>201</v>
      </c>
      <c r="B18" s="336"/>
      <c r="C18" s="337">
        <f>SUM(C16:C17)</f>
        <v>0</v>
      </c>
      <c r="D18" s="337">
        <f>SUM(D16:D17)</f>
        <v>0</v>
      </c>
      <c r="E18" s="337">
        <f>SUM(E16:E17)</f>
        <v>0</v>
      </c>
      <c r="F18" s="338"/>
      <c r="G18" s="339"/>
      <c r="H18" s="337">
        <f>SUM(H16:H17)</f>
        <v>0</v>
      </c>
      <c r="I18" s="337"/>
      <c r="J18" s="337">
        <f t="shared" ref="J18:T18" si="1">SUM(J16:J17)</f>
        <v>0</v>
      </c>
      <c r="K18" s="337">
        <f t="shared" si="1"/>
        <v>0</v>
      </c>
      <c r="L18" s="337">
        <f t="shared" si="1"/>
        <v>0</v>
      </c>
      <c r="M18" s="337">
        <f t="shared" si="1"/>
        <v>0</v>
      </c>
      <c r="N18" s="337">
        <f t="shared" si="1"/>
        <v>0</v>
      </c>
      <c r="O18" s="337">
        <f t="shared" si="1"/>
        <v>0</v>
      </c>
      <c r="P18" s="337">
        <f t="shared" si="1"/>
        <v>0</v>
      </c>
      <c r="Q18" s="337">
        <f t="shared" si="1"/>
        <v>0</v>
      </c>
      <c r="R18" s="337">
        <f t="shared" si="1"/>
        <v>0</v>
      </c>
      <c r="S18" s="337">
        <f t="shared" si="1"/>
        <v>0</v>
      </c>
      <c r="T18" s="340">
        <f t="shared" si="1"/>
        <v>0</v>
      </c>
      <c r="U18" s="349"/>
      <c r="V18" s="349"/>
    </row>
    <row r="19" spans="1:22" x14ac:dyDescent="0.3">
      <c r="A19" s="341" t="s">
        <v>198</v>
      </c>
      <c r="B19" s="342"/>
      <c r="C19" s="342"/>
      <c r="D19" s="343"/>
      <c r="E19" s="343"/>
      <c r="F19" s="343"/>
      <c r="G19" s="344"/>
      <c r="H19" s="337">
        <f>Import_M!D6</f>
        <v>0</v>
      </c>
      <c r="I19" s="345" t="s">
        <v>199</v>
      </c>
      <c r="J19" s="345"/>
      <c r="K19" s="345"/>
      <c r="L19" s="345"/>
      <c r="M19" s="345"/>
      <c r="N19" s="345"/>
      <c r="O19" s="345"/>
      <c r="P19" s="345"/>
      <c r="Q19" s="345"/>
      <c r="R19" s="345"/>
      <c r="S19" s="337">
        <f>Import_M!F6</f>
        <v>0</v>
      </c>
      <c r="T19" s="346" t="s">
        <v>199</v>
      </c>
      <c r="U19" s="349"/>
      <c r="V19" s="349"/>
    </row>
    <row r="20" spans="1:22" x14ac:dyDescent="0.3">
      <c r="A20" s="341" t="s">
        <v>200</v>
      </c>
      <c r="B20" s="347"/>
      <c r="C20" s="342"/>
      <c r="D20" s="343"/>
      <c r="E20" s="343"/>
      <c r="F20" s="343"/>
      <c r="G20" s="344"/>
      <c r="H20" s="348" t="e">
        <f>H18/1000/H19%</f>
        <v>#DIV/0!</v>
      </c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8" t="e">
        <f>S18/1000/S19%</f>
        <v>#DIV/0!</v>
      </c>
      <c r="T20" s="346"/>
      <c r="U20" s="349"/>
      <c r="V20" s="349"/>
    </row>
    <row r="21" spans="1:22" x14ac:dyDescent="0.3">
      <c r="A21" s="351"/>
      <c r="B21" s="352"/>
      <c r="C21" s="352"/>
      <c r="D21" s="353"/>
      <c r="E21" s="353"/>
      <c r="F21" s="354"/>
      <c r="G21" s="355"/>
      <c r="H21" s="353"/>
      <c r="I21" s="353"/>
      <c r="J21" s="353"/>
      <c r="K21" s="353"/>
      <c r="L21" s="352"/>
      <c r="M21" s="353"/>
      <c r="N21" s="353"/>
      <c r="O21" s="353"/>
      <c r="P21" s="353"/>
      <c r="Q21" s="353"/>
      <c r="R21" s="353"/>
      <c r="S21" s="353"/>
      <c r="T21" s="356"/>
      <c r="U21" s="349"/>
      <c r="V21" s="349"/>
    </row>
    <row r="22" spans="1:22" x14ac:dyDescent="0.3">
      <c r="A22" s="326"/>
      <c r="B22" s="334"/>
      <c r="C22" s="328"/>
      <c r="D22" s="329"/>
      <c r="E22" s="329"/>
      <c r="F22" s="330"/>
      <c r="G22" s="331"/>
      <c r="H22" s="329"/>
      <c r="I22" s="332">
        <f>IF(F22-$D$7&lt;0,$I$8,$D$8-F22+1)</f>
        <v>1</v>
      </c>
      <c r="J22" s="329"/>
      <c r="K22" s="332">
        <f>IF(J22=D22,0,IF(F22-$D$7&lt;0,IF(H22&gt;(D22-E22)*G22/$I$8*I22,(D22-E22)*G22/$I$8*I22,H22),(D22-E22)*G22/$I$8*I22))</f>
        <v>0</v>
      </c>
      <c r="L22" s="329"/>
      <c r="M22" s="332">
        <f>SUM(J22:K22)</f>
        <v>0</v>
      </c>
      <c r="N22" s="332">
        <f>L22-M22</f>
        <v>0</v>
      </c>
      <c r="O22" s="329"/>
      <c r="P22" s="329"/>
      <c r="Q22" s="329"/>
      <c r="R22" s="329"/>
      <c r="S22" s="329"/>
      <c r="T22" s="333">
        <f>D22-S22</f>
        <v>0</v>
      </c>
      <c r="U22" s="349"/>
      <c r="V22" s="349"/>
    </row>
    <row r="23" spans="1:22" x14ac:dyDescent="0.3">
      <c r="A23" s="326"/>
      <c r="B23" s="334"/>
      <c r="C23" s="328"/>
      <c r="D23" s="329"/>
      <c r="E23" s="329"/>
      <c r="F23" s="330"/>
      <c r="G23" s="331"/>
      <c r="H23" s="329"/>
      <c r="I23" s="332">
        <f>IF(F23-$D$7&lt;0,$I$8,$D$8-F23+1)</f>
        <v>1</v>
      </c>
      <c r="J23" s="329"/>
      <c r="K23" s="332">
        <f>IF(J23=D23,0,IF(F23-$D$7&lt;0,IF(H23&gt;(D23-E23)*G23/$I$8*I23,(D23-E23)*G23/$I$8*I23,H23),(D23-E23)*G23/$I$8*I23))</f>
        <v>0</v>
      </c>
      <c r="L23" s="329"/>
      <c r="M23" s="332">
        <f>SUM(J23:K23)</f>
        <v>0</v>
      </c>
      <c r="N23" s="332">
        <f>L23-M23</f>
        <v>0</v>
      </c>
      <c r="O23" s="329"/>
      <c r="P23" s="329"/>
      <c r="Q23" s="329"/>
      <c r="R23" s="329"/>
      <c r="S23" s="329"/>
      <c r="T23" s="333">
        <f>D23-S23</f>
        <v>0</v>
      </c>
      <c r="U23" s="349"/>
      <c r="V23" s="349"/>
    </row>
    <row r="24" spans="1:22" x14ac:dyDescent="0.3">
      <c r="A24" s="326"/>
      <c r="B24" s="334"/>
      <c r="C24" s="328"/>
      <c r="D24" s="329"/>
      <c r="E24" s="329"/>
      <c r="F24" s="330"/>
      <c r="G24" s="331"/>
      <c r="H24" s="329"/>
      <c r="I24" s="332">
        <f>IF(F24-$D$7&lt;0,$I$8,$D$8-F24+1)</f>
        <v>1</v>
      </c>
      <c r="J24" s="329"/>
      <c r="K24" s="332">
        <f>IF(J24=D24,0,IF(F24-$D$7&lt;0,IF(H24&gt;(D24-E24)*G24/$I$8*I24,(D24-E24)*G24/$I$8*I24,H24),(D24-E24)*G24/$I$8*I24))</f>
        <v>0</v>
      </c>
      <c r="L24" s="329"/>
      <c r="M24" s="332">
        <f>SUM(J24:K24)</f>
        <v>0</v>
      </c>
      <c r="N24" s="332">
        <f>L24-M24</f>
        <v>0</v>
      </c>
      <c r="O24" s="329"/>
      <c r="P24" s="329"/>
      <c r="Q24" s="329"/>
      <c r="R24" s="329"/>
      <c r="S24" s="329"/>
      <c r="T24" s="333">
        <f>D24-S24</f>
        <v>0</v>
      </c>
      <c r="U24" s="349"/>
      <c r="V24" s="349"/>
    </row>
    <row r="25" spans="1:22" x14ac:dyDescent="0.3">
      <c r="A25" s="335" t="s">
        <v>202</v>
      </c>
      <c r="B25" s="336"/>
      <c r="C25" s="337">
        <f>SUM(C22:C24)</f>
        <v>0</v>
      </c>
      <c r="D25" s="337">
        <f>SUM(D22:D24)</f>
        <v>0</v>
      </c>
      <c r="E25" s="337">
        <f>SUM(E22:E24)</f>
        <v>0</v>
      </c>
      <c r="F25" s="338"/>
      <c r="G25" s="339"/>
      <c r="H25" s="337">
        <f>SUM(H22:H24)</f>
        <v>0</v>
      </c>
      <c r="I25" s="337"/>
      <c r="J25" s="337">
        <f t="shared" ref="J25:T25" si="2">SUM(J22:J24)</f>
        <v>0</v>
      </c>
      <c r="K25" s="337">
        <f t="shared" si="2"/>
        <v>0</v>
      </c>
      <c r="L25" s="337">
        <f t="shared" si="2"/>
        <v>0</v>
      </c>
      <c r="M25" s="337">
        <f t="shared" si="2"/>
        <v>0</v>
      </c>
      <c r="N25" s="337">
        <f>SUM(N22:N24)</f>
        <v>0</v>
      </c>
      <c r="O25" s="337">
        <f t="shared" si="2"/>
        <v>0</v>
      </c>
      <c r="P25" s="337">
        <f t="shared" si="2"/>
        <v>0</v>
      </c>
      <c r="Q25" s="337">
        <f t="shared" si="2"/>
        <v>0</v>
      </c>
      <c r="R25" s="337">
        <f t="shared" si="2"/>
        <v>0</v>
      </c>
      <c r="S25" s="337">
        <f t="shared" si="2"/>
        <v>0</v>
      </c>
      <c r="T25" s="340">
        <f t="shared" si="2"/>
        <v>0</v>
      </c>
      <c r="U25" s="349"/>
      <c r="V25" s="349"/>
    </row>
    <row r="26" spans="1:22" x14ac:dyDescent="0.3">
      <c r="A26" s="341" t="s">
        <v>198</v>
      </c>
      <c r="B26" s="342"/>
      <c r="C26" s="342"/>
      <c r="D26" s="343"/>
      <c r="E26" s="343"/>
      <c r="F26" s="343"/>
      <c r="G26" s="344"/>
      <c r="H26" s="337">
        <f>Import_M!D7</f>
        <v>0</v>
      </c>
      <c r="I26" s="345" t="s">
        <v>199</v>
      </c>
      <c r="J26" s="345"/>
      <c r="K26" s="345"/>
      <c r="L26" s="345"/>
      <c r="M26" s="345"/>
      <c r="N26" s="345"/>
      <c r="O26" s="345"/>
      <c r="P26" s="345"/>
      <c r="Q26" s="345"/>
      <c r="R26" s="345"/>
      <c r="S26" s="337">
        <f>Import_M!F7</f>
        <v>0</v>
      </c>
      <c r="T26" s="346" t="s">
        <v>199</v>
      </c>
      <c r="U26" s="349"/>
      <c r="V26" s="349"/>
    </row>
    <row r="27" spans="1:22" x14ac:dyDescent="0.3">
      <c r="A27" s="341" t="s">
        <v>200</v>
      </c>
      <c r="B27" s="347"/>
      <c r="C27" s="342"/>
      <c r="D27" s="343"/>
      <c r="E27" s="343"/>
      <c r="F27" s="343"/>
      <c r="G27" s="344"/>
      <c r="H27" s="348" t="e">
        <f>H25/1000/H26%</f>
        <v>#DIV/0!</v>
      </c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8" t="e">
        <f>S25/1000/S26%</f>
        <v>#DIV/0!</v>
      </c>
      <c r="T27" s="346"/>
      <c r="U27" s="349"/>
      <c r="V27" s="349"/>
    </row>
    <row r="28" spans="1:22" x14ac:dyDescent="0.3">
      <c r="A28" s="351"/>
      <c r="B28" s="352"/>
      <c r="C28" s="352"/>
      <c r="D28" s="353"/>
      <c r="E28" s="353"/>
      <c r="F28" s="354"/>
      <c r="G28" s="355"/>
      <c r="H28" s="353"/>
      <c r="I28" s="353"/>
      <c r="J28" s="353"/>
      <c r="K28" s="353"/>
      <c r="L28" s="352"/>
      <c r="M28" s="353"/>
      <c r="N28" s="353"/>
      <c r="O28" s="353"/>
      <c r="P28" s="353"/>
      <c r="Q28" s="353"/>
      <c r="R28" s="353"/>
      <c r="S28" s="353"/>
      <c r="T28" s="356"/>
      <c r="U28" s="349"/>
      <c r="V28" s="349"/>
    </row>
    <row r="29" spans="1:22" x14ac:dyDescent="0.3">
      <c r="A29" s="326"/>
      <c r="B29" s="334"/>
      <c r="C29" s="328"/>
      <c r="D29" s="329"/>
      <c r="E29" s="329"/>
      <c r="F29" s="330"/>
      <c r="G29" s="331"/>
      <c r="H29" s="329"/>
      <c r="I29" s="332">
        <f>IF(F29-$D$7&lt;0,$I$8,$D$8-F29+1)</f>
        <v>1</v>
      </c>
      <c r="J29" s="329"/>
      <c r="K29" s="332">
        <f>IF(J29=D29,0,IF(F29-$D$7&lt;0,IF(H29&gt;(D29-E29)*G29/$I$8*I29,(D29-E29)*G29/$I$8*I29,H29),(D29-E29)*G29/$I$8*I29))</f>
        <v>0</v>
      </c>
      <c r="L29" s="329"/>
      <c r="M29" s="332">
        <f>SUM(J29:K29)</f>
        <v>0</v>
      </c>
      <c r="N29" s="332">
        <f>L29-M29</f>
        <v>0</v>
      </c>
      <c r="O29" s="329"/>
      <c r="P29" s="329"/>
      <c r="Q29" s="329"/>
      <c r="R29" s="329"/>
      <c r="S29" s="329"/>
      <c r="T29" s="333">
        <f>D29-S29</f>
        <v>0</v>
      </c>
      <c r="U29" s="349"/>
      <c r="V29" s="349"/>
    </row>
    <row r="30" spans="1:22" x14ac:dyDescent="0.3">
      <c r="A30" s="326"/>
      <c r="B30" s="334"/>
      <c r="C30" s="328"/>
      <c r="D30" s="329"/>
      <c r="E30" s="329"/>
      <c r="F30" s="330"/>
      <c r="G30" s="331"/>
      <c r="H30" s="329"/>
      <c r="I30" s="332">
        <f>IF(F30-$D$7&lt;0,$I$8,$D$8-F30+1)</f>
        <v>1</v>
      </c>
      <c r="J30" s="329"/>
      <c r="K30" s="332">
        <f>IF(J30=D30,0,IF(F30-$D$7&lt;0,IF(H30&gt;(D30-E30)*G30/$I$8*I30,(D30-E30)*G30/$I$8*I30,H30),(D30-E30)*G30/$I$8*I30))</f>
        <v>0</v>
      </c>
      <c r="L30" s="329"/>
      <c r="M30" s="332">
        <f>SUM(J30:K30)</f>
        <v>0</v>
      </c>
      <c r="N30" s="332">
        <f>L30-M30</f>
        <v>0</v>
      </c>
      <c r="O30" s="329"/>
      <c r="P30" s="329"/>
      <c r="Q30" s="329"/>
      <c r="R30" s="329"/>
      <c r="S30" s="329"/>
      <c r="T30" s="333">
        <f>D30-S30</f>
        <v>0</v>
      </c>
      <c r="U30" s="349"/>
      <c r="V30" s="349"/>
    </row>
    <row r="31" spans="1:22" x14ac:dyDescent="0.3">
      <c r="A31" s="326"/>
      <c r="B31" s="334"/>
      <c r="C31" s="328"/>
      <c r="D31" s="329"/>
      <c r="E31" s="329"/>
      <c r="F31" s="330"/>
      <c r="G31" s="331"/>
      <c r="H31" s="329"/>
      <c r="I31" s="332">
        <f>IF(F31-$D$7&lt;0,$I$8,$D$8-F31+1)</f>
        <v>1</v>
      </c>
      <c r="J31" s="329"/>
      <c r="K31" s="332">
        <f>IF(J31=D31,0,IF(F31-$D$7&lt;0,IF(H31&gt;(D31-E31)*G31/$I$8*I31,(D31-E31)*G31/$I$8*I31,H31),(D31-E31)*G31/$I$8*I31))</f>
        <v>0</v>
      </c>
      <c r="L31" s="329"/>
      <c r="M31" s="332">
        <f>SUM(J31:K31)</f>
        <v>0</v>
      </c>
      <c r="N31" s="332">
        <f>L31-M31</f>
        <v>0</v>
      </c>
      <c r="O31" s="329"/>
      <c r="P31" s="329"/>
      <c r="Q31" s="329"/>
      <c r="R31" s="329"/>
      <c r="S31" s="329"/>
      <c r="T31" s="333">
        <f>D31-S31</f>
        <v>0</v>
      </c>
      <c r="U31" s="349"/>
      <c r="V31" s="349"/>
    </row>
    <row r="32" spans="1:22" x14ac:dyDescent="0.3">
      <c r="A32" s="335" t="s">
        <v>203</v>
      </c>
      <c r="B32" s="336"/>
      <c r="C32" s="337">
        <f>SUM(C29:C31)</f>
        <v>0</v>
      </c>
      <c r="D32" s="337">
        <f>SUM(D29:D31)</f>
        <v>0</v>
      </c>
      <c r="E32" s="337">
        <f>SUM(E29:E31)</f>
        <v>0</v>
      </c>
      <c r="F32" s="338"/>
      <c r="G32" s="339"/>
      <c r="H32" s="337">
        <f>SUM(H29:H31)</f>
        <v>0</v>
      </c>
      <c r="I32" s="337"/>
      <c r="J32" s="337">
        <f t="shared" ref="J32:T32" si="3">SUM(J29:J31)</f>
        <v>0</v>
      </c>
      <c r="K32" s="337">
        <f t="shared" si="3"/>
        <v>0</v>
      </c>
      <c r="L32" s="337">
        <f t="shared" si="3"/>
        <v>0</v>
      </c>
      <c r="M32" s="337">
        <f t="shared" si="3"/>
        <v>0</v>
      </c>
      <c r="N32" s="337">
        <f>SUM(N29:N31)</f>
        <v>0</v>
      </c>
      <c r="O32" s="337">
        <f t="shared" si="3"/>
        <v>0</v>
      </c>
      <c r="P32" s="337">
        <f t="shared" si="3"/>
        <v>0</v>
      </c>
      <c r="Q32" s="337">
        <f t="shared" si="3"/>
        <v>0</v>
      </c>
      <c r="R32" s="337">
        <f t="shared" si="3"/>
        <v>0</v>
      </c>
      <c r="S32" s="337">
        <f t="shared" si="3"/>
        <v>0</v>
      </c>
      <c r="T32" s="340">
        <f t="shared" si="3"/>
        <v>0</v>
      </c>
      <c r="U32" s="349"/>
      <c r="V32" s="349"/>
    </row>
    <row r="33" spans="1:22" x14ac:dyDescent="0.3">
      <c r="A33" s="341" t="s">
        <v>198</v>
      </c>
      <c r="B33" s="342"/>
      <c r="C33" s="342"/>
      <c r="D33" s="343"/>
      <c r="E33" s="343"/>
      <c r="F33" s="343"/>
      <c r="G33" s="344"/>
      <c r="H33" s="337">
        <f>Import_M!D8</f>
        <v>0</v>
      </c>
      <c r="I33" s="345" t="s">
        <v>199</v>
      </c>
      <c r="J33" s="345"/>
      <c r="K33" s="345"/>
      <c r="L33" s="345"/>
      <c r="M33" s="345"/>
      <c r="N33" s="345"/>
      <c r="O33" s="345"/>
      <c r="P33" s="345"/>
      <c r="Q33" s="345"/>
      <c r="R33" s="345"/>
      <c r="S33" s="337">
        <f>Import_M!F8</f>
        <v>0</v>
      </c>
      <c r="T33" s="346" t="s">
        <v>199</v>
      </c>
      <c r="U33" s="349"/>
      <c r="V33" s="349"/>
    </row>
    <row r="34" spans="1:22" x14ac:dyDescent="0.3">
      <c r="A34" s="341" t="s">
        <v>200</v>
      </c>
      <c r="B34" s="347"/>
      <c r="C34" s="342"/>
      <c r="D34" s="343"/>
      <c r="E34" s="343"/>
      <c r="F34" s="343"/>
      <c r="G34" s="344"/>
      <c r="H34" s="348" t="e">
        <f>H32/1000/H33%</f>
        <v>#DIV/0!</v>
      </c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8" t="e">
        <f>S32/1000/S33%</f>
        <v>#DIV/0!</v>
      </c>
      <c r="T34" s="346"/>
      <c r="U34" s="349"/>
      <c r="V34" s="349"/>
    </row>
    <row r="35" spans="1:22" x14ac:dyDescent="0.3">
      <c r="A35" s="351"/>
      <c r="B35" s="352"/>
      <c r="C35" s="352"/>
      <c r="D35" s="353"/>
      <c r="E35" s="353"/>
      <c r="F35" s="354"/>
      <c r="G35" s="355"/>
      <c r="H35" s="353"/>
      <c r="I35" s="353"/>
      <c r="J35" s="353"/>
      <c r="K35" s="353"/>
      <c r="L35" s="352"/>
      <c r="M35" s="353"/>
      <c r="N35" s="353"/>
      <c r="O35" s="353"/>
      <c r="P35" s="353"/>
      <c r="Q35" s="353"/>
      <c r="R35" s="353"/>
      <c r="S35" s="353"/>
      <c r="T35" s="356"/>
      <c r="U35" s="349"/>
      <c r="V35" s="349"/>
    </row>
    <row r="36" spans="1:22" x14ac:dyDescent="0.3">
      <c r="A36" s="326"/>
      <c r="B36" s="334"/>
      <c r="C36" s="328"/>
      <c r="D36" s="329"/>
      <c r="E36" s="329"/>
      <c r="F36" s="330"/>
      <c r="G36" s="331"/>
      <c r="H36" s="329"/>
      <c r="I36" s="332">
        <f>IF(F36-$D$7&lt;0,$I$8,$D$8-F36+1)</f>
        <v>1</v>
      </c>
      <c r="J36" s="329"/>
      <c r="K36" s="332">
        <f>IF(J36=D36,0,IF(F36-$D$7&lt;0,IF(H36&gt;(D36-E36)*G36/$I$8*I36,(D36-E36)*G36/$I$8*I36,H36),(D36-E36)*G36/$I$8*I36))</f>
        <v>0</v>
      </c>
      <c r="L36" s="329"/>
      <c r="M36" s="332">
        <f>SUM(J36:K36)</f>
        <v>0</v>
      </c>
      <c r="N36" s="332">
        <f>L36-M36</f>
        <v>0</v>
      </c>
      <c r="O36" s="329"/>
      <c r="P36" s="329"/>
      <c r="Q36" s="329"/>
      <c r="R36" s="329"/>
      <c r="S36" s="329"/>
      <c r="T36" s="333">
        <f>D36-S36</f>
        <v>0</v>
      </c>
      <c r="U36" s="349"/>
      <c r="V36" s="349"/>
    </row>
    <row r="37" spans="1:22" x14ac:dyDescent="0.3">
      <c r="A37" s="326"/>
      <c r="B37" s="334"/>
      <c r="C37" s="328"/>
      <c r="D37" s="329"/>
      <c r="E37" s="329"/>
      <c r="F37" s="330"/>
      <c r="G37" s="331"/>
      <c r="H37" s="329"/>
      <c r="I37" s="332">
        <f>IF(F37-$D$7&lt;0,$I$8,$D$8-F37+1)</f>
        <v>1</v>
      </c>
      <c r="J37" s="329"/>
      <c r="K37" s="332">
        <f>IF(J37=D37,0,IF(F37-$D$7&lt;0,IF(H37&gt;(D37-E37)*G37/$I$8*I37,(D37-E37)*G37/$I$8*I37,H37),(D37-E37)*G37/$I$8*I37))</f>
        <v>0</v>
      </c>
      <c r="L37" s="329"/>
      <c r="M37" s="332">
        <f>SUM(J37:K37)</f>
        <v>0</v>
      </c>
      <c r="N37" s="332">
        <f>L37-M37</f>
        <v>0</v>
      </c>
      <c r="O37" s="329"/>
      <c r="P37" s="329"/>
      <c r="Q37" s="329"/>
      <c r="R37" s="329"/>
      <c r="S37" s="329"/>
      <c r="T37" s="333">
        <f>D37-S37</f>
        <v>0</v>
      </c>
      <c r="U37" s="349"/>
      <c r="V37" s="349"/>
    </row>
    <row r="38" spans="1:22" x14ac:dyDescent="0.3">
      <c r="A38" s="335" t="s">
        <v>204</v>
      </c>
      <c r="B38" s="336"/>
      <c r="C38" s="337">
        <f>SUM(C36:C37)</f>
        <v>0</v>
      </c>
      <c r="D38" s="337">
        <f>SUM(D36:D37)</f>
        <v>0</v>
      </c>
      <c r="E38" s="337">
        <f>SUM(E36:E37)</f>
        <v>0</v>
      </c>
      <c r="F38" s="338"/>
      <c r="G38" s="339"/>
      <c r="H38" s="337">
        <f>SUM(H36:H37)</f>
        <v>0</v>
      </c>
      <c r="I38" s="337"/>
      <c r="J38" s="337">
        <f t="shared" ref="J38:T38" si="4">SUM(J36:J37)</f>
        <v>0</v>
      </c>
      <c r="K38" s="337">
        <f t="shared" si="4"/>
        <v>0</v>
      </c>
      <c r="L38" s="337">
        <f t="shared" si="4"/>
        <v>0</v>
      </c>
      <c r="M38" s="337">
        <f t="shared" si="4"/>
        <v>0</v>
      </c>
      <c r="N38" s="337">
        <f>SUM(N36:N37)</f>
        <v>0</v>
      </c>
      <c r="O38" s="337">
        <f t="shared" si="4"/>
        <v>0</v>
      </c>
      <c r="P38" s="337">
        <f t="shared" si="4"/>
        <v>0</v>
      </c>
      <c r="Q38" s="337">
        <f t="shared" si="4"/>
        <v>0</v>
      </c>
      <c r="R38" s="337">
        <f t="shared" si="4"/>
        <v>0</v>
      </c>
      <c r="S38" s="337">
        <f t="shared" si="4"/>
        <v>0</v>
      </c>
      <c r="T38" s="340">
        <f t="shared" si="4"/>
        <v>0</v>
      </c>
      <c r="U38" s="349"/>
      <c r="V38" s="349"/>
    </row>
    <row r="39" spans="1:22" x14ac:dyDescent="0.3">
      <c r="A39" s="341" t="s">
        <v>198</v>
      </c>
      <c r="B39" s="342"/>
      <c r="C39" s="342"/>
      <c r="D39" s="343"/>
      <c r="E39" s="343"/>
      <c r="F39" s="343"/>
      <c r="G39" s="344"/>
      <c r="H39" s="337">
        <f>Import_M!D9</f>
        <v>0</v>
      </c>
      <c r="I39" s="345" t="s">
        <v>199</v>
      </c>
      <c r="J39" s="345"/>
      <c r="K39" s="345"/>
      <c r="L39" s="345"/>
      <c r="M39" s="345"/>
      <c r="N39" s="345"/>
      <c r="O39" s="345"/>
      <c r="P39" s="345"/>
      <c r="Q39" s="345"/>
      <c r="R39" s="345"/>
      <c r="S39" s="337">
        <f>Import_M!F9</f>
        <v>0</v>
      </c>
      <c r="T39" s="346" t="s">
        <v>199</v>
      </c>
      <c r="U39" s="349"/>
      <c r="V39" s="349"/>
    </row>
    <row r="40" spans="1:22" x14ac:dyDescent="0.3">
      <c r="A40" s="341" t="s">
        <v>200</v>
      </c>
      <c r="B40" s="347"/>
      <c r="C40" s="342"/>
      <c r="D40" s="343"/>
      <c r="E40" s="343"/>
      <c r="F40" s="343"/>
      <c r="G40" s="344"/>
      <c r="H40" s="348" t="e">
        <f>H38/1000/H39%</f>
        <v>#DIV/0!</v>
      </c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8" t="e">
        <f>S38/1000/S39%</f>
        <v>#DIV/0!</v>
      </c>
      <c r="T40" s="346"/>
      <c r="U40" s="349"/>
      <c r="V40" s="349"/>
    </row>
    <row r="41" spans="1:22" ht="17.25" thickBot="1" x14ac:dyDescent="0.35">
      <c r="A41" s="351"/>
      <c r="B41" s="352"/>
      <c r="C41" s="352"/>
      <c r="D41" s="353"/>
      <c r="E41" s="353"/>
      <c r="F41" s="354"/>
      <c r="G41" s="355"/>
      <c r="H41" s="353"/>
      <c r="I41" s="353"/>
      <c r="J41" s="353"/>
      <c r="K41" s="353"/>
      <c r="L41" s="352"/>
      <c r="M41" s="353"/>
      <c r="N41" s="353"/>
      <c r="O41" s="353"/>
      <c r="P41" s="353"/>
      <c r="Q41" s="353"/>
      <c r="R41" s="353"/>
      <c r="S41" s="353"/>
      <c r="T41" s="356"/>
      <c r="U41" s="349"/>
      <c r="V41" s="349"/>
    </row>
    <row r="42" spans="1:22" ht="17.25" thickBot="1" x14ac:dyDescent="0.35">
      <c r="A42" s="357" t="s">
        <v>117</v>
      </c>
      <c r="B42" s="358"/>
      <c r="C42" s="359">
        <f xml:space="preserve"> C12+C18+C25+C32+C38</f>
        <v>0</v>
      </c>
      <c r="D42" s="360">
        <f xml:space="preserve"> D12+D18+D25+D32+D38</f>
        <v>0</v>
      </c>
      <c r="E42" s="360">
        <f xml:space="preserve"> E12+E18+E25+E32+E38</f>
        <v>0</v>
      </c>
      <c r="F42" s="361"/>
      <c r="G42" s="361"/>
      <c r="H42" s="361">
        <f>H12+H18+H25+H32+H38</f>
        <v>0</v>
      </c>
      <c r="I42" s="361"/>
      <c r="J42" s="361">
        <f t="shared" ref="J42:R42" si="5" xml:space="preserve"> J12+J18+J25+J32+J38</f>
        <v>0</v>
      </c>
      <c r="K42" s="361">
        <f t="shared" si="5"/>
        <v>0</v>
      </c>
      <c r="L42" s="361">
        <f t="shared" si="5"/>
        <v>0</v>
      </c>
      <c r="M42" s="361">
        <f t="shared" si="5"/>
        <v>0</v>
      </c>
      <c r="N42" s="361">
        <f t="shared" si="5"/>
        <v>0</v>
      </c>
      <c r="O42" s="361">
        <f t="shared" si="5"/>
        <v>0</v>
      </c>
      <c r="P42" s="361">
        <f t="shared" si="5"/>
        <v>0</v>
      </c>
      <c r="Q42" s="361">
        <f t="shared" si="5"/>
        <v>0</v>
      </c>
      <c r="R42" s="361">
        <f t="shared" si="5"/>
        <v>0</v>
      </c>
      <c r="S42" s="361">
        <f xml:space="preserve"> S12+S18+S25+S32+S38</f>
        <v>0</v>
      </c>
      <c r="T42" s="362">
        <f xml:space="preserve"> T12+T18+T25+T32+T38</f>
        <v>0</v>
      </c>
      <c r="U42" s="349"/>
      <c r="V42" s="349"/>
    </row>
    <row r="43" spans="1:22" x14ac:dyDescent="0.3">
      <c r="A43" s="341" t="s">
        <v>205</v>
      </c>
      <c r="B43" s="342"/>
      <c r="C43" s="342"/>
      <c r="D43" s="343"/>
      <c r="E43" s="343"/>
      <c r="F43" s="343"/>
      <c r="G43" s="344"/>
      <c r="H43" s="337">
        <f>H13+H19+H26+H33+H39</f>
        <v>0</v>
      </c>
      <c r="I43" s="345" t="s">
        <v>199</v>
      </c>
      <c r="J43" s="345"/>
      <c r="K43" s="345"/>
      <c r="L43" s="345"/>
      <c r="M43" s="345"/>
      <c r="N43" s="345"/>
      <c r="O43" s="345"/>
      <c r="P43" s="345"/>
      <c r="Q43" s="345"/>
      <c r="R43" s="345"/>
      <c r="S43" s="337">
        <f>S13+S19+S26+S33+S39</f>
        <v>0</v>
      </c>
      <c r="T43" s="346" t="s">
        <v>199</v>
      </c>
      <c r="U43" s="349"/>
      <c r="V43" s="349"/>
    </row>
    <row r="44" spans="1:22" ht="17.25" thickBot="1" x14ac:dyDescent="0.35">
      <c r="A44" s="363" t="s">
        <v>200</v>
      </c>
      <c r="B44" s="364"/>
      <c r="C44" s="365"/>
      <c r="D44" s="366"/>
      <c r="E44" s="366"/>
      <c r="F44" s="366"/>
      <c r="G44" s="367"/>
      <c r="H44" s="368" t="e">
        <f>H42/1000/H43%</f>
        <v>#DIV/0!</v>
      </c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8" t="e">
        <f>S42/1000/S43%</f>
        <v>#DIV/0!</v>
      </c>
      <c r="T44" s="370"/>
      <c r="U44" s="349"/>
      <c r="V44" s="349"/>
    </row>
    <row r="45" spans="1:22" x14ac:dyDescent="0.3">
      <c r="A45" s="307" t="s">
        <v>21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</row>
    <row r="46" spans="1:22" x14ac:dyDescent="0.3">
      <c r="A46" s="309"/>
      <c r="B46" s="371" t="s">
        <v>78</v>
      </c>
      <c r="C46" s="310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</row>
    <row r="47" spans="1:22" x14ac:dyDescent="0.3">
      <c r="A47" s="311" t="s">
        <v>22</v>
      </c>
      <c r="B47" s="312"/>
      <c r="C47" s="312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</row>
    <row r="48" spans="1:22" x14ac:dyDescent="0.3">
      <c r="A48" s="309"/>
      <c r="B48" s="371" t="s">
        <v>79</v>
      </c>
      <c r="C48" s="313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x14ac:dyDescent="0.3">
      <c r="A49" s="314"/>
      <c r="B49" s="314"/>
      <c r="C49" s="312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08CB-450D-43AD-93CA-6E8E71B851EF}">
  <dimension ref="A1:M30"/>
  <sheetViews>
    <sheetView showGridLines="0" zoomScaleNormal="100" workbookViewId="0">
      <selection activeCell="L38" sqref="L38"/>
    </sheetView>
  </sheetViews>
  <sheetFormatPr defaultColWidth="9.140625" defaultRowHeight="16.5" x14ac:dyDescent="0.3"/>
  <cols>
    <col min="1" max="1" width="11.42578125" style="294" customWidth="1"/>
    <col min="2" max="2" width="28.140625" style="294" customWidth="1"/>
    <col min="3" max="9" width="10.7109375" style="294" customWidth="1"/>
    <col min="10" max="13" width="11.5703125" style="294" customWidth="1"/>
    <col min="14" max="16384" width="9.140625" style="294"/>
  </cols>
  <sheetData>
    <row r="1" spans="1:13" x14ac:dyDescent="0.3">
      <c r="A1" s="291" t="s">
        <v>210</v>
      </c>
      <c r="B1" s="292"/>
      <c r="C1" s="292"/>
      <c r="D1" s="292"/>
      <c r="E1" s="292"/>
      <c r="F1" s="292"/>
      <c r="G1" s="292"/>
      <c r="H1" s="292"/>
      <c r="I1" s="293"/>
    </row>
    <row r="2" spans="1:13" x14ac:dyDescent="0.3">
      <c r="A2" s="293"/>
      <c r="B2" s="293"/>
      <c r="C2" s="293"/>
      <c r="D2" s="295">
        <f>A27</f>
        <v>0</v>
      </c>
      <c r="E2" s="295">
        <f>A29</f>
        <v>0</v>
      </c>
      <c r="F2" s="293"/>
      <c r="G2" s="293"/>
      <c r="H2" s="293"/>
      <c r="I2" s="293"/>
      <c r="J2" s="63" t="s">
        <v>80</v>
      </c>
    </row>
    <row r="3" spans="1:13" x14ac:dyDescent="0.3">
      <c r="A3" s="296" t="s">
        <v>209</v>
      </c>
      <c r="B3" s="293"/>
      <c r="C3" s="293"/>
      <c r="D3" s="293"/>
      <c r="E3" s="293"/>
      <c r="F3" s="293"/>
      <c r="G3" s="293"/>
      <c r="H3" s="293"/>
      <c r="I3" s="293"/>
    </row>
    <row r="4" spans="1:13" x14ac:dyDescent="0.3">
      <c r="A4" s="195" t="s">
        <v>3</v>
      </c>
      <c r="B4" s="196">
        <f xml:space="preserve"> Alapa!$C$17</f>
        <v>0</v>
      </c>
      <c r="C4" s="196"/>
      <c r="D4" s="196"/>
      <c r="E4" s="197"/>
      <c r="F4" s="198" t="s">
        <v>85</v>
      </c>
      <c r="G4" s="199">
        <f>Alapa!$C$15</f>
        <v>0</v>
      </c>
      <c r="H4" s="196"/>
      <c r="I4" s="197"/>
      <c r="J4" s="297"/>
      <c r="K4" s="297"/>
      <c r="L4" s="297"/>
      <c r="M4" s="297"/>
    </row>
    <row r="5" spans="1:13" x14ac:dyDescent="0.3">
      <c r="A5" s="195" t="s">
        <v>1</v>
      </c>
      <c r="B5" s="196">
        <f xml:space="preserve"> Alapa!$C$12</f>
        <v>0</v>
      </c>
      <c r="C5" s="201"/>
      <c r="D5" s="196"/>
      <c r="E5" s="197"/>
      <c r="F5" s="195" t="s">
        <v>2</v>
      </c>
      <c r="G5" s="196" t="e">
        <f>VLOOKUP(K5,Alapa!$G$2:$H$22,2)</f>
        <v>#N/A</v>
      </c>
      <c r="H5" s="196" t="s">
        <v>13</v>
      </c>
      <c r="I5" s="202" t="str">
        <f>IF(Alapa!$N$2=0," ",Alapa!$N$2)</f>
        <v xml:space="preserve"> </v>
      </c>
      <c r="J5" s="60" t="s">
        <v>176</v>
      </c>
      <c r="K5" s="68">
        <v>1</v>
      </c>
      <c r="L5" s="297"/>
      <c r="M5" s="297"/>
    </row>
    <row r="6" spans="1:13" x14ac:dyDescent="0.3">
      <c r="A6" s="298"/>
      <c r="B6" s="299"/>
      <c r="C6" s="300"/>
      <c r="D6" s="298"/>
      <c r="E6" s="301"/>
      <c r="F6" s="298"/>
      <c r="G6" s="298"/>
      <c r="H6" s="298"/>
      <c r="I6" s="298"/>
    </row>
    <row r="7" spans="1:13" ht="17.25" thickBot="1" x14ac:dyDescent="0.35">
      <c r="A7" s="302"/>
      <c r="B7" s="302"/>
      <c r="C7" s="302"/>
      <c r="D7" s="303"/>
      <c r="E7" s="304"/>
      <c r="F7" s="305"/>
      <c r="G7" s="305"/>
      <c r="H7" s="305"/>
      <c r="I7" s="306"/>
    </row>
    <row r="8" spans="1:13" ht="66" x14ac:dyDescent="0.3">
      <c r="A8" s="372" t="s">
        <v>211</v>
      </c>
      <c r="B8" s="373" t="s">
        <v>212</v>
      </c>
      <c r="C8" s="373" t="s">
        <v>213</v>
      </c>
      <c r="D8" s="374" t="s">
        <v>214</v>
      </c>
      <c r="E8" s="374" t="s">
        <v>215</v>
      </c>
      <c r="F8" s="375" t="s">
        <v>216</v>
      </c>
      <c r="G8" s="375" t="s">
        <v>217</v>
      </c>
      <c r="H8" s="375" t="s">
        <v>218</v>
      </c>
      <c r="I8" s="376" t="s">
        <v>219</v>
      </c>
    </row>
    <row r="9" spans="1:13" x14ac:dyDescent="0.3">
      <c r="A9" s="377"/>
      <c r="B9" s="378"/>
      <c r="C9" s="379"/>
      <c r="D9" s="380"/>
      <c r="E9" s="380"/>
      <c r="F9" s="381">
        <f>SUM(D9:E9)</f>
        <v>0</v>
      </c>
      <c r="G9" s="382"/>
      <c r="H9" s="382"/>
      <c r="I9" s="383">
        <f>F9-H9</f>
        <v>0</v>
      </c>
    </row>
    <row r="10" spans="1:13" x14ac:dyDescent="0.3">
      <c r="A10" s="377"/>
      <c r="B10" s="378"/>
      <c r="C10" s="379"/>
      <c r="D10" s="380"/>
      <c r="E10" s="380"/>
      <c r="F10" s="381">
        <f t="shared" ref="F10:F24" si="0">SUM(D10:E10)</f>
        <v>0</v>
      </c>
      <c r="G10" s="382"/>
      <c r="H10" s="382"/>
      <c r="I10" s="383">
        <f t="shared" ref="I10:I24" si="1">F10-H10</f>
        <v>0</v>
      </c>
    </row>
    <row r="11" spans="1:13" x14ac:dyDescent="0.3">
      <c r="A11" s="377"/>
      <c r="B11" s="378"/>
      <c r="C11" s="379"/>
      <c r="D11" s="380"/>
      <c r="E11" s="380"/>
      <c r="F11" s="381">
        <f t="shared" si="0"/>
        <v>0</v>
      </c>
      <c r="G11" s="382"/>
      <c r="H11" s="382"/>
      <c r="I11" s="383">
        <f t="shared" si="1"/>
        <v>0</v>
      </c>
    </row>
    <row r="12" spans="1:13" x14ac:dyDescent="0.3">
      <c r="A12" s="377"/>
      <c r="B12" s="378"/>
      <c r="C12" s="379"/>
      <c r="D12" s="380"/>
      <c r="E12" s="380"/>
      <c r="F12" s="381">
        <f t="shared" si="0"/>
        <v>0</v>
      </c>
      <c r="G12" s="382"/>
      <c r="H12" s="382"/>
      <c r="I12" s="383">
        <f t="shared" si="1"/>
        <v>0</v>
      </c>
    </row>
    <row r="13" spans="1:13" x14ac:dyDescent="0.3">
      <c r="A13" s="377"/>
      <c r="B13" s="378"/>
      <c r="C13" s="379"/>
      <c r="D13" s="380"/>
      <c r="E13" s="380"/>
      <c r="F13" s="381">
        <f t="shared" si="0"/>
        <v>0</v>
      </c>
      <c r="G13" s="382"/>
      <c r="H13" s="382"/>
      <c r="I13" s="383">
        <f t="shared" si="1"/>
        <v>0</v>
      </c>
    </row>
    <row r="14" spans="1:13" x14ac:dyDescent="0.3">
      <c r="A14" s="377"/>
      <c r="B14" s="378"/>
      <c r="C14" s="379"/>
      <c r="D14" s="380"/>
      <c r="E14" s="380"/>
      <c r="F14" s="381">
        <f t="shared" si="0"/>
        <v>0</v>
      </c>
      <c r="G14" s="382"/>
      <c r="H14" s="382"/>
      <c r="I14" s="383">
        <f t="shared" si="1"/>
        <v>0</v>
      </c>
    </row>
    <row r="15" spans="1:13" x14ac:dyDescent="0.3">
      <c r="A15" s="377"/>
      <c r="B15" s="378"/>
      <c r="C15" s="379"/>
      <c r="D15" s="380"/>
      <c r="E15" s="380"/>
      <c r="F15" s="381">
        <f t="shared" si="0"/>
        <v>0</v>
      </c>
      <c r="G15" s="382"/>
      <c r="H15" s="382"/>
      <c r="I15" s="383">
        <f t="shared" si="1"/>
        <v>0</v>
      </c>
    </row>
    <row r="16" spans="1:13" x14ac:dyDescent="0.3">
      <c r="A16" s="377"/>
      <c r="B16" s="378"/>
      <c r="C16" s="379"/>
      <c r="D16" s="380"/>
      <c r="E16" s="380"/>
      <c r="F16" s="381">
        <f t="shared" si="0"/>
        <v>0</v>
      </c>
      <c r="G16" s="382"/>
      <c r="H16" s="382"/>
      <c r="I16" s="383">
        <f t="shared" si="1"/>
        <v>0</v>
      </c>
    </row>
    <row r="17" spans="1:9" x14ac:dyDescent="0.3">
      <c r="A17" s="377"/>
      <c r="B17" s="378"/>
      <c r="C17" s="379"/>
      <c r="D17" s="380"/>
      <c r="E17" s="380"/>
      <c r="F17" s="381">
        <f t="shared" si="0"/>
        <v>0</v>
      </c>
      <c r="G17" s="382"/>
      <c r="H17" s="382"/>
      <c r="I17" s="383">
        <f t="shared" si="1"/>
        <v>0</v>
      </c>
    </row>
    <row r="18" spans="1:9" x14ac:dyDescent="0.3">
      <c r="A18" s="377"/>
      <c r="B18" s="378"/>
      <c r="C18" s="379"/>
      <c r="D18" s="380"/>
      <c r="E18" s="380"/>
      <c r="F18" s="381">
        <f t="shared" si="0"/>
        <v>0</v>
      </c>
      <c r="G18" s="382"/>
      <c r="H18" s="382"/>
      <c r="I18" s="383">
        <f t="shared" si="1"/>
        <v>0</v>
      </c>
    </row>
    <row r="19" spans="1:9" x14ac:dyDescent="0.3">
      <c r="A19" s="377"/>
      <c r="B19" s="378"/>
      <c r="C19" s="379"/>
      <c r="D19" s="380"/>
      <c r="E19" s="380"/>
      <c r="F19" s="381">
        <f t="shared" si="0"/>
        <v>0</v>
      </c>
      <c r="G19" s="382"/>
      <c r="H19" s="382"/>
      <c r="I19" s="383">
        <f t="shared" si="1"/>
        <v>0</v>
      </c>
    </row>
    <row r="20" spans="1:9" x14ac:dyDescent="0.3">
      <c r="A20" s="377"/>
      <c r="B20" s="378"/>
      <c r="C20" s="379"/>
      <c r="D20" s="380"/>
      <c r="E20" s="380"/>
      <c r="F20" s="381">
        <f t="shared" si="0"/>
        <v>0</v>
      </c>
      <c r="G20" s="382"/>
      <c r="H20" s="382"/>
      <c r="I20" s="383">
        <f t="shared" si="1"/>
        <v>0</v>
      </c>
    </row>
    <row r="21" spans="1:9" x14ac:dyDescent="0.3">
      <c r="A21" s="377"/>
      <c r="B21" s="378"/>
      <c r="C21" s="379"/>
      <c r="D21" s="380"/>
      <c r="E21" s="380"/>
      <c r="F21" s="381">
        <f t="shared" si="0"/>
        <v>0</v>
      </c>
      <c r="G21" s="382"/>
      <c r="H21" s="382"/>
      <c r="I21" s="383">
        <f t="shared" si="1"/>
        <v>0</v>
      </c>
    </row>
    <row r="22" spans="1:9" x14ac:dyDescent="0.3">
      <c r="A22" s="377"/>
      <c r="B22" s="378"/>
      <c r="C22" s="379"/>
      <c r="D22" s="380"/>
      <c r="E22" s="380"/>
      <c r="F22" s="381">
        <f t="shared" si="0"/>
        <v>0</v>
      </c>
      <c r="G22" s="382"/>
      <c r="H22" s="382"/>
      <c r="I22" s="383">
        <f t="shared" si="1"/>
        <v>0</v>
      </c>
    </row>
    <row r="23" spans="1:9" x14ac:dyDescent="0.3">
      <c r="A23" s="377"/>
      <c r="B23" s="378"/>
      <c r="C23" s="379"/>
      <c r="D23" s="380"/>
      <c r="E23" s="380"/>
      <c r="F23" s="381">
        <f t="shared" si="0"/>
        <v>0</v>
      </c>
      <c r="G23" s="382"/>
      <c r="H23" s="382"/>
      <c r="I23" s="383">
        <f t="shared" si="1"/>
        <v>0</v>
      </c>
    </row>
    <row r="24" spans="1:9" x14ac:dyDescent="0.3">
      <c r="A24" s="377"/>
      <c r="B24" s="378"/>
      <c r="C24" s="379"/>
      <c r="D24" s="380"/>
      <c r="E24" s="380"/>
      <c r="F24" s="381">
        <f t="shared" si="0"/>
        <v>0</v>
      </c>
      <c r="G24" s="382"/>
      <c r="H24" s="382"/>
      <c r="I24" s="383">
        <f t="shared" si="1"/>
        <v>0</v>
      </c>
    </row>
    <row r="25" spans="1:9" ht="17.25" thickBot="1" x14ac:dyDescent="0.35">
      <c r="A25" s="384"/>
      <c r="B25" s="385" t="s">
        <v>220</v>
      </c>
      <c r="C25" s="386"/>
      <c r="D25" s="387"/>
      <c r="E25" s="387"/>
      <c r="F25" s="388">
        <f>SUM(F9:F24)</f>
        <v>0</v>
      </c>
      <c r="G25" s="387"/>
      <c r="H25" s="388">
        <f>SUM(H9:H24)</f>
        <v>0</v>
      </c>
      <c r="I25" s="389">
        <f>SUM(I9:I24)</f>
        <v>0</v>
      </c>
    </row>
    <row r="26" spans="1:9" x14ac:dyDescent="0.3">
      <c r="A26" s="307" t="s">
        <v>21</v>
      </c>
      <c r="B26" s="308"/>
      <c r="C26" s="308"/>
      <c r="D26" s="308"/>
      <c r="E26" s="308"/>
      <c r="F26" s="308"/>
      <c r="G26" s="308"/>
      <c r="H26" s="308"/>
      <c r="I26" s="308"/>
    </row>
    <row r="27" spans="1:9" x14ac:dyDescent="0.3">
      <c r="A27" s="309"/>
      <c r="B27" s="390" t="s">
        <v>78</v>
      </c>
      <c r="C27" s="310"/>
      <c r="D27" s="128"/>
      <c r="E27" s="128"/>
      <c r="F27" s="128"/>
      <c r="G27" s="128"/>
      <c r="H27" s="128"/>
      <c r="I27" s="128"/>
    </row>
    <row r="28" spans="1:9" x14ac:dyDescent="0.3">
      <c r="A28" s="311" t="s">
        <v>22</v>
      </c>
      <c r="B28" s="312"/>
      <c r="C28" s="312"/>
      <c r="D28" s="58"/>
      <c r="E28" s="58"/>
      <c r="F28" s="58"/>
      <c r="G28" s="58"/>
      <c r="H28" s="58"/>
      <c r="I28" s="58"/>
    </row>
    <row r="29" spans="1:9" x14ac:dyDescent="0.3">
      <c r="A29" s="309"/>
      <c r="B29" s="390" t="s">
        <v>79</v>
      </c>
      <c r="C29" s="313"/>
      <c r="D29" s="64"/>
      <c r="E29" s="64"/>
      <c r="F29" s="64"/>
      <c r="G29" s="64"/>
      <c r="H29" s="64"/>
      <c r="I29" s="64"/>
    </row>
    <row r="30" spans="1:9" x14ac:dyDescent="0.3">
      <c r="A30" s="314"/>
      <c r="B30" s="314"/>
      <c r="C30" s="312"/>
      <c r="D30" s="58"/>
      <c r="E30" s="58"/>
      <c r="F30" s="58"/>
      <c r="G30" s="58"/>
      <c r="H30" s="58"/>
      <c r="I30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D36D-97C5-4C0C-8549-C0D154FF0DAA}">
  <dimension ref="A1:M30"/>
  <sheetViews>
    <sheetView showGridLines="0" zoomScaleNormal="100" workbookViewId="0">
      <selection activeCell="L38" sqref="L38"/>
    </sheetView>
  </sheetViews>
  <sheetFormatPr defaultColWidth="9.140625" defaultRowHeight="16.5" x14ac:dyDescent="0.3"/>
  <cols>
    <col min="1" max="1" width="10.7109375" style="294" customWidth="1"/>
    <col min="2" max="2" width="28.140625" style="294" customWidth="1"/>
    <col min="3" max="9" width="10.7109375" style="294" customWidth="1"/>
    <col min="10" max="13" width="11.5703125" style="294" customWidth="1"/>
    <col min="14" max="16384" width="9.140625" style="294"/>
  </cols>
  <sheetData>
    <row r="1" spans="1:13" x14ac:dyDescent="0.3">
      <c r="A1" s="291" t="s">
        <v>221</v>
      </c>
      <c r="B1" s="292"/>
      <c r="C1" s="292"/>
      <c r="D1" s="292"/>
      <c r="E1" s="292"/>
      <c r="F1" s="292"/>
      <c r="G1" s="292"/>
      <c r="H1" s="292"/>
      <c r="I1" s="293"/>
    </row>
    <row r="2" spans="1:13" x14ac:dyDescent="0.3">
      <c r="A2" s="293"/>
      <c r="B2" s="293"/>
      <c r="C2" s="293"/>
      <c r="D2" s="295">
        <f>A27</f>
        <v>0</v>
      </c>
      <c r="E2" s="295">
        <f>A29</f>
        <v>0</v>
      </c>
      <c r="F2" s="293"/>
      <c r="G2" s="293"/>
      <c r="H2" s="293"/>
      <c r="I2" s="293"/>
      <c r="J2" s="63" t="s">
        <v>80</v>
      </c>
    </row>
    <row r="3" spans="1:13" x14ac:dyDescent="0.3">
      <c r="A3" s="296" t="s">
        <v>290</v>
      </c>
      <c r="B3" s="293"/>
      <c r="C3" s="293"/>
      <c r="D3" s="293"/>
      <c r="E3" s="293"/>
      <c r="F3" s="293"/>
      <c r="G3" s="293"/>
      <c r="H3" s="293"/>
      <c r="I3" s="293"/>
    </row>
    <row r="4" spans="1:13" x14ac:dyDescent="0.3">
      <c r="A4" s="195" t="s">
        <v>3</v>
      </c>
      <c r="B4" s="196">
        <f xml:space="preserve"> Alapa!$C$17</f>
        <v>0</v>
      </c>
      <c r="C4" s="196"/>
      <c r="D4" s="196"/>
      <c r="E4" s="197"/>
      <c r="F4" s="198" t="s">
        <v>85</v>
      </c>
      <c r="G4" s="199">
        <f>Alapa!$C$15</f>
        <v>0</v>
      </c>
      <c r="H4" s="196"/>
      <c r="I4" s="197"/>
      <c r="J4" s="297"/>
      <c r="K4" s="297"/>
      <c r="L4" s="297"/>
      <c r="M4" s="297"/>
    </row>
    <row r="5" spans="1:13" x14ac:dyDescent="0.3">
      <c r="A5" s="195" t="s">
        <v>1</v>
      </c>
      <c r="B5" s="196">
        <f xml:space="preserve"> Alapa!$C$12</f>
        <v>0</v>
      </c>
      <c r="C5" s="201"/>
      <c r="D5" s="196"/>
      <c r="E5" s="197"/>
      <c r="F5" s="195" t="s">
        <v>2</v>
      </c>
      <c r="G5" s="196" t="e">
        <f>VLOOKUP(K5,Alapa!$G$2:$H$22,2)</f>
        <v>#N/A</v>
      </c>
      <c r="H5" s="196" t="s">
        <v>13</v>
      </c>
      <c r="I5" s="202" t="str">
        <f>IF(Alapa!$N$2=0," ",Alapa!$N$2)</f>
        <v xml:space="preserve"> </v>
      </c>
      <c r="J5" s="60" t="s">
        <v>176</v>
      </c>
      <c r="K5" s="68">
        <v>1</v>
      </c>
      <c r="L5" s="297"/>
      <c r="M5" s="297"/>
    </row>
    <row r="6" spans="1:13" x14ac:dyDescent="0.3">
      <c r="A6" s="298"/>
      <c r="B6" s="299"/>
      <c r="C6" s="300"/>
      <c r="D6" s="298"/>
      <c r="E6" s="301"/>
      <c r="F6" s="298"/>
      <c r="G6" s="298"/>
      <c r="H6" s="298"/>
      <c r="I6" s="298"/>
    </row>
    <row r="7" spans="1:13" ht="17.25" thickBot="1" x14ac:dyDescent="0.35">
      <c r="A7" s="302"/>
      <c r="B7" s="302"/>
      <c r="C7" s="302"/>
      <c r="D7" s="303"/>
      <c r="E7" s="304"/>
      <c r="F7" s="305"/>
      <c r="G7" s="305"/>
      <c r="H7" s="305"/>
      <c r="I7" s="306"/>
    </row>
    <row r="8" spans="1:13" ht="82.5" x14ac:dyDescent="0.3">
      <c r="A8" s="372" t="s">
        <v>222</v>
      </c>
      <c r="B8" s="373" t="s">
        <v>212</v>
      </c>
      <c r="C8" s="373" t="s">
        <v>223</v>
      </c>
      <c r="D8" s="374" t="s">
        <v>224</v>
      </c>
      <c r="E8" s="374" t="s">
        <v>225</v>
      </c>
      <c r="F8" s="375" t="s">
        <v>226</v>
      </c>
      <c r="G8" s="375" t="s">
        <v>227</v>
      </c>
      <c r="H8" s="375" t="s">
        <v>228</v>
      </c>
      <c r="I8" s="376" t="s">
        <v>229</v>
      </c>
    </row>
    <row r="9" spans="1:13" x14ac:dyDescent="0.3">
      <c r="A9" s="377"/>
      <c r="B9" s="378"/>
      <c r="C9" s="379"/>
      <c r="D9" s="391"/>
      <c r="E9" s="391"/>
      <c r="F9" s="382"/>
      <c r="G9" s="382"/>
      <c r="H9" s="382"/>
      <c r="I9" s="383">
        <f>H9-(F9-G9)</f>
        <v>0</v>
      </c>
    </row>
    <row r="10" spans="1:13" x14ac:dyDescent="0.3">
      <c r="A10" s="377"/>
      <c r="B10" s="378"/>
      <c r="C10" s="379"/>
      <c r="D10" s="391"/>
      <c r="E10" s="391"/>
      <c r="F10" s="382"/>
      <c r="G10" s="382"/>
      <c r="H10" s="382"/>
      <c r="I10" s="383">
        <f t="shared" ref="I10:I25" si="0">H10-(F10-G10)</f>
        <v>0</v>
      </c>
    </row>
    <row r="11" spans="1:13" x14ac:dyDescent="0.3">
      <c r="A11" s="377"/>
      <c r="B11" s="378"/>
      <c r="C11" s="379"/>
      <c r="D11" s="391"/>
      <c r="E11" s="391"/>
      <c r="F11" s="382"/>
      <c r="G11" s="382"/>
      <c r="H11" s="382"/>
      <c r="I11" s="383">
        <f t="shared" si="0"/>
        <v>0</v>
      </c>
    </row>
    <row r="12" spans="1:13" x14ac:dyDescent="0.3">
      <c r="A12" s="377"/>
      <c r="B12" s="378"/>
      <c r="C12" s="379"/>
      <c r="D12" s="391"/>
      <c r="E12" s="391"/>
      <c r="F12" s="382"/>
      <c r="G12" s="382"/>
      <c r="H12" s="382"/>
      <c r="I12" s="383">
        <f t="shared" si="0"/>
        <v>0</v>
      </c>
    </row>
    <row r="13" spans="1:13" x14ac:dyDescent="0.3">
      <c r="A13" s="377"/>
      <c r="B13" s="378"/>
      <c r="C13" s="379"/>
      <c r="D13" s="391"/>
      <c r="E13" s="391"/>
      <c r="F13" s="382"/>
      <c r="G13" s="382"/>
      <c r="H13" s="382"/>
      <c r="I13" s="383">
        <f t="shared" si="0"/>
        <v>0</v>
      </c>
    </row>
    <row r="14" spans="1:13" x14ac:dyDescent="0.3">
      <c r="A14" s="377"/>
      <c r="B14" s="378"/>
      <c r="C14" s="379"/>
      <c r="D14" s="391"/>
      <c r="E14" s="391"/>
      <c r="F14" s="382"/>
      <c r="G14" s="382"/>
      <c r="H14" s="382"/>
      <c r="I14" s="383">
        <f t="shared" si="0"/>
        <v>0</v>
      </c>
    </row>
    <row r="15" spans="1:13" x14ac:dyDescent="0.3">
      <c r="A15" s="377"/>
      <c r="B15" s="378"/>
      <c r="C15" s="379"/>
      <c r="D15" s="391"/>
      <c r="E15" s="391"/>
      <c r="F15" s="382"/>
      <c r="G15" s="382"/>
      <c r="H15" s="382"/>
      <c r="I15" s="383">
        <f t="shared" si="0"/>
        <v>0</v>
      </c>
    </row>
    <row r="16" spans="1:13" x14ac:dyDescent="0.3">
      <c r="A16" s="377"/>
      <c r="B16" s="378"/>
      <c r="C16" s="379"/>
      <c r="D16" s="391"/>
      <c r="E16" s="391"/>
      <c r="F16" s="382"/>
      <c r="G16" s="382"/>
      <c r="H16" s="382"/>
      <c r="I16" s="383">
        <f t="shared" si="0"/>
        <v>0</v>
      </c>
    </row>
    <row r="17" spans="1:9" x14ac:dyDescent="0.3">
      <c r="A17" s="377"/>
      <c r="B17" s="378"/>
      <c r="C17" s="379"/>
      <c r="D17" s="391"/>
      <c r="E17" s="391"/>
      <c r="F17" s="382"/>
      <c r="G17" s="382"/>
      <c r="H17" s="382"/>
      <c r="I17" s="383">
        <f t="shared" si="0"/>
        <v>0</v>
      </c>
    </row>
    <row r="18" spans="1:9" x14ac:dyDescent="0.3">
      <c r="A18" s="377"/>
      <c r="B18" s="378"/>
      <c r="C18" s="379"/>
      <c r="D18" s="391"/>
      <c r="E18" s="391"/>
      <c r="F18" s="382"/>
      <c r="G18" s="382"/>
      <c r="H18" s="382"/>
      <c r="I18" s="383">
        <f t="shared" si="0"/>
        <v>0</v>
      </c>
    </row>
    <row r="19" spans="1:9" x14ac:dyDescent="0.3">
      <c r="A19" s="377"/>
      <c r="B19" s="378"/>
      <c r="C19" s="379"/>
      <c r="D19" s="391"/>
      <c r="E19" s="391"/>
      <c r="F19" s="382"/>
      <c r="G19" s="382"/>
      <c r="H19" s="382"/>
      <c r="I19" s="383">
        <f t="shared" si="0"/>
        <v>0</v>
      </c>
    </row>
    <row r="20" spans="1:9" x14ac:dyDescent="0.3">
      <c r="A20" s="377"/>
      <c r="B20" s="378"/>
      <c r="C20" s="379"/>
      <c r="D20" s="391"/>
      <c r="E20" s="391"/>
      <c r="F20" s="382"/>
      <c r="G20" s="382"/>
      <c r="H20" s="382"/>
      <c r="I20" s="383">
        <f t="shared" si="0"/>
        <v>0</v>
      </c>
    </row>
    <row r="21" spans="1:9" x14ac:dyDescent="0.3">
      <c r="A21" s="377"/>
      <c r="B21" s="378"/>
      <c r="C21" s="379"/>
      <c r="D21" s="391"/>
      <c r="E21" s="391"/>
      <c r="F21" s="382"/>
      <c r="G21" s="382"/>
      <c r="H21" s="382"/>
      <c r="I21" s="383">
        <f t="shared" si="0"/>
        <v>0</v>
      </c>
    </row>
    <row r="22" spans="1:9" x14ac:dyDescent="0.3">
      <c r="A22" s="377"/>
      <c r="B22" s="378"/>
      <c r="C22" s="379"/>
      <c r="D22" s="391"/>
      <c r="E22" s="391"/>
      <c r="F22" s="382"/>
      <c r="G22" s="382"/>
      <c r="H22" s="382"/>
      <c r="I22" s="383">
        <f t="shared" si="0"/>
        <v>0</v>
      </c>
    </row>
    <row r="23" spans="1:9" x14ac:dyDescent="0.3">
      <c r="A23" s="377"/>
      <c r="B23" s="378"/>
      <c r="C23" s="379"/>
      <c r="D23" s="391"/>
      <c r="E23" s="391"/>
      <c r="F23" s="382"/>
      <c r="G23" s="382"/>
      <c r="H23" s="382"/>
      <c r="I23" s="383">
        <f t="shared" si="0"/>
        <v>0</v>
      </c>
    </row>
    <row r="24" spans="1:9" x14ac:dyDescent="0.3">
      <c r="A24" s="377"/>
      <c r="B24" s="378"/>
      <c r="C24" s="379"/>
      <c r="D24" s="391"/>
      <c r="E24" s="391"/>
      <c r="F24" s="382"/>
      <c r="G24" s="382"/>
      <c r="H24" s="382"/>
      <c r="I24" s="383">
        <f t="shared" si="0"/>
        <v>0</v>
      </c>
    </row>
    <row r="25" spans="1:9" ht="17.25" thickBot="1" x14ac:dyDescent="0.35">
      <c r="A25" s="384"/>
      <c r="B25" s="385" t="s">
        <v>220</v>
      </c>
      <c r="C25" s="386"/>
      <c r="D25" s="392"/>
      <c r="E25" s="392"/>
      <c r="F25" s="388">
        <f>SUM(F9:F24)</f>
        <v>0</v>
      </c>
      <c r="G25" s="387">
        <f>SUM(G9:G24)</f>
        <v>0</v>
      </c>
      <c r="H25" s="388">
        <f>SUM(H9:H24)</f>
        <v>0</v>
      </c>
      <c r="I25" s="389">
        <f t="shared" si="0"/>
        <v>0</v>
      </c>
    </row>
    <row r="26" spans="1:9" x14ac:dyDescent="0.3">
      <c r="A26" s="307" t="s">
        <v>21</v>
      </c>
      <c r="B26" s="308"/>
      <c r="C26" s="308"/>
      <c r="D26" s="308"/>
      <c r="E26" s="308"/>
      <c r="F26" s="308"/>
      <c r="G26" s="308"/>
      <c r="H26" s="308"/>
      <c r="I26" s="308"/>
    </row>
    <row r="27" spans="1:9" x14ac:dyDescent="0.3">
      <c r="A27" s="309"/>
      <c r="B27" s="393" t="s">
        <v>78</v>
      </c>
      <c r="C27" s="310"/>
      <c r="D27" s="128"/>
      <c r="E27" s="128"/>
      <c r="F27" s="128"/>
      <c r="G27" s="128"/>
      <c r="H27" s="128"/>
      <c r="I27" s="128"/>
    </row>
    <row r="28" spans="1:9" x14ac:dyDescent="0.3">
      <c r="A28" s="311" t="s">
        <v>22</v>
      </c>
      <c r="B28" s="312"/>
      <c r="C28" s="312"/>
      <c r="D28" s="58"/>
      <c r="E28" s="58"/>
      <c r="F28" s="58"/>
      <c r="G28" s="58"/>
      <c r="H28" s="58"/>
      <c r="I28" s="58"/>
    </row>
    <row r="29" spans="1:9" x14ac:dyDescent="0.3">
      <c r="A29" s="309"/>
      <c r="B29" s="393" t="s">
        <v>79</v>
      </c>
      <c r="C29" s="313"/>
      <c r="D29" s="64"/>
      <c r="E29" s="64"/>
      <c r="F29" s="64"/>
      <c r="G29" s="64"/>
      <c r="H29" s="64"/>
      <c r="I29" s="64"/>
    </row>
    <row r="30" spans="1:9" x14ac:dyDescent="0.3">
      <c r="A30" s="314"/>
      <c r="B30" s="314"/>
      <c r="C30" s="312"/>
      <c r="D30" s="58"/>
      <c r="E30" s="58"/>
      <c r="F30" s="58"/>
      <c r="G30" s="58"/>
      <c r="H30" s="58"/>
      <c r="I30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352A-0D5E-4CE1-A45F-B77450965CC0}">
  <sheetPr>
    <pageSetUpPr fitToPage="1"/>
  </sheetPr>
  <dimension ref="A1:N38"/>
  <sheetViews>
    <sheetView showGridLines="0" zoomScaleNormal="100" workbookViewId="0">
      <selection activeCell="L38" sqref="L38"/>
    </sheetView>
  </sheetViews>
  <sheetFormatPr defaultColWidth="7.85546875" defaultRowHeight="16.5" x14ac:dyDescent="0.3"/>
  <cols>
    <col min="1" max="1" width="9.5703125" style="457" customWidth="1"/>
    <col min="2" max="2" width="23.5703125" style="423" customWidth="1"/>
    <col min="3" max="12" width="10.42578125" style="423" customWidth="1"/>
    <col min="13" max="13" width="9.5703125" style="423" customWidth="1"/>
    <col min="14" max="16384" width="7.85546875" style="423"/>
  </cols>
  <sheetData>
    <row r="1" spans="1:14" s="398" customFormat="1" x14ac:dyDescent="0.3">
      <c r="A1" s="394" t="s">
        <v>230</v>
      </c>
      <c r="B1" s="395"/>
      <c r="C1" s="395"/>
      <c r="D1" s="396"/>
      <c r="E1" s="396"/>
      <c r="F1" s="395"/>
      <c r="G1" s="395"/>
      <c r="H1" s="395"/>
      <c r="I1" s="397"/>
      <c r="J1" s="397"/>
      <c r="K1" s="397"/>
      <c r="L1" s="397"/>
    </row>
    <row r="2" spans="1:14" s="398" customFormat="1" x14ac:dyDescent="0.3">
      <c r="A2" s="399"/>
      <c r="B2" s="395"/>
      <c r="C2" s="397"/>
      <c r="D2" s="400">
        <f>A35</f>
        <v>0</v>
      </c>
      <c r="E2" s="400">
        <f>A37</f>
        <v>0</v>
      </c>
      <c r="F2" s="397"/>
      <c r="G2" s="397"/>
      <c r="H2" s="401"/>
      <c r="I2" s="397"/>
      <c r="J2" s="397"/>
      <c r="K2" s="397"/>
      <c r="L2" s="397"/>
      <c r="M2" s="63" t="s">
        <v>80</v>
      </c>
    </row>
    <row r="3" spans="1:14" s="398" customFormat="1" x14ac:dyDescent="0.3">
      <c r="A3" s="402" t="s">
        <v>281</v>
      </c>
      <c r="B3" s="397"/>
      <c r="C3" s="397"/>
      <c r="D3" s="397"/>
      <c r="E3" s="397"/>
      <c r="F3" s="397"/>
      <c r="G3" s="397"/>
      <c r="H3" s="403" t="s">
        <v>38</v>
      </c>
      <c r="I3" s="397"/>
      <c r="J3" s="397"/>
      <c r="K3" s="397"/>
      <c r="L3" s="404"/>
    </row>
    <row r="4" spans="1:14" s="398" customFormat="1" x14ac:dyDescent="0.3">
      <c r="A4" s="405" t="str">
        <f>"Ügyfél:   "&amp;Alapa!$C$17</f>
        <v xml:space="preserve">Ügyfél:   </v>
      </c>
      <c r="B4" s="406"/>
      <c r="C4" s="406"/>
      <c r="D4" s="406"/>
      <c r="E4" s="407" t="s">
        <v>85</v>
      </c>
      <c r="F4" s="408">
        <f>Alapa!$C$15</f>
        <v>0</v>
      </c>
      <c r="G4" s="409"/>
      <c r="H4" s="410"/>
      <c r="I4" s="411"/>
      <c r="J4" s="412"/>
      <c r="K4" s="397"/>
      <c r="L4" s="397"/>
    </row>
    <row r="5" spans="1:14" s="398" customFormat="1" x14ac:dyDescent="0.2">
      <c r="A5" s="405" t="str">
        <f>"Fordulónap: "&amp;Alapa!$C$12</f>
        <v xml:space="preserve">Fordulónap: </v>
      </c>
      <c r="B5" s="413"/>
      <c r="C5" s="413"/>
      <c r="D5" s="413"/>
      <c r="E5" s="414" t="s">
        <v>2</v>
      </c>
      <c r="F5" s="406" t="e">
        <f>VLOOKUP(N5,Alapa!$G$2:$H$22,2)</f>
        <v>#N/A</v>
      </c>
      <c r="G5" s="415"/>
      <c r="H5" s="406" t="s">
        <v>13</v>
      </c>
      <c r="I5" s="316" t="str">
        <f>IF(Alapa!$N$2=0," ",Alapa!$N$2)</f>
        <v xml:space="preserve"> </v>
      </c>
      <c r="J5" s="416"/>
      <c r="K5" s="397"/>
      <c r="L5" s="397"/>
      <c r="M5" s="60" t="s">
        <v>176</v>
      </c>
      <c r="N5" s="68">
        <v>1</v>
      </c>
    </row>
    <row r="6" spans="1:14" s="398" customFormat="1" x14ac:dyDescent="0.3">
      <c r="A6" s="417"/>
      <c r="B6" s="418"/>
      <c r="C6" s="419"/>
      <c r="D6" s="418"/>
      <c r="E6" s="420"/>
      <c r="F6" s="409"/>
      <c r="G6" s="421"/>
      <c r="H6" s="420"/>
      <c r="I6" s="397"/>
      <c r="J6" s="397"/>
      <c r="K6" s="397"/>
      <c r="L6" s="397"/>
    </row>
    <row r="7" spans="1:14" x14ac:dyDescent="0.3">
      <c r="A7" s="422"/>
      <c r="B7" s="396"/>
      <c r="C7" s="397"/>
      <c r="D7" s="397"/>
      <c r="E7" s="397"/>
      <c r="F7" s="397"/>
      <c r="G7" s="396"/>
      <c r="H7" s="396"/>
      <c r="I7" s="396"/>
      <c r="J7" s="396"/>
      <c r="K7" s="396"/>
      <c r="L7" s="396"/>
    </row>
    <row r="8" spans="1:14" ht="27.75" thickBot="1" x14ac:dyDescent="0.35">
      <c r="A8" s="424"/>
      <c r="B8" s="424"/>
      <c r="C8" s="424" t="s">
        <v>231</v>
      </c>
      <c r="D8" s="425"/>
      <c r="E8" s="425"/>
      <c r="F8" s="425"/>
      <c r="G8" s="425"/>
      <c r="H8" s="425"/>
      <c r="I8" s="425"/>
      <c r="J8" s="425"/>
      <c r="K8" s="425"/>
      <c r="L8" s="425"/>
    </row>
    <row r="9" spans="1:14" ht="27" x14ac:dyDescent="0.3">
      <c r="A9" s="426" t="s">
        <v>232</v>
      </c>
      <c r="B9" s="427" t="s">
        <v>233</v>
      </c>
      <c r="C9" s="427" t="s">
        <v>234</v>
      </c>
      <c r="D9" s="427" t="s">
        <v>235</v>
      </c>
      <c r="E9" s="427" t="s">
        <v>236</v>
      </c>
      <c r="F9" s="427" t="s">
        <v>237</v>
      </c>
      <c r="G9" s="427" t="s">
        <v>238</v>
      </c>
      <c r="H9" s="427" t="s">
        <v>89</v>
      </c>
      <c r="I9" s="427" t="s">
        <v>239</v>
      </c>
      <c r="J9" s="428" t="s">
        <v>240</v>
      </c>
      <c r="K9" s="429"/>
      <c r="L9" s="429"/>
    </row>
    <row r="10" spans="1:14" x14ac:dyDescent="0.25">
      <c r="A10" s="430" t="s">
        <v>73</v>
      </c>
      <c r="B10" s="431"/>
      <c r="C10" s="432"/>
      <c r="D10" s="432"/>
      <c r="E10" s="432"/>
      <c r="F10" s="432"/>
      <c r="G10" s="432"/>
      <c r="H10" s="433">
        <f>SUM(C10:G10)</f>
        <v>0</v>
      </c>
      <c r="I10" s="432"/>
      <c r="J10" s="434">
        <f>H10-I10</f>
        <v>0</v>
      </c>
      <c r="K10" s="429"/>
      <c r="L10" s="429"/>
    </row>
    <row r="11" spans="1:14" x14ac:dyDescent="0.25">
      <c r="A11" s="430" t="s">
        <v>74</v>
      </c>
      <c r="B11" s="431"/>
      <c r="C11" s="432"/>
      <c r="D11" s="432"/>
      <c r="E11" s="432"/>
      <c r="F11" s="432"/>
      <c r="G11" s="432"/>
      <c r="H11" s="433">
        <f>SUM(C11:G11)</f>
        <v>0</v>
      </c>
      <c r="I11" s="432"/>
      <c r="J11" s="434">
        <f>H11-I11</f>
        <v>0</v>
      </c>
      <c r="K11" s="429"/>
      <c r="L11" s="429"/>
    </row>
    <row r="12" spans="1:14" x14ac:dyDescent="0.25">
      <c r="A12" s="430" t="s">
        <v>75</v>
      </c>
      <c r="B12" s="431"/>
      <c r="C12" s="432"/>
      <c r="D12" s="432"/>
      <c r="E12" s="432"/>
      <c r="F12" s="432"/>
      <c r="G12" s="432"/>
      <c r="H12" s="433">
        <f>SUM(C12:G12)</f>
        <v>0</v>
      </c>
      <c r="I12" s="432"/>
      <c r="J12" s="434">
        <f>H12-I12</f>
        <v>0</v>
      </c>
      <c r="K12" s="429"/>
      <c r="L12" s="429"/>
    </row>
    <row r="13" spans="1:14" x14ac:dyDescent="0.25">
      <c r="A13" s="430" t="s">
        <v>76</v>
      </c>
      <c r="B13" s="431"/>
      <c r="C13" s="432"/>
      <c r="D13" s="432"/>
      <c r="E13" s="432"/>
      <c r="F13" s="432"/>
      <c r="G13" s="432"/>
      <c r="H13" s="433">
        <f>SUM(C13:G13)</f>
        <v>0</v>
      </c>
      <c r="I13" s="432"/>
      <c r="J13" s="434">
        <f>H13-I13</f>
        <v>0</v>
      </c>
      <c r="K13" s="429"/>
      <c r="L13" s="429"/>
    </row>
    <row r="14" spans="1:14" x14ac:dyDescent="0.25">
      <c r="A14" s="430" t="s">
        <v>77</v>
      </c>
      <c r="B14" s="431"/>
      <c r="C14" s="432"/>
      <c r="D14" s="432"/>
      <c r="E14" s="432"/>
      <c r="F14" s="432"/>
      <c r="G14" s="432"/>
      <c r="H14" s="433">
        <f>SUM(C14:G14)</f>
        <v>0</v>
      </c>
      <c r="I14" s="432"/>
      <c r="J14" s="434">
        <f>H14-I14</f>
        <v>0</v>
      </c>
      <c r="K14" s="429"/>
      <c r="L14" s="429"/>
    </row>
    <row r="15" spans="1:14" ht="17.25" thickBot="1" x14ac:dyDescent="0.35">
      <c r="A15" s="435" t="s">
        <v>38</v>
      </c>
      <c r="B15" s="436" t="s">
        <v>241</v>
      </c>
      <c r="C15" s="437">
        <f t="shared" ref="C15:J15" si="0">SUM(C10:C14)</f>
        <v>0</v>
      </c>
      <c r="D15" s="437">
        <f t="shared" si="0"/>
        <v>0</v>
      </c>
      <c r="E15" s="437">
        <f t="shared" si="0"/>
        <v>0</v>
      </c>
      <c r="F15" s="437">
        <f t="shared" si="0"/>
        <v>0</v>
      </c>
      <c r="G15" s="437">
        <f t="shared" si="0"/>
        <v>0</v>
      </c>
      <c r="H15" s="437">
        <f t="shared" si="0"/>
        <v>0</v>
      </c>
      <c r="I15" s="437">
        <f t="shared" si="0"/>
        <v>0</v>
      </c>
      <c r="J15" s="438">
        <f t="shared" si="0"/>
        <v>0</v>
      </c>
      <c r="K15" s="429"/>
      <c r="L15" s="429"/>
    </row>
    <row r="16" spans="1:14" x14ac:dyDescent="0.3">
      <c r="A16" s="425"/>
      <c r="B16" s="425"/>
      <c r="C16" s="425"/>
      <c r="D16" s="425"/>
      <c r="E16" s="425"/>
      <c r="F16" s="425"/>
      <c r="G16" s="425"/>
      <c r="H16" s="425"/>
      <c r="I16" s="425"/>
      <c r="J16" s="425"/>
      <c r="K16" s="425"/>
      <c r="L16" s="425"/>
    </row>
    <row r="17" spans="1:12" ht="54.75" thickBot="1" x14ac:dyDescent="0.35">
      <c r="A17" s="424"/>
      <c r="B17" s="424"/>
      <c r="C17" s="424" t="s">
        <v>242</v>
      </c>
      <c r="D17" s="425"/>
      <c r="E17" s="425"/>
      <c r="F17" s="425"/>
      <c r="G17" s="425"/>
      <c r="H17" s="425"/>
      <c r="I17" s="425"/>
      <c r="J17" s="425"/>
      <c r="K17" s="425"/>
      <c r="L17" s="425"/>
    </row>
    <row r="18" spans="1:12" ht="40.5" x14ac:dyDescent="0.3">
      <c r="A18" s="426" t="s">
        <v>232</v>
      </c>
      <c r="B18" s="427" t="s">
        <v>233</v>
      </c>
      <c r="C18" s="427" t="s">
        <v>243</v>
      </c>
      <c r="D18" s="427" t="s">
        <v>244</v>
      </c>
      <c r="E18" s="427" t="s">
        <v>106</v>
      </c>
      <c r="F18" s="427" t="s">
        <v>245</v>
      </c>
      <c r="G18" s="427" t="s">
        <v>246</v>
      </c>
      <c r="H18" s="439" t="s">
        <v>247</v>
      </c>
      <c r="I18" s="563" t="s">
        <v>248</v>
      </c>
      <c r="J18" s="564"/>
      <c r="K18" s="440" t="s">
        <v>249</v>
      </c>
      <c r="L18" s="429"/>
    </row>
    <row r="19" spans="1:12" x14ac:dyDescent="0.25">
      <c r="A19" s="430" t="s">
        <v>73</v>
      </c>
      <c r="B19" s="431"/>
      <c r="C19" s="432"/>
      <c r="D19" s="432"/>
      <c r="E19" s="433">
        <f>+D19-C19</f>
        <v>0</v>
      </c>
      <c r="F19" s="432"/>
      <c r="G19" s="433">
        <f>+E19-F19</f>
        <v>0</v>
      </c>
      <c r="H19" s="432"/>
      <c r="I19" s="441" t="s">
        <v>38</v>
      </c>
      <c r="J19" s="442"/>
      <c r="K19" s="434">
        <f>+G19-H19</f>
        <v>0</v>
      </c>
      <c r="L19" s="429"/>
    </row>
    <row r="20" spans="1:12" x14ac:dyDescent="0.25">
      <c r="A20" s="430" t="s">
        <v>74</v>
      </c>
      <c r="B20" s="431"/>
      <c r="C20" s="432"/>
      <c r="D20" s="432"/>
      <c r="E20" s="433">
        <f>+D20-C20</f>
        <v>0</v>
      </c>
      <c r="F20" s="432"/>
      <c r="G20" s="433">
        <f>+E20-F20</f>
        <v>0</v>
      </c>
      <c r="H20" s="432"/>
      <c r="I20" s="441" t="s">
        <v>38</v>
      </c>
      <c r="J20" s="442"/>
      <c r="K20" s="434">
        <f>+G20-H20</f>
        <v>0</v>
      </c>
      <c r="L20" s="429"/>
    </row>
    <row r="21" spans="1:12" x14ac:dyDescent="0.25">
      <c r="A21" s="430" t="s">
        <v>75</v>
      </c>
      <c r="B21" s="431"/>
      <c r="C21" s="432"/>
      <c r="D21" s="432"/>
      <c r="E21" s="433">
        <f>+D21-C21</f>
        <v>0</v>
      </c>
      <c r="F21" s="432"/>
      <c r="G21" s="433">
        <f>+E21-F21</f>
        <v>0</v>
      </c>
      <c r="H21" s="432"/>
      <c r="I21" s="441" t="s">
        <v>38</v>
      </c>
      <c r="J21" s="442"/>
      <c r="K21" s="434">
        <f>+G21-H21</f>
        <v>0</v>
      </c>
      <c r="L21" s="429"/>
    </row>
    <row r="22" spans="1:12" x14ac:dyDescent="0.25">
      <c r="A22" s="430" t="s">
        <v>76</v>
      </c>
      <c r="B22" s="431"/>
      <c r="C22" s="432"/>
      <c r="D22" s="432"/>
      <c r="E22" s="433">
        <f>+D22-C22</f>
        <v>0</v>
      </c>
      <c r="F22" s="432"/>
      <c r="G22" s="433">
        <f>+E22-F22</f>
        <v>0</v>
      </c>
      <c r="H22" s="432"/>
      <c r="I22" s="441" t="s">
        <v>38</v>
      </c>
      <c r="J22" s="442"/>
      <c r="K22" s="434">
        <f>+G22-H22</f>
        <v>0</v>
      </c>
      <c r="L22" s="429"/>
    </row>
    <row r="23" spans="1:12" x14ac:dyDescent="0.25">
      <c r="A23" s="430" t="s">
        <v>77</v>
      </c>
      <c r="B23" s="431"/>
      <c r="C23" s="432"/>
      <c r="D23" s="432"/>
      <c r="E23" s="433">
        <f>+D23-C23</f>
        <v>0</v>
      </c>
      <c r="F23" s="432"/>
      <c r="G23" s="433">
        <f>+E23-F23</f>
        <v>0</v>
      </c>
      <c r="H23" s="432"/>
      <c r="I23" s="441" t="s">
        <v>38</v>
      </c>
      <c r="J23" s="442"/>
      <c r="K23" s="434">
        <f>+G23-H23</f>
        <v>0</v>
      </c>
      <c r="L23" s="429"/>
    </row>
    <row r="24" spans="1:12" ht="17.25" thickBot="1" x14ac:dyDescent="0.35">
      <c r="A24" s="435" t="s">
        <v>38</v>
      </c>
      <c r="B24" s="436" t="s">
        <v>241</v>
      </c>
      <c r="C24" s="437">
        <f t="shared" ref="C24:H24" si="1">SUM(C19:C23)</f>
        <v>0</v>
      </c>
      <c r="D24" s="437">
        <f t="shared" si="1"/>
        <v>0</v>
      </c>
      <c r="E24" s="437">
        <f t="shared" si="1"/>
        <v>0</v>
      </c>
      <c r="F24" s="437">
        <f t="shared" si="1"/>
        <v>0</v>
      </c>
      <c r="G24" s="437">
        <f t="shared" si="1"/>
        <v>0</v>
      </c>
      <c r="H24" s="437">
        <f t="shared" si="1"/>
        <v>0</v>
      </c>
      <c r="I24" s="443" t="s">
        <v>38</v>
      </c>
      <c r="J24" s="444"/>
      <c r="K24" s="438">
        <f>SUM(K19:K23)</f>
        <v>0</v>
      </c>
      <c r="L24" s="429"/>
    </row>
    <row r="25" spans="1:12" x14ac:dyDescent="0.3">
      <c r="A25" s="565" t="s">
        <v>250</v>
      </c>
      <c r="B25" s="565"/>
      <c r="C25" s="565"/>
      <c r="D25" s="565"/>
      <c r="E25" s="565"/>
      <c r="F25" s="565"/>
      <c r="G25" s="565"/>
      <c r="H25" s="565"/>
      <c r="I25" s="565"/>
      <c r="J25" s="565"/>
      <c r="K25" s="565"/>
      <c r="L25" s="565"/>
    </row>
    <row r="26" spans="1:12" ht="41.25" thickBot="1" x14ac:dyDescent="0.3">
      <c r="A26" s="424"/>
      <c r="B26" s="424"/>
      <c r="C26" s="424" t="s">
        <v>251</v>
      </c>
      <c r="D26" s="424"/>
      <c r="E26" s="424"/>
      <c r="F26" s="424"/>
      <c r="G26" s="424"/>
      <c r="H26" s="424"/>
      <c r="I26" s="424"/>
      <c r="J26" s="424"/>
      <c r="K26" s="445" t="s">
        <v>38</v>
      </c>
      <c r="L26" s="445" t="s">
        <v>38</v>
      </c>
    </row>
    <row r="27" spans="1:12" ht="27" x14ac:dyDescent="0.3">
      <c r="A27" s="426" t="s">
        <v>232</v>
      </c>
      <c r="B27" s="427" t="s">
        <v>233</v>
      </c>
      <c r="C27" s="446" t="s">
        <v>252</v>
      </c>
      <c r="D27" s="446" t="s">
        <v>253</v>
      </c>
      <c r="E27" s="446" t="s">
        <v>254</v>
      </c>
      <c r="F27" s="427" t="s">
        <v>243</v>
      </c>
      <c r="G27" s="427" t="s">
        <v>255</v>
      </c>
      <c r="H27" s="427" t="s">
        <v>256</v>
      </c>
      <c r="I27" s="427" t="s">
        <v>257</v>
      </c>
      <c r="J27" s="427" t="s">
        <v>258</v>
      </c>
      <c r="K27" s="427" t="s">
        <v>259</v>
      </c>
      <c r="L27" s="440" t="s">
        <v>239</v>
      </c>
    </row>
    <row r="28" spans="1:12" x14ac:dyDescent="0.25">
      <c r="A28" s="430" t="s">
        <v>73</v>
      </c>
      <c r="B28" s="447" t="s">
        <v>38</v>
      </c>
      <c r="C28" s="448"/>
      <c r="D28" s="448"/>
      <c r="E28" s="449">
        <f>C28-D28</f>
        <v>0</v>
      </c>
      <c r="F28" s="450"/>
      <c r="G28" s="450"/>
      <c r="H28" s="451">
        <f>C28-E28+G28</f>
        <v>0</v>
      </c>
      <c r="I28" s="449"/>
      <c r="J28" s="449"/>
      <c r="K28" s="449"/>
      <c r="L28" s="452">
        <f>I28-J28+K28</f>
        <v>0</v>
      </c>
    </row>
    <row r="29" spans="1:12" x14ac:dyDescent="0.25">
      <c r="A29" s="430" t="s">
        <v>74</v>
      </c>
      <c r="B29" s="447"/>
      <c r="C29" s="448"/>
      <c r="D29" s="448"/>
      <c r="E29" s="449">
        <f>C29-D29</f>
        <v>0</v>
      </c>
      <c r="F29" s="450"/>
      <c r="G29" s="450"/>
      <c r="H29" s="451">
        <f>C29-E29+G29</f>
        <v>0</v>
      </c>
      <c r="I29" s="449"/>
      <c r="J29" s="449"/>
      <c r="K29" s="449"/>
      <c r="L29" s="452">
        <f>I29-J29+K29</f>
        <v>0</v>
      </c>
    </row>
    <row r="30" spans="1:12" x14ac:dyDescent="0.25">
      <c r="A30" s="430" t="s">
        <v>75</v>
      </c>
      <c r="B30" s="447"/>
      <c r="C30" s="448"/>
      <c r="D30" s="448"/>
      <c r="E30" s="449">
        <f>C30-D30</f>
        <v>0</v>
      </c>
      <c r="F30" s="450"/>
      <c r="G30" s="450"/>
      <c r="H30" s="451">
        <f>C30-E30+G30</f>
        <v>0</v>
      </c>
      <c r="I30" s="449"/>
      <c r="J30" s="449"/>
      <c r="K30" s="449"/>
      <c r="L30" s="452">
        <f>I30-J30+K30</f>
        <v>0</v>
      </c>
    </row>
    <row r="31" spans="1:12" x14ac:dyDescent="0.25">
      <c r="A31" s="430" t="s">
        <v>76</v>
      </c>
      <c r="B31" s="447"/>
      <c r="C31" s="448"/>
      <c r="D31" s="448"/>
      <c r="E31" s="449">
        <f>C31-D31</f>
        <v>0</v>
      </c>
      <c r="F31" s="450"/>
      <c r="G31" s="450"/>
      <c r="H31" s="451">
        <f>C31-E31+G31</f>
        <v>0</v>
      </c>
      <c r="I31" s="449"/>
      <c r="J31" s="449"/>
      <c r="K31" s="449"/>
      <c r="L31" s="452">
        <f>I31-J31+K31</f>
        <v>0</v>
      </c>
    </row>
    <row r="32" spans="1:12" x14ac:dyDescent="0.25">
      <c r="A32" s="430" t="s">
        <v>77</v>
      </c>
      <c r="B32" s="447"/>
      <c r="C32" s="448"/>
      <c r="D32" s="448"/>
      <c r="E32" s="449">
        <f>C32-D32</f>
        <v>0</v>
      </c>
      <c r="F32" s="450"/>
      <c r="G32" s="450"/>
      <c r="H32" s="451">
        <f>C32-E32+G32</f>
        <v>0</v>
      </c>
      <c r="I32" s="449"/>
      <c r="J32" s="449"/>
      <c r="K32" s="449"/>
      <c r="L32" s="452">
        <f>I32-J32+K32</f>
        <v>0</v>
      </c>
    </row>
    <row r="33" spans="1:12" ht="17.25" thickBot="1" x14ac:dyDescent="0.3">
      <c r="A33" s="435"/>
      <c r="B33" s="453" t="s">
        <v>241</v>
      </c>
      <c r="C33" s="454">
        <f>SUM(C28:C32)</f>
        <v>0</v>
      </c>
      <c r="D33" s="454">
        <f t="shared" ref="D33:L33" si="2">SUM(D28:D32)</f>
        <v>0</v>
      </c>
      <c r="E33" s="454">
        <f t="shared" si="2"/>
        <v>0</v>
      </c>
      <c r="F33" s="454">
        <f t="shared" si="2"/>
        <v>0</v>
      </c>
      <c r="G33" s="454">
        <f t="shared" si="2"/>
        <v>0</v>
      </c>
      <c r="H33" s="454">
        <f t="shared" si="2"/>
        <v>0</v>
      </c>
      <c r="I33" s="454">
        <f t="shared" si="2"/>
        <v>0</v>
      </c>
      <c r="J33" s="454">
        <f t="shared" si="2"/>
        <v>0</v>
      </c>
      <c r="K33" s="454">
        <f t="shared" si="2"/>
        <v>0</v>
      </c>
      <c r="L33" s="455">
        <f t="shared" si="2"/>
        <v>0</v>
      </c>
    </row>
    <row r="34" spans="1:12" x14ac:dyDescent="0.2">
      <c r="A34" s="307" t="s">
        <v>21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</row>
    <row r="35" spans="1:12" x14ac:dyDescent="0.3">
      <c r="A35" s="309"/>
      <c r="B35" s="456" t="s">
        <v>78</v>
      </c>
      <c r="C35" s="310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1:12" x14ac:dyDescent="0.2">
      <c r="A36" s="311" t="s">
        <v>22</v>
      </c>
      <c r="B36" s="312"/>
      <c r="C36" s="312"/>
      <c r="D36" s="58"/>
      <c r="E36" s="58"/>
      <c r="F36" s="58"/>
      <c r="G36" s="58"/>
      <c r="H36" s="58"/>
      <c r="I36" s="58"/>
      <c r="J36" s="58"/>
      <c r="K36" s="58"/>
      <c r="L36" s="58"/>
    </row>
    <row r="37" spans="1:12" x14ac:dyDescent="0.3">
      <c r="A37" s="309"/>
      <c r="B37" s="456" t="s">
        <v>79</v>
      </c>
      <c r="C37" s="313"/>
      <c r="D37" s="64"/>
      <c r="E37" s="64"/>
      <c r="F37" s="64"/>
      <c r="G37" s="64"/>
      <c r="H37" s="64"/>
      <c r="I37" s="64"/>
      <c r="J37" s="64"/>
      <c r="K37" s="64"/>
      <c r="L37" s="64"/>
    </row>
    <row r="38" spans="1:12" x14ac:dyDescent="0.2">
      <c r="A38" s="314"/>
      <c r="B38" s="314"/>
      <c r="C38" s="312"/>
      <c r="D38" s="58"/>
      <c r="E38" s="58"/>
      <c r="F38" s="58"/>
      <c r="G38" s="58"/>
      <c r="H38" s="58"/>
      <c r="I38" s="58"/>
      <c r="J38" s="58"/>
      <c r="K38" s="58"/>
      <c r="L38" s="58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6AFF-C549-49ED-82F1-4BFDC2ACB526}">
  <sheetPr>
    <pageSetUpPr fitToPage="1"/>
  </sheetPr>
  <dimension ref="A1:S52"/>
  <sheetViews>
    <sheetView showGridLines="0" zoomScaleNormal="100" workbookViewId="0">
      <selection activeCell="L38" sqref="L38"/>
    </sheetView>
  </sheetViews>
  <sheetFormatPr defaultColWidth="9.140625" defaultRowHeight="16.5" x14ac:dyDescent="0.3"/>
  <cols>
    <col min="1" max="1" width="11.7109375" style="460" customWidth="1"/>
    <col min="2" max="4" width="10.5703125" style="460" customWidth="1"/>
    <col min="5" max="6" width="12.140625" style="460" customWidth="1"/>
    <col min="7" max="8" width="12.5703125" style="460" customWidth="1"/>
    <col min="9" max="9" width="11.42578125" style="460" customWidth="1"/>
    <col min="10" max="10" width="10.42578125" style="460" customWidth="1"/>
    <col min="11" max="11" width="12.28515625" style="460" customWidth="1"/>
    <col min="12" max="12" width="11.28515625" style="460" customWidth="1"/>
    <col min="13" max="14" width="12.28515625" style="460" customWidth="1"/>
    <col min="15" max="15" width="23.5703125" style="460" customWidth="1"/>
    <col min="16" max="16" width="10.140625" style="460" customWidth="1"/>
    <col min="17" max="17" width="10.28515625" style="460" customWidth="1"/>
    <col min="18" max="16384" width="9.140625" style="460"/>
  </cols>
  <sheetData>
    <row r="1" spans="1:19" x14ac:dyDescent="0.3">
      <c r="A1" s="458" t="s">
        <v>260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Q1" s="461"/>
      <c r="R1" s="462" t="s">
        <v>261</v>
      </c>
      <c r="S1" s="463" t="s">
        <v>262</v>
      </c>
    </row>
    <row r="2" spans="1:19" x14ac:dyDescent="0.3">
      <c r="A2" s="464"/>
      <c r="B2" s="464"/>
      <c r="C2" s="464"/>
      <c r="D2" s="464"/>
      <c r="E2" s="464"/>
      <c r="F2" s="464"/>
      <c r="G2" s="465">
        <f>A49</f>
        <v>0</v>
      </c>
      <c r="H2" s="465">
        <f>A51</f>
        <v>0</v>
      </c>
      <c r="I2" s="464"/>
      <c r="J2" s="464"/>
      <c r="K2" s="464"/>
      <c r="L2" s="464"/>
      <c r="M2" s="464"/>
      <c r="N2" s="459"/>
      <c r="O2" s="459"/>
      <c r="P2" s="63" t="s">
        <v>80</v>
      </c>
    </row>
    <row r="3" spans="1:19" x14ac:dyDescent="0.3">
      <c r="A3" s="466" t="s">
        <v>263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59"/>
      <c r="O3" s="459"/>
    </row>
    <row r="4" spans="1:19" x14ac:dyDescent="0.3">
      <c r="A4" s="195" t="s">
        <v>3</v>
      </c>
      <c r="B4" s="196">
        <f>Alapa!$C$17</f>
        <v>0</v>
      </c>
      <c r="C4" s="196"/>
      <c r="D4" s="196"/>
      <c r="E4" s="196"/>
      <c r="F4" s="196"/>
      <c r="G4" s="196"/>
      <c r="H4" s="196"/>
      <c r="I4" s="196"/>
      <c r="J4" s="198" t="s">
        <v>85</v>
      </c>
      <c r="K4" s="196">
        <f>Alapa!$C$15</f>
        <v>0</v>
      </c>
      <c r="L4" s="196"/>
      <c r="M4" s="196"/>
      <c r="N4" s="196"/>
      <c r="O4" s="467"/>
    </row>
    <row r="5" spans="1:19" x14ac:dyDescent="0.3">
      <c r="A5" s="195" t="s">
        <v>1</v>
      </c>
      <c r="B5" s="196">
        <f>Alapa!$C$12</f>
        <v>0</v>
      </c>
      <c r="C5" s="196"/>
      <c r="D5" s="196"/>
      <c r="E5" s="201"/>
      <c r="F5" s="201"/>
      <c r="G5" s="196"/>
      <c r="H5" s="196"/>
      <c r="I5" s="196"/>
      <c r="J5" s="196" t="s">
        <v>2</v>
      </c>
      <c r="K5" s="468" t="e">
        <f>VLOOKUP(P5,Alapa!$G$2:$H$22,2)</f>
        <v>#N/A</v>
      </c>
      <c r="L5" s="196"/>
      <c r="M5" s="196" t="s">
        <v>13</v>
      </c>
      <c r="N5" s="469" t="str">
        <f>IF(Alapa!$N$2=0," ",Alapa!$N$2)</f>
        <v xml:space="preserve"> </v>
      </c>
      <c r="O5" s="467"/>
      <c r="P5" s="470">
        <v>1</v>
      </c>
    </row>
    <row r="6" spans="1:19" x14ac:dyDescent="0.3">
      <c r="A6" s="298"/>
      <c r="B6" s="298"/>
      <c r="C6" s="298"/>
      <c r="D6" s="298"/>
      <c r="E6" s="300"/>
      <c r="F6" s="300"/>
      <c r="G6" s="298"/>
      <c r="H6" s="298"/>
      <c r="I6" s="298"/>
      <c r="J6" s="471"/>
      <c r="K6" s="298"/>
      <c r="L6" s="298"/>
      <c r="M6" s="298"/>
      <c r="N6" s="298"/>
      <c r="O6" s="471"/>
    </row>
    <row r="7" spans="1:19" x14ac:dyDescent="0.3">
      <c r="A7" s="459"/>
      <c r="B7" s="317" t="s">
        <v>177</v>
      </c>
      <c r="C7" s="317"/>
      <c r="D7" s="317"/>
      <c r="E7" s="459"/>
      <c r="F7" s="459"/>
      <c r="G7" s="318"/>
      <c r="H7" s="459"/>
      <c r="I7" s="459"/>
      <c r="J7" s="298"/>
      <c r="K7" s="298"/>
      <c r="L7" s="298"/>
      <c r="M7" s="298"/>
      <c r="N7" s="459"/>
      <c r="O7" s="459"/>
    </row>
    <row r="8" spans="1:19" ht="17.25" thickBot="1" x14ac:dyDescent="0.35">
      <c r="A8" s="459"/>
      <c r="B8" s="317" t="s">
        <v>178</v>
      </c>
      <c r="C8" s="317"/>
      <c r="D8" s="317"/>
      <c r="E8" s="459"/>
      <c r="F8" s="459"/>
      <c r="G8" s="318"/>
      <c r="H8" s="459"/>
      <c r="I8" s="459"/>
      <c r="J8" s="459"/>
      <c r="K8" s="319" t="s">
        <v>179</v>
      </c>
      <c r="L8" s="320">
        <f>G8-G7+1</f>
        <v>1</v>
      </c>
      <c r="M8" s="459"/>
      <c r="N8" s="459"/>
      <c r="O8" s="459"/>
    </row>
    <row r="9" spans="1:19" ht="68.25" customHeight="1" x14ac:dyDescent="0.3">
      <c r="A9" s="321" t="s">
        <v>72</v>
      </c>
      <c r="B9" s="472" t="s">
        <v>264</v>
      </c>
      <c r="C9" s="473" t="s">
        <v>265</v>
      </c>
      <c r="D9" s="473" t="s">
        <v>266</v>
      </c>
      <c r="E9" s="323" t="s">
        <v>267</v>
      </c>
      <c r="F9" s="323" t="s">
        <v>268</v>
      </c>
      <c r="G9" s="474" t="s">
        <v>269</v>
      </c>
      <c r="H9" s="323" t="s">
        <v>183</v>
      </c>
      <c r="I9" s="473" t="s">
        <v>270</v>
      </c>
      <c r="J9" s="473" t="s">
        <v>271</v>
      </c>
      <c r="K9" s="473" t="s">
        <v>272</v>
      </c>
      <c r="L9" s="473" t="s">
        <v>273</v>
      </c>
      <c r="M9" s="473" t="s">
        <v>274</v>
      </c>
      <c r="N9" s="473" t="s">
        <v>275</v>
      </c>
      <c r="O9" s="323" t="s">
        <v>108</v>
      </c>
    </row>
    <row r="10" spans="1:19" x14ac:dyDescent="0.3">
      <c r="A10" s="475">
        <f>COUNT(A$9:$A9)+1</f>
        <v>1</v>
      </c>
      <c r="B10" s="476"/>
      <c r="C10" s="477"/>
      <c r="D10" s="477"/>
      <c r="E10" s="478"/>
      <c r="F10" s="478"/>
      <c r="G10" s="479"/>
      <c r="H10" s="479"/>
      <c r="I10" s="480"/>
      <c r="J10" s="480"/>
      <c r="K10" s="480"/>
      <c r="L10" s="480"/>
      <c r="M10" s="480"/>
      <c r="N10" s="476"/>
      <c r="O10" s="478"/>
    </row>
    <row r="11" spans="1:19" x14ac:dyDescent="0.3">
      <c r="A11" s="475">
        <f>COUNT(A$9:$A10)+1</f>
        <v>2</v>
      </c>
      <c r="B11" s="476"/>
      <c r="C11" s="477"/>
      <c r="D11" s="477"/>
      <c r="E11" s="478"/>
      <c r="F11" s="478"/>
      <c r="G11" s="479"/>
      <c r="H11" s="479"/>
      <c r="I11" s="480"/>
      <c r="J11" s="480"/>
      <c r="K11" s="480"/>
      <c r="L11" s="480"/>
      <c r="M11" s="480"/>
      <c r="N11" s="476"/>
      <c r="O11" s="478"/>
    </row>
    <row r="12" spans="1:19" x14ac:dyDescent="0.3">
      <c r="A12" s="335" t="s">
        <v>276</v>
      </c>
      <c r="B12" s="336"/>
      <c r="C12" s="336"/>
      <c r="D12" s="336"/>
      <c r="E12" s="337">
        <f>SUM(E10:E11)</f>
        <v>0</v>
      </c>
      <c r="F12" s="337">
        <f>SUM(F10:F11)</f>
        <v>0</v>
      </c>
      <c r="G12" s="337"/>
      <c r="H12" s="337"/>
      <c r="I12" s="338"/>
      <c r="J12" s="339"/>
      <c r="K12" s="337"/>
      <c r="L12" s="337"/>
      <c r="M12" s="337"/>
      <c r="N12" s="337"/>
      <c r="O12" s="337"/>
      <c r="P12" s="349"/>
      <c r="Q12" s="349"/>
    </row>
    <row r="13" spans="1:19" x14ac:dyDescent="0.3">
      <c r="A13" s="341" t="s">
        <v>198</v>
      </c>
      <c r="B13" s="342"/>
      <c r="C13" s="342"/>
      <c r="D13" s="342"/>
      <c r="E13" s="342"/>
      <c r="F13" s="481">
        <f>Import_M!F5</f>
        <v>0</v>
      </c>
      <c r="G13" s="345" t="s">
        <v>199</v>
      </c>
      <c r="H13" s="343"/>
      <c r="I13" s="343"/>
      <c r="J13" s="344"/>
      <c r="K13" s="482"/>
      <c r="L13" s="345"/>
      <c r="M13" s="345"/>
      <c r="N13" s="345"/>
      <c r="O13" s="345"/>
      <c r="P13" s="349"/>
      <c r="Q13" s="349"/>
    </row>
    <row r="14" spans="1:19" x14ac:dyDescent="0.3">
      <c r="A14" s="341" t="s">
        <v>200</v>
      </c>
      <c r="B14" s="347"/>
      <c r="C14" s="347"/>
      <c r="D14" s="347"/>
      <c r="E14" s="347"/>
      <c r="F14" s="348" t="e">
        <f>F12/1000/F13%</f>
        <v>#DIV/0!</v>
      </c>
      <c r="G14" s="343"/>
      <c r="H14" s="343"/>
      <c r="I14" s="343"/>
      <c r="J14" s="344"/>
      <c r="K14" s="483"/>
      <c r="L14" s="345"/>
      <c r="M14" s="345"/>
      <c r="N14" s="345"/>
      <c r="O14" s="345"/>
      <c r="P14" s="349"/>
      <c r="Q14" s="349"/>
    </row>
    <row r="15" spans="1:19" x14ac:dyDescent="0.3">
      <c r="A15" s="350"/>
      <c r="B15" s="347"/>
      <c r="C15" s="347"/>
      <c r="D15" s="347"/>
      <c r="E15" s="342"/>
      <c r="F15" s="342"/>
      <c r="G15" s="345"/>
      <c r="H15" s="345"/>
      <c r="I15" s="343"/>
      <c r="J15" s="344"/>
      <c r="K15" s="345"/>
      <c r="L15" s="345"/>
      <c r="M15" s="345"/>
      <c r="N15" s="345"/>
      <c r="O15" s="345"/>
      <c r="P15" s="349"/>
      <c r="Q15" s="349"/>
    </row>
    <row r="16" spans="1:19" x14ac:dyDescent="0.3">
      <c r="A16" s="475">
        <f>COUNT(A$9:$A15)+1</f>
        <v>3</v>
      </c>
      <c r="B16" s="476"/>
      <c r="C16" s="477"/>
      <c r="D16" s="477"/>
      <c r="E16" s="478"/>
      <c r="F16" s="478"/>
      <c r="G16" s="479"/>
      <c r="H16" s="479"/>
      <c r="I16" s="484"/>
      <c r="J16" s="484"/>
      <c r="K16" s="484"/>
      <c r="L16" s="484"/>
      <c r="M16" s="484"/>
      <c r="N16" s="476"/>
      <c r="O16" s="478"/>
      <c r="P16" s="349"/>
      <c r="Q16" s="349"/>
    </row>
    <row r="17" spans="1:17" x14ac:dyDescent="0.3">
      <c r="A17" s="475">
        <f>COUNT(A$9:$A16)+1</f>
        <v>4</v>
      </c>
      <c r="B17" s="476"/>
      <c r="C17" s="477"/>
      <c r="D17" s="477"/>
      <c r="E17" s="478"/>
      <c r="F17" s="478"/>
      <c r="G17" s="479"/>
      <c r="H17" s="479"/>
      <c r="I17" s="480"/>
      <c r="J17" s="480"/>
      <c r="K17" s="480"/>
      <c r="L17" s="480"/>
      <c r="M17" s="480"/>
      <c r="N17" s="476"/>
      <c r="O17" s="478"/>
      <c r="P17" s="349"/>
      <c r="Q17" s="349"/>
    </row>
    <row r="18" spans="1:17" x14ac:dyDescent="0.3">
      <c r="A18" s="335" t="s">
        <v>277</v>
      </c>
      <c r="B18" s="336"/>
      <c r="C18" s="336"/>
      <c r="D18" s="336"/>
      <c r="E18" s="337">
        <f>SUM(E16:E17)</f>
        <v>0</v>
      </c>
      <c r="F18" s="337">
        <f>SUM(F16:F17)</f>
        <v>0</v>
      </c>
      <c r="G18" s="337"/>
      <c r="H18" s="337"/>
      <c r="I18" s="337"/>
      <c r="J18" s="485"/>
      <c r="K18" s="337"/>
      <c r="L18" s="337"/>
      <c r="M18" s="337"/>
      <c r="N18" s="337"/>
      <c r="O18" s="337"/>
      <c r="P18" s="349"/>
      <c r="Q18" s="349"/>
    </row>
    <row r="19" spans="1:17" x14ac:dyDescent="0.3">
      <c r="A19" s="341" t="s">
        <v>198</v>
      </c>
      <c r="B19" s="342"/>
      <c r="C19" s="342"/>
      <c r="D19" s="342"/>
      <c r="E19" s="342"/>
      <c r="F19" s="481">
        <f>Import_M!F6</f>
        <v>0</v>
      </c>
      <c r="G19" s="345" t="s">
        <v>199</v>
      </c>
      <c r="H19" s="343"/>
      <c r="I19" s="343"/>
      <c r="J19" s="344"/>
      <c r="K19" s="482"/>
      <c r="L19" s="345"/>
      <c r="M19" s="345"/>
      <c r="N19" s="345"/>
      <c r="O19" s="345"/>
      <c r="P19" s="349"/>
      <c r="Q19" s="349"/>
    </row>
    <row r="20" spans="1:17" x14ac:dyDescent="0.3">
      <c r="A20" s="341" t="s">
        <v>200</v>
      </c>
      <c r="B20" s="347"/>
      <c r="C20" s="347"/>
      <c r="D20" s="347"/>
      <c r="E20" s="347"/>
      <c r="F20" s="348" t="e">
        <f>F18/1000/F19%</f>
        <v>#DIV/0!</v>
      </c>
      <c r="G20" s="343"/>
      <c r="H20" s="343"/>
      <c r="I20" s="343"/>
      <c r="J20" s="344"/>
      <c r="K20" s="483"/>
      <c r="L20" s="345"/>
      <c r="M20" s="345"/>
      <c r="N20" s="345"/>
      <c r="O20" s="345"/>
      <c r="P20" s="349"/>
      <c r="Q20" s="349"/>
    </row>
    <row r="21" spans="1:17" x14ac:dyDescent="0.3">
      <c r="A21" s="350"/>
      <c r="B21" s="347"/>
      <c r="C21" s="347"/>
      <c r="D21" s="347"/>
      <c r="E21" s="342"/>
      <c r="F21" s="342"/>
      <c r="G21" s="345"/>
      <c r="H21" s="345"/>
      <c r="I21" s="343"/>
      <c r="J21" s="344"/>
      <c r="K21" s="345"/>
      <c r="L21" s="345"/>
      <c r="M21" s="345"/>
      <c r="N21" s="345"/>
      <c r="O21" s="345"/>
      <c r="P21" s="349"/>
      <c r="Q21" s="349"/>
    </row>
    <row r="22" spans="1:17" x14ac:dyDescent="0.3">
      <c r="A22" s="475">
        <f>COUNT(A$9:$A21)+1</f>
        <v>5</v>
      </c>
      <c r="B22" s="476"/>
      <c r="C22" s="477"/>
      <c r="D22" s="477"/>
      <c r="E22" s="478"/>
      <c r="F22" s="478"/>
      <c r="G22" s="479"/>
      <c r="H22" s="479"/>
      <c r="I22" s="484"/>
      <c r="J22" s="484"/>
      <c r="K22" s="484"/>
      <c r="L22" s="484"/>
      <c r="M22" s="484"/>
      <c r="N22" s="476"/>
      <c r="O22" s="478"/>
      <c r="P22" s="349"/>
      <c r="Q22" s="349"/>
    </row>
    <row r="23" spans="1:17" x14ac:dyDescent="0.3">
      <c r="A23" s="475">
        <f>COUNT(A$9:$A22)+1</f>
        <v>6</v>
      </c>
      <c r="B23" s="476"/>
      <c r="C23" s="477"/>
      <c r="D23" s="477"/>
      <c r="E23" s="478"/>
      <c r="F23" s="478"/>
      <c r="G23" s="479"/>
      <c r="H23" s="479"/>
      <c r="I23" s="480"/>
      <c r="J23" s="480"/>
      <c r="K23" s="480"/>
      <c r="L23" s="480"/>
      <c r="M23" s="480"/>
      <c r="N23" s="476"/>
      <c r="O23" s="478"/>
      <c r="P23" s="349"/>
      <c r="Q23" s="349"/>
    </row>
    <row r="24" spans="1:17" x14ac:dyDescent="0.3">
      <c r="A24" s="475">
        <f>COUNT(A$9:$A23)+1</f>
        <v>7</v>
      </c>
      <c r="B24" s="476"/>
      <c r="C24" s="477"/>
      <c r="D24" s="477"/>
      <c r="E24" s="478"/>
      <c r="F24" s="478"/>
      <c r="G24" s="479"/>
      <c r="H24" s="479"/>
      <c r="I24" s="480"/>
      <c r="J24" s="480"/>
      <c r="K24" s="480"/>
      <c r="L24" s="480"/>
      <c r="M24" s="480"/>
      <c r="N24" s="476"/>
      <c r="O24" s="486"/>
      <c r="P24" s="349"/>
      <c r="Q24" s="349"/>
    </row>
    <row r="25" spans="1:17" x14ac:dyDescent="0.3">
      <c r="A25" s="475">
        <f>COUNT(A$9:$A24)+1</f>
        <v>8</v>
      </c>
      <c r="B25" s="476"/>
      <c r="C25" s="477"/>
      <c r="D25" s="477"/>
      <c r="E25" s="478"/>
      <c r="F25" s="478"/>
      <c r="G25" s="479"/>
      <c r="H25" s="479"/>
      <c r="I25" s="480"/>
      <c r="J25" s="480"/>
      <c r="K25" s="480"/>
      <c r="L25" s="480"/>
      <c r="M25" s="480"/>
      <c r="N25" s="476"/>
      <c r="O25" s="486"/>
      <c r="P25" s="349"/>
      <c r="Q25" s="349"/>
    </row>
    <row r="26" spans="1:17" x14ac:dyDescent="0.3">
      <c r="A26" s="475">
        <f>COUNT(A$9:$A25)+1</f>
        <v>9</v>
      </c>
      <c r="B26" s="476"/>
      <c r="C26" s="477"/>
      <c r="D26" s="477"/>
      <c r="E26" s="478"/>
      <c r="F26" s="478"/>
      <c r="G26" s="479"/>
      <c r="H26" s="479"/>
      <c r="I26" s="480"/>
      <c r="J26" s="480"/>
      <c r="K26" s="480"/>
      <c r="L26" s="480"/>
      <c r="M26" s="480"/>
      <c r="N26" s="476"/>
      <c r="O26" s="478"/>
      <c r="P26" s="349"/>
      <c r="Q26" s="349"/>
    </row>
    <row r="27" spans="1:17" x14ac:dyDescent="0.3">
      <c r="A27" s="475">
        <f>COUNT(A$9:$A26)+1</f>
        <v>10</v>
      </c>
      <c r="B27" s="476"/>
      <c r="C27" s="477"/>
      <c r="D27" s="477"/>
      <c r="E27" s="478"/>
      <c r="F27" s="478"/>
      <c r="G27" s="479"/>
      <c r="H27" s="479"/>
      <c r="I27" s="480"/>
      <c r="J27" s="480"/>
      <c r="K27" s="480"/>
      <c r="L27" s="480"/>
      <c r="M27" s="480"/>
      <c r="N27" s="476"/>
      <c r="O27" s="478"/>
      <c r="P27" s="349"/>
      <c r="Q27" s="349"/>
    </row>
    <row r="28" spans="1:17" x14ac:dyDescent="0.3">
      <c r="A28" s="335" t="s">
        <v>278</v>
      </c>
      <c r="B28" s="336"/>
      <c r="C28" s="336"/>
      <c r="D28" s="336"/>
      <c r="E28" s="337">
        <f>SUM(E22:E27)</f>
        <v>0</v>
      </c>
      <c r="F28" s="337">
        <f>SUM(F26:F27)</f>
        <v>0</v>
      </c>
      <c r="G28" s="337"/>
      <c r="H28" s="337"/>
      <c r="I28" s="337"/>
      <c r="J28" s="485"/>
      <c r="K28" s="337"/>
      <c r="L28" s="337"/>
      <c r="M28" s="337"/>
      <c r="N28" s="337"/>
      <c r="O28" s="337"/>
      <c r="P28" s="349"/>
      <c r="Q28" s="349"/>
    </row>
    <row r="29" spans="1:17" x14ac:dyDescent="0.3">
      <c r="A29" s="341" t="s">
        <v>198</v>
      </c>
      <c r="B29" s="342"/>
      <c r="C29" s="342"/>
      <c r="D29" s="342"/>
      <c r="E29" s="342"/>
      <c r="F29" s="481">
        <f>Import_M!F7</f>
        <v>0</v>
      </c>
      <c r="G29" s="345" t="s">
        <v>199</v>
      </c>
      <c r="H29" s="343"/>
      <c r="I29" s="343"/>
      <c r="J29" s="344"/>
      <c r="K29" s="482"/>
      <c r="L29" s="345"/>
      <c r="M29" s="345"/>
      <c r="N29" s="345"/>
      <c r="O29" s="345"/>
      <c r="P29" s="349"/>
      <c r="Q29" s="349"/>
    </row>
    <row r="30" spans="1:17" x14ac:dyDescent="0.3">
      <c r="A30" s="341"/>
      <c r="B30" s="342"/>
      <c r="C30" s="342"/>
      <c r="D30" s="342"/>
      <c r="E30" s="342"/>
      <c r="F30" s="348" t="e">
        <f>F28/1000/F29%</f>
        <v>#DIV/0!</v>
      </c>
      <c r="G30" s="345"/>
      <c r="H30" s="343"/>
      <c r="I30" s="343"/>
      <c r="J30" s="344"/>
      <c r="K30" s="345"/>
      <c r="L30" s="345"/>
      <c r="M30" s="345"/>
      <c r="N30" s="345"/>
      <c r="O30" s="345"/>
      <c r="P30" s="349"/>
      <c r="Q30" s="349"/>
    </row>
    <row r="31" spans="1:17" x14ac:dyDescent="0.3">
      <c r="A31" s="350"/>
      <c r="B31" s="347"/>
      <c r="C31" s="347"/>
      <c r="D31" s="347"/>
      <c r="E31" s="342"/>
      <c r="F31" s="342"/>
      <c r="G31" s="345"/>
      <c r="H31" s="345"/>
      <c r="I31" s="343"/>
      <c r="J31" s="344"/>
      <c r="K31" s="345"/>
      <c r="L31" s="345"/>
      <c r="M31" s="345"/>
      <c r="N31" s="345"/>
      <c r="O31" s="345"/>
      <c r="P31" s="349"/>
      <c r="Q31" s="349"/>
    </row>
    <row r="32" spans="1:17" x14ac:dyDescent="0.3">
      <c r="A32" s="475">
        <f>COUNT(A$9:$A31)+1</f>
        <v>11</v>
      </c>
      <c r="B32" s="476"/>
      <c r="C32" s="477"/>
      <c r="D32" s="477"/>
      <c r="E32" s="478"/>
      <c r="F32" s="478"/>
      <c r="G32" s="479"/>
      <c r="H32" s="479"/>
      <c r="I32" s="484"/>
      <c r="J32" s="484"/>
      <c r="K32" s="484"/>
      <c r="L32" s="484"/>
      <c r="M32" s="484"/>
      <c r="N32" s="476"/>
      <c r="O32" s="478"/>
      <c r="P32" s="349"/>
      <c r="Q32" s="349"/>
    </row>
    <row r="33" spans="1:17" x14ac:dyDescent="0.3">
      <c r="A33" s="475">
        <f>COUNT(A$9:$A32)+1</f>
        <v>12</v>
      </c>
      <c r="B33" s="476"/>
      <c r="C33" s="477"/>
      <c r="D33" s="477"/>
      <c r="E33" s="478"/>
      <c r="F33" s="478"/>
      <c r="G33" s="479"/>
      <c r="H33" s="479"/>
      <c r="I33" s="480"/>
      <c r="J33" s="480"/>
      <c r="K33" s="480"/>
      <c r="L33" s="480"/>
      <c r="M33" s="480"/>
      <c r="N33" s="476"/>
      <c r="O33" s="478"/>
      <c r="P33" s="349"/>
      <c r="Q33" s="349"/>
    </row>
    <row r="34" spans="1:17" x14ac:dyDescent="0.3">
      <c r="A34" s="335" t="s">
        <v>279</v>
      </c>
      <c r="B34" s="336"/>
      <c r="C34" s="336"/>
      <c r="D34" s="336"/>
      <c r="E34" s="337">
        <f>SUM(E32:E33)</f>
        <v>0</v>
      </c>
      <c r="F34" s="337">
        <f>SUM(F32:F33)</f>
        <v>0</v>
      </c>
      <c r="G34" s="337"/>
      <c r="H34" s="337"/>
      <c r="I34" s="337"/>
      <c r="J34" s="485"/>
      <c r="K34" s="337"/>
      <c r="L34" s="337"/>
      <c r="M34" s="337"/>
      <c r="N34" s="337"/>
      <c r="O34" s="337"/>
      <c r="P34" s="349"/>
      <c r="Q34" s="349"/>
    </row>
    <row r="35" spans="1:17" x14ac:dyDescent="0.3">
      <c r="A35" s="341" t="s">
        <v>198</v>
      </c>
      <c r="B35" s="342"/>
      <c r="C35" s="342"/>
      <c r="D35" s="342"/>
      <c r="E35" s="342"/>
      <c r="F35" s="481">
        <f>Import_M!F8</f>
        <v>0</v>
      </c>
      <c r="G35" s="345" t="s">
        <v>199</v>
      </c>
      <c r="H35" s="343"/>
      <c r="I35" s="343"/>
      <c r="J35" s="344"/>
      <c r="K35" s="482"/>
      <c r="L35" s="345"/>
      <c r="M35" s="345"/>
      <c r="N35" s="345"/>
      <c r="O35" s="345"/>
      <c r="P35" s="349"/>
      <c r="Q35" s="349"/>
    </row>
    <row r="36" spans="1:17" x14ac:dyDescent="0.3">
      <c r="A36" s="341" t="s">
        <v>200</v>
      </c>
      <c r="B36" s="347"/>
      <c r="C36" s="347"/>
      <c r="D36" s="347"/>
      <c r="E36" s="347"/>
      <c r="F36" s="348" t="e">
        <f>F34/1000/F35%</f>
        <v>#DIV/0!</v>
      </c>
      <c r="G36" s="343"/>
      <c r="H36" s="343"/>
      <c r="I36" s="343"/>
      <c r="J36" s="344"/>
      <c r="K36" s="483"/>
      <c r="L36" s="345"/>
      <c r="M36" s="345"/>
      <c r="N36" s="345"/>
      <c r="O36" s="345"/>
      <c r="P36" s="349"/>
      <c r="Q36" s="349"/>
    </row>
    <row r="37" spans="1:17" x14ac:dyDescent="0.3">
      <c r="A37" s="351"/>
      <c r="B37" s="352"/>
      <c r="C37" s="352"/>
      <c r="D37" s="352"/>
      <c r="E37" s="352"/>
      <c r="F37" s="352"/>
      <c r="G37" s="353"/>
      <c r="H37" s="353"/>
      <c r="I37" s="354"/>
      <c r="J37" s="355"/>
      <c r="K37" s="353"/>
      <c r="L37" s="353"/>
      <c r="M37" s="353"/>
      <c r="N37" s="353"/>
      <c r="O37" s="352"/>
      <c r="P37" s="349"/>
      <c r="Q37" s="349"/>
    </row>
    <row r="38" spans="1:17" x14ac:dyDescent="0.3">
      <c r="A38" s="475">
        <f>COUNT(A$9:$A37)+1</f>
        <v>13</v>
      </c>
      <c r="B38" s="476"/>
      <c r="C38" s="477"/>
      <c r="D38" s="477"/>
      <c r="E38" s="478"/>
      <c r="F38" s="478"/>
      <c r="G38" s="479"/>
      <c r="H38" s="479"/>
      <c r="I38" s="484"/>
      <c r="J38" s="484"/>
      <c r="K38" s="484"/>
      <c r="L38" s="484"/>
      <c r="M38" s="484"/>
      <c r="N38" s="476"/>
      <c r="O38" s="478"/>
      <c r="P38" s="349"/>
      <c r="Q38" s="349"/>
    </row>
    <row r="39" spans="1:17" x14ac:dyDescent="0.3">
      <c r="A39" s="475">
        <f>COUNT(A$9:$A38)+1</f>
        <v>14</v>
      </c>
      <c r="B39" s="476"/>
      <c r="C39" s="477"/>
      <c r="D39" s="477"/>
      <c r="E39" s="478"/>
      <c r="F39" s="478"/>
      <c r="G39" s="479"/>
      <c r="H39" s="479"/>
      <c r="I39" s="480"/>
      <c r="J39" s="480"/>
      <c r="K39" s="480"/>
      <c r="L39" s="480"/>
      <c r="M39" s="480"/>
      <c r="N39" s="476"/>
      <c r="O39" s="478"/>
      <c r="P39" s="349"/>
      <c r="Q39" s="349"/>
    </row>
    <row r="40" spans="1:17" x14ac:dyDescent="0.3">
      <c r="A40" s="335" t="s">
        <v>280</v>
      </c>
      <c r="B40" s="336"/>
      <c r="C40" s="336"/>
      <c r="D40" s="336"/>
      <c r="E40" s="337">
        <f>SUM(E38:E39)</f>
        <v>0</v>
      </c>
      <c r="F40" s="337">
        <f>SUM(F38:F39)</f>
        <v>0</v>
      </c>
      <c r="G40" s="337"/>
      <c r="H40" s="337"/>
      <c r="I40" s="337"/>
      <c r="J40" s="485"/>
      <c r="K40" s="337"/>
      <c r="L40" s="337"/>
      <c r="M40" s="337"/>
      <c r="N40" s="337"/>
      <c r="O40" s="337"/>
      <c r="P40" s="349"/>
      <c r="Q40" s="349"/>
    </row>
    <row r="41" spans="1:17" x14ac:dyDescent="0.3">
      <c r="A41" s="341" t="s">
        <v>198</v>
      </c>
      <c r="B41" s="342"/>
      <c r="C41" s="342"/>
      <c r="D41" s="342"/>
      <c r="E41" s="342"/>
      <c r="F41" s="481">
        <f>Import_M!F9</f>
        <v>0</v>
      </c>
      <c r="G41" s="345" t="s">
        <v>199</v>
      </c>
      <c r="H41" s="343"/>
      <c r="I41" s="343"/>
      <c r="J41" s="344"/>
      <c r="K41" s="482"/>
      <c r="L41" s="345"/>
      <c r="M41" s="345"/>
      <c r="N41" s="345"/>
      <c r="O41" s="345"/>
      <c r="P41" s="349"/>
      <c r="Q41" s="349"/>
    </row>
    <row r="42" spans="1:17" x14ac:dyDescent="0.3">
      <c r="A42" s="341" t="s">
        <v>200</v>
      </c>
      <c r="B42" s="347"/>
      <c r="C42" s="347"/>
      <c r="D42" s="347"/>
      <c r="E42" s="347"/>
      <c r="F42" s="348" t="e">
        <f>F40/1000/F41%</f>
        <v>#DIV/0!</v>
      </c>
      <c r="G42" s="343"/>
      <c r="H42" s="343"/>
      <c r="I42" s="343"/>
      <c r="J42" s="344"/>
      <c r="K42" s="483"/>
      <c r="L42" s="345"/>
      <c r="M42" s="345"/>
      <c r="N42" s="345"/>
      <c r="O42" s="345"/>
      <c r="P42" s="349"/>
      <c r="Q42" s="349"/>
    </row>
    <row r="43" spans="1:17" ht="17.25" thickBot="1" x14ac:dyDescent="0.35">
      <c r="A43" s="351"/>
      <c r="B43" s="352"/>
      <c r="C43" s="352"/>
      <c r="D43" s="352"/>
      <c r="E43" s="352"/>
      <c r="F43" s="352"/>
      <c r="G43" s="353"/>
      <c r="H43" s="353"/>
      <c r="I43" s="354"/>
      <c r="J43" s="355"/>
      <c r="K43" s="353"/>
      <c r="L43" s="353"/>
      <c r="M43" s="353"/>
      <c r="N43" s="353"/>
      <c r="O43" s="352"/>
      <c r="P43" s="349"/>
      <c r="Q43" s="349"/>
    </row>
    <row r="44" spans="1:17" ht="17.25" thickBot="1" x14ac:dyDescent="0.35">
      <c r="A44" s="357" t="s">
        <v>117</v>
      </c>
      <c r="B44" s="358"/>
      <c r="C44" s="358"/>
      <c r="D44" s="358"/>
      <c r="E44" s="360">
        <f>E12+E18+E28+E34+E40</f>
        <v>0</v>
      </c>
      <c r="F44" s="360">
        <f>F12+F18+F28+F34+F40</f>
        <v>0</v>
      </c>
      <c r="G44" s="361"/>
      <c r="H44" s="361"/>
      <c r="I44" s="361"/>
      <c r="J44" s="361"/>
      <c r="K44" s="361"/>
      <c r="L44" s="361"/>
      <c r="M44" s="361"/>
      <c r="N44" s="361"/>
      <c r="O44" s="361"/>
      <c r="P44" s="349"/>
      <c r="Q44" s="349"/>
    </row>
    <row r="45" spans="1:17" ht="17.25" thickBot="1" x14ac:dyDescent="0.35">
      <c r="A45" s="341" t="s">
        <v>205</v>
      </c>
      <c r="B45" s="342"/>
      <c r="C45" s="342"/>
      <c r="D45" s="342"/>
      <c r="E45" s="342"/>
      <c r="F45" s="487">
        <f>F41+F35+F29+F19+F13</f>
        <v>0</v>
      </c>
      <c r="G45" s="488" t="s">
        <v>199</v>
      </c>
      <c r="H45" s="343"/>
      <c r="I45" s="343"/>
      <c r="J45" s="344"/>
      <c r="K45" s="489"/>
      <c r="L45" s="345"/>
      <c r="M45" s="345"/>
      <c r="N45" s="345"/>
      <c r="O45" s="345"/>
      <c r="P45" s="349"/>
      <c r="Q45" s="349"/>
    </row>
    <row r="46" spans="1:17" ht="17.25" thickBot="1" x14ac:dyDescent="0.35">
      <c r="A46" s="363" t="s">
        <v>200</v>
      </c>
      <c r="B46" s="364"/>
      <c r="C46" s="364"/>
      <c r="D46" s="364"/>
      <c r="E46" s="364"/>
      <c r="F46" s="490" t="e">
        <f>F44/1000/F45%</f>
        <v>#DIV/0!</v>
      </c>
      <c r="G46" s="366"/>
      <c r="H46" s="366"/>
      <c r="I46" s="366"/>
      <c r="J46" s="367"/>
      <c r="K46" s="491"/>
      <c r="L46" s="369"/>
      <c r="M46" s="369"/>
      <c r="N46" s="369"/>
      <c r="O46" s="369"/>
      <c r="P46" s="349"/>
      <c r="Q46" s="349"/>
    </row>
    <row r="47" spans="1:17" x14ac:dyDescent="0.3">
      <c r="A47" s="492"/>
      <c r="B47" s="492"/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</row>
    <row r="48" spans="1:17" x14ac:dyDescent="0.3">
      <c r="A48" s="307" t="s">
        <v>21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</row>
    <row r="49" spans="1:15" x14ac:dyDescent="0.3">
      <c r="A49" s="309"/>
      <c r="B49" s="393" t="s">
        <v>78</v>
      </c>
      <c r="C49" s="493"/>
      <c r="D49" s="493"/>
      <c r="E49" s="310"/>
      <c r="F49" s="310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1:15" x14ac:dyDescent="0.3">
      <c r="A50" s="311" t="s">
        <v>22</v>
      </c>
      <c r="B50" s="312"/>
      <c r="C50" s="312"/>
      <c r="D50" s="312"/>
      <c r="E50" s="312"/>
      <c r="F50" s="312"/>
      <c r="G50" s="58"/>
      <c r="H50" s="58"/>
      <c r="I50" s="58"/>
      <c r="J50" s="58"/>
      <c r="K50" s="58"/>
      <c r="L50" s="58"/>
      <c r="M50" s="58"/>
      <c r="N50" s="58"/>
      <c r="O50" s="58"/>
    </row>
    <row r="51" spans="1:15" x14ac:dyDescent="0.3">
      <c r="A51" s="309"/>
      <c r="B51" s="393" t="s">
        <v>79</v>
      </c>
      <c r="C51" s="313"/>
      <c r="D51" s="313"/>
      <c r="E51" s="313"/>
      <c r="F51" s="313"/>
      <c r="G51" s="64"/>
      <c r="H51" s="64"/>
      <c r="I51" s="64"/>
      <c r="J51" s="64"/>
      <c r="K51" s="64"/>
      <c r="L51" s="64"/>
      <c r="M51" s="64"/>
      <c r="N51" s="64"/>
      <c r="O51" s="64"/>
    </row>
    <row r="52" spans="1:15" x14ac:dyDescent="0.3">
      <c r="A52" s="494"/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494"/>
      <c r="N52" s="494"/>
      <c r="O52" s="494"/>
    </row>
  </sheetData>
  <dataValidations count="1">
    <dataValidation type="list" allowBlank="1" showInputMessage="1" showErrorMessage="1" sqref="I22:M27 I38:M39 I32:M33 I10:M11 I16:M17" xr:uid="{52297E6A-EE2B-479F-B813-BDB71F70311C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7ED0-27F0-4D36-9A59-7180A3CA8A83}">
  <sheetPr>
    <pageSetUpPr fitToPage="1"/>
  </sheetPr>
  <dimension ref="A1:AA61"/>
  <sheetViews>
    <sheetView showGridLines="0" zoomScaleNormal="100" workbookViewId="0">
      <selection activeCell="J1" sqref="J1"/>
    </sheetView>
  </sheetViews>
  <sheetFormatPr defaultColWidth="9.140625" defaultRowHeight="12.75" x14ac:dyDescent="0.2"/>
  <cols>
    <col min="1" max="1" width="4.140625" style="60" customWidth="1"/>
    <col min="2" max="2" width="41.140625" style="64" customWidth="1"/>
    <col min="3" max="3" width="10.7109375" style="60" customWidth="1"/>
    <col min="4" max="4" width="13.140625" style="60" customWidth="1"/>
    <col min="5" max="8" width="10.7109375" style="60" customWidth="1"/>
    <col min="9" max="9" width="9" style="64" customWidth="1"/>
    <col min="10" max="10" width="17.85546875" style="64" customWidth="1"/>
    <col min="11" max="18" width="9.140625" style="60" customWidth="1"/>
    <col min="19" max="19" width="10.5703125" style="60" customWidth="1"/>
    <col min="20" max="20" width="9" style="60" customWidth="1"/>
    <col min="21" max="24" width="9.140625" style="60" customWidth="1"/>
    <col min="25" max="16384" width="9.140625" style="60"/>
  </cols>
  <sheetData>
    <row r="1" spans="1:27" ht="16.5" customHeight="1" x14ac:dyDescent="0.3">
      <c r="A1" s="56" t="s">
        <v>284</v>
      </c>
      <c r="B1" s="56"/>
      <c r="C1" s="57"/>
      <c r="D1" s="58"/>
      <c r="E1" s="58"/>
      <c r="F1" s="58"/>
      <c r="G1" s="58"/>
      <c r="H1" s="59"/>
      <c r="I1" s="59"/>
      <c r="J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AA1" s="61"/>
    </row>
    <row r="2" spans="1:27" ht="16.5" customHeight="1" x14ac:dyDescent="0.25">
      <c r="A2" s="57"/>
      <c r="B2" s="62"/>
      <c r="C2" s="57"/>
      <c r="D2" s="62"/>
      <c r="E2" s="62"/>
      <c r="F2" s="62"/>
      <c r="G2" s="62"/>
      <c r="H2" s="62"/>
      <c r="I2" s="62"/>
      <c r="J2" s="62"/>
      <c r="K2" s="63" t="s">
        <v>80</v>
      </c>
      <c r="O2" s="64"/>
    </row>
    <row r="3" spans="1:27" ht="16.5" customHeight="1" x14ac:dyDescent="0.3">
      <c r="A3" s="65" t="s">
        <v>81</v>
      </c>
      <c r="B3" s="59"/>
      <c r="C3" s="57"/>
      <c r="D3" s="58"/>
      <c r="E3" s="58"/>
      <c r="F3" s="58"/>
      <c r="G3" s="66"/>
      <c r="H3" s="58"/>
      <c r="I3" s="58"/>
      <c r="J3" s="58"/>
      <c r="K3" s="67" t="s">
        <v>2</v>
      </c>
      <c r="L3" s="68">
        <v>1</v>
      </c>
    </row>
    <row r="4" spans="1:27" s="64" customFormat="1" ht="16.5" customHeight="1" x14ac:dyDescent="0.2">
      <c r="A4" s="69"/>
      <c r="B4" s="59"/>
      <c r="C4" s="57"/>
      <c r="D4" s="58"/>
      <c r="E4" s="58"/>
      <c r="F4" s="58"/>
      <c r="G4" s="66"/>
      <c r="H4" s="58"/>
      <c r="I4" s="58"/>
      <c r="J4" s="58"/>
      <c r="K4" s="70" t="s">
        <v>82</v>
      </c>
    </row>
    <row r="5" spans="1:27" ht="16.5" customHeight="1" x14ac:dyDescent="0.3">
      <c r="A5" s="71" t="str">
        <f>Munkalap2_!A3</f>
        <v>Vizsgálati terület - Vizsgálat időszaka</v>
      </c>
      <c r="B5" s="57"/>
      <c r="C5" s="57"/>
      <c r="D5" s="57"/>
      <c r="E5" s="59"/>
      <c r="F5" s="58"/>
      <c r="G5" s="58"/>
      <c r="H5" s="58"/>
      <c r="I5" s="58"/>
      <c r="J5" s="58"/>
      <c r="K5" s="72" t="s">
        <v>83</v>
      </c>
      <c r="L5" s="72" t="s">
        <v>84</v>
      </c>
    </row>
    <row r="6" spans="1:27" s="79" customFormat="1" ht="16.5" customHeight="1" x14ac:dyDescent="0.25">
      <c r="A6" s="73" t="str">
        <f>"Ügyfél:   "&amp;Alapa!$C$17</f>
        <v xml:space="preserve">Ügyfél:   </v>
      </c>
      <c r="B6" s="74"/>
      <c r="C6" s="75"/>
      <c r="D6" s="75"/>
      <c r="E6" s="75"/>
      <c r="F6" s="73" t="s">
        <v>85</v>
      </c>
      <c r="G6" s="76"/>
      <c r="H6" s="77"/>
      <c r="I6" s="75"/>
      <c r="J6" s="78"/>
    </row>
    <row r="7" spans="1:27" s="79" customFormat="1" ht="16.5" customHeight="1" x14ac:dyDescent="0.25">
      <c r="A7" s="80" t="str">
        <f>"Fordulónap: "&amp;Alapa!$C$12</f>
        <v xml:space="preserve">Fordulónap: </v>
      </c>
      <c r="B7" s="81"/>
      <c r="C7" s="82"/>
      <c r="D7" s="82"/>
      <c r="E7" s="82"/>
      <c r="F7" s="73" t="s">
        <v>2</v>
      </c>
      <c r="G7" s="74" t="e">
        <f>VLOOKUP(L3,Alapa!$G$2:$H$22,2)</f>
        <v>#N/A</v>
      </c>
      <c r="H7" s="75"/>
      <c r="I7" s="75"/>
      <c r="J7" s="78"/>
    </row>
    <row r="8" spans="1:27" s="79" customFormat="1" ht="16.5" customHeight="1" x14ac:dyDescent="0.25">
      <c r="A8" s="83"/>
      <c r="B8" s="84"/>
      <c r="C8" s="84"/>
      <c r="D8" s="85"/>
      <c r="E8" s="86"/>
      <c r="F8" s="73" t="s">
        <v>86</v>
      </c>
      <c r="G8" s="87"/>
      <c r="H8" s="87"/>
      <c r="I8" s="87"/>
      <c r="J8" s="88"/>
    </row>
    <row r="9" spans="1:27" s="79" customFormat="1" ht="16.5" customHeight="1" x14ac:dyDescent="0.25">
      <c r="A9" s="83"/>
      <c r="B9" s="89"/>
      <c r="C9" s="89"/>
      <c r="D9" s="89"/>
      <c r="E9" s="89"/>
      <c r="F9" s="89"/>
      <c r="G9" s="89"/>
      <c r="H9" s="89"/>
      <c r="I9" s="89"/>
      <c r="J9" s="89"/>
    </row>
    <row r="10" spans="1:27" s="79" customFormat="1" ht="14.25" thickBot="1" x14ac:dyDescent="0.3">
      <c r="A10" s="89"/>
      <c r="B10" s="89"/>
      <c r="C10" s="89"/>
      <c r="D10" s="90" t="s">
        <v>87</v>
      </c>
      <c r="E10" s="90"/>
      <c r="F10" s="89"/>
      <c r="G10" s="89"/>
      <c r="H10" s="89"/>
      <c r="I10" s="89"/>
      <c r="J10" s="89"/>
    </row>
    <row r="11" spans="1:27" s="79" customFormat="1" ht="16.5" thickBot="1" x14ac:dyDescent="0.3">
      <c r="A11" s="89"/>
      <c r="B11" s="91" t="s">
        <v>88</v>
      </c>
      <c r="C11" s="92"/>
      <c r="D11" s="93" t="s">
        <v>89</v>
      </c>
      <c r="E11" s="90"/>
      <c r="F11" s="94" t="s">
        <v>90</v>
      </c>
      <c r="G11" s="89"/>
      <c r="H11" s="89"/>
      <c r="I11" s="89"/>
      <c r="J11" s="89"/>
      <c r="K11" s="72"/>
      <c r="L11" s="95"/>
      <c r="M11" s="61"/>
    </row>
    <row r="12" spans="1:27" s="79" customFormat="1" ht="16.5" thickBot="1" x14ac:dyDescent="0.3">
      <c r="A12" s="83"/>
      <c r="B12" s="96"/>
      <c r="C12" s="97"/>
      <c r="D12" s="98"/>
      <c r="E12" s="90"/>
      <c r="F12" s="99" t="str">
        <f>IF(Munkalap2_!C7=0,"",Munkalap2_!C7)</f>
        <v/>
      </c>
      <c r="G12" s="89" t="s">
        <v>87</v>
      </c>
      <c r="H12" s="100"/>
      <c r="I12" s="89"/>
      <c r="J12" s="101"/>
      <c r="K12" s="72" t="s">
        <v>91</v>
      </c>
      <c r="L12" s="72" t="s">
        <v>92</v>
      </c>
    </row>
    <row r="13" spans="1:27" s="79" customFormat="1" ht="16.5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72"/>
      <c r="L13" s="102"/>
    </row>
    <row r="14" spans="1:27" s="79" customFormat="1" ht="16.5" customHeight="1" thickBot="1" x14ac:dyDescent="0.3">
      <c r="A14" s="83"/>
      <c r="B14" s="103" t="s">
        <v>93</v>
      </c>
      <c r="C14" s="104"/>
      <c r="D14" s="101"/>
      <c r="E14" s="89"/>
      <c r="F14" s="105" t="str">
        <f>IF(F15&lt;=Munkalap2_!C7,"","NEM LEHET NAGYOBB, MINT A TERVEZETT VÉGREHAJTÁSI LÉNYEGESSÉG!")</f>
        <v/>
      </c>
      <c r="G14" s="100"/>
      <c r="H14" s="100"/>
      <c r="I14" s="100"/>
      <c r="J14" s="89"/>
    </row>
    <row r="15" spans="1:27" s="79" customFormat="1" ht="16.5" customHeight="1" thickBot="1" x14ac:dyDescent="0.3">
      <c r="A15" s="83"/>
      <c r="B15" s="83"/>
      <c r="C15" s="83"/>
      <c r="D15" s="101"/>
      <c r="E15" s="106" t="s">
        <v>94</v>
      </c>
      <c r="F15" s="107"/>
      <c r="G15" s="108" t="s">
        <v>87</v>
      </c>
      <c r="H15" s="108"/>
      <c r="I15" s="108"/>
      <c r="J15" s="108"/>
      <c r="K15" s="72" t="s">
        <v>95</v>
      </c>
      <c r="L15" s="72" t="s">
        <v>96</v>
      </c>
    </row>
    <row r="16" spans="1:27" s="79" customFormat="1" ht="16.5" customHeight="1" x14ac:dyDescent="0.25">
      <c r="A16" s="109" t="s">
        <v>97</v>
      </c>
      <c r="B16" s="110" t="s">
        <v>98</v>
      </c>
      <c r="C16" s="110"/>
      <c r="D16" s="110"/>
      <c r="E16" s="110"/>
      <c r="F16" s="110"/>
      <c r="G16" s="110"/>
      <c r="H16" s="110" t="s">
        <v>99</v>
      </c>
      <c r="I16" s="110"/>
      <c r="J16" s="111"/>
      <c r="L16" s="102" t="s">
        <v>100</v>
      </c>
    </row>
    <row r="17" spans="1:14" s="79" customFormat="1" ht="16.5" customHeight="1" x14ac:dyDescent="0.25">
      <c r="A17" s="112"/>
      <c r="B17" s="113" t="s">
        <v>101</v>
      </c>
      <c r="C17" s="114" t="s">
        <v>102</v>
      </c>
      <c r="D17" s="115" t="s">
        <v>103</v>
      </c>
      <c r="E17" s="115" t="s">
        <v>104</v>
      </c>
      <c r="F17" s="116" t="s">
        <v>89</v>
      </c>
      <c r="G17" s="115" t="s">
        <v>105</v>
      </c>
      <c r="H17" s="115" t="s">
        <v>106</v>
      </c>
      <c r="I17" s="115" t="s">
        <v>107</v>
      </c>
      <c r="J17" s="117" t="s">
        <v>108</v>
      </c>
      <c r="K17" s="72" t="s">
        <v>109</v>
      </c>
      <c r="L17" s="72" t="s">
        <v>110</v>
      </c>
    </row>
    <row r="18" spans="1:14" s="79" customFormat="1" ht="16.5" customHeight="1" x14ac:dyDescent="0.25">
      <c r="A18" s="118">
        <f>+COUNT(A$16:$A17)+1</f>
        <v>1</v>
      </c>
      <c r="B18" s="119"/>
      <c r="C18" s="120" t="s">
        <v>111</v>
      </c>
      <c r="D18" s="121"/>
      <c r="E18" s="122"/>
      <c r="F18" s="123"/>
      <c r="G18" s="123"/>
      <c r="H18" s="124">
        <f>F18-G18</f>
        <v>0</v>
      </c>
      <c r="I18" s="125"/>
      <c r="J18" s="126"/>
      <c r="K18" s="72" t="s">
        <v>112</v>
      </c>
      <c r="L18" s="72" t="s">
        <v>113</v>
      </c>
    </row>
    <row r="19" spans="1:14" s="79" customFormat="1" ht="16.5" customHeight="1" x14ac:dyDescent="0.25">
      <c r="A19" s="118">
        <f>+COUNT(A$16:$A18)+1</f>
        <v>2</v>
      </c>
      <c r="B19" s="119"/>
      <c r="C19" s="120" t="s">
        <v>111</v>
      </c>
      <c r="D19" s="121"/>
      <c r="E19" s="122"/>
      <c r="F19" s="123"/>
      <c r="G19" s="123"/>
      <c r="H19" s="124">
        <f t="shared" ref="H19:H27" si="0">F19-G19</f>
        <v>0</v>
      </c>
      <c r="I19" s="125"/>
      <c r="J19" s="126"/>
      <c r="K19" s="72"/>
    </row>
    <row r="20" spans="1:14" s="79" customFormat="1" ht="16.5" customHeight="1" x14ac:dyDescent="0.25">
      <c r="A20" s="118">
        <f>+COUNT(A$16:$A19)+1</f>
        <v>3</v>
      </c>
      <c r="B20" s="119"/>
      <c r="C20" s="120" t="s">
        <v>111</v>
      </c>
      <c r="D20" s="121"/>
      <c r="E20" s="122"/>
      <c r="F20" s="123"/>
      <c r="G20" s="123"/>
      <c r="H20" s="124">
        <f t="shared" si="0"/>
        <v>0</v>
      </c>
      <c r="I20" s="125"/>
      <c r="J20" s="126"/>
      <c r="K20" s="72"/>
      <c r="L20" s="127" t="s">
        <v>114</v>
      </c>
    </row>
    <row r="21" spans="1:14" s="79" customFormat="1" ht="16.5" customHeight="1" x14ac:dyDescent="0.25">
      <c r="A21" s="118">
        <f>+COUNT(A$16:$A20)+1</f>
        <v>4</v>
      </c>
      <c r="B21" s="119"/>
      <c r="C21" s="120" t="s">
        <v>111</v>
      </c>
      <c r="D21" s="121"/>
      <c r="E21" s="122"/>
      <c r="F21" s="123"/>
      <c r="G21" s="123"/>
      <c r="H21" s="124">
        <f t="shared" si="0"/>
        <v>0</v>
      </c>
      <c r="I21" s="125"/>
      <c r="J21" s="126"/>
      <c r="K21" s="72"/>
      <c r="L21" s="128" t="s">
        <v>115</v>
      </c>
    </row>
    <row r="22" spans="1:14" s="79" customFormat="1" ht="16.5" customHeight="1" x14ac:dyDescent="0.25">
      <c r="A22" s="118">
        <f>+COUNT(A$16:$A21)+1</f>
        <v>5</v>
      </c>
      <c r="B22" s="119"/>
      <c r="C22" s="120" t="s">
        <v>111</v>
      </c>
      <c r="D22" s="121"/>
      <c r="E22" s="122"/>
      <c r="F22" s="123"/>
      <c r="G22" s="123"/>
      <c r="H22" s="124">
        <f t="shared" si="0"/>
        <v>0</v>
      </c>
      <c r="I22" s="125"/>
      <c r="J22" s="126"/>
      <c r="K22" s="72"/>
      <c r="L22" s="128" t="s">
        <v>116</v>
      </c>
    </row>
    <row r="23" spans="1:14" s="79" customFormat="1" ht="16.5" customHeight="1" x14ac:dyDescent="0.25">
      <c r="A23" s="118">
        <f>+COUNT(A$16:$A22)+1</f>
        <v>6</v>
      </c>
      <c r="B23" s="119"/>
      <c r="C23" s="120" t="s">
        <v>111</v>
      </c>
      <c r="D23" s="121"/>
      <c r="E23" s="122"/>
      <c r="F23" s="123"/>
      <c r="G23" s="123"/>
      <c r="H23" s="124">
        <f t="shared" si="0"/>
        <v>0</v>
      </c>
      <c r="I23" s="125"/>
      <c r="J23" s="126"/>
      <c r="K23" s="72"/>
      <c r="L23" s="72"/>
    </row>
    <row r="24" spans="1:14" s="79" customFormat="1" ht="16.5" customHeight="1" x14ac:dyDescent="0.25">
      <c r="A24" s="118">
        <f>+COUNT(A$16:$A23)+1</f>
        <v>7</v>
      </c>
      <c r="B24" s="119"/>
      <c r="C24" s="120" t="s">
        <v>111</v>
      </c>
      <c r="D24" s="121"/>
      <c r="E24" s="122"/>
      <c r="F24" s="123"/>
      <c r="G24" s="123"/>
      <c r="H24" s="124">
        <f t="shared" si="0"/>
        <v>0</v>
      </c>
      <c r="I24" s="125"/>
      <c r="J24" s="126"/>
      <c r="K24" s="72"/>
      <c r="L24" s="72"/>
    </row>
    <row r="25" spans="1:14" s="79" customFormat="1" ht="16.5" customHeight="1" x14ac:dyDescent="0.25">
      <c r="A25" s="118">
        <f>+COUNT(A$16:$A24)+1</f>
        <v>8</v>
      </c>
      <c r="B25" s="119"/>
      <c r="C25" s="120" t="s">
        <v>111</v>
      </c>
      <c r="D25" s="121"/>
      <c r="E25" s="122"/>
      <c r="F25" s="123"/>
      <c r="G25" s="123"/>
      <c r="H25" s="124">
        <f t="shared" si="0"/>
        <v>0</v>
      </c>
      <c r="I25" s="125"/>
      <c r="J25" s="126"/>
      <c r="K25" s="72"/>
      <c r="L25" s="72"/>
    </row>
    <row r="26" spans="1:14" s="79" customFormat="1" ht="16.5" customHeight="1" x14ac:dyDescent="0.25">
      <c r="A26" s="118">
        <f>+COUNT(A$16:$A25)+1</f>
        <v>9</v>
      </c>
      <c r="B26" s="119"/>
      <c r="C26" s="120" t="s">
        <v>111</v>
      </c>
      <c r="D26" s="121"/>
      <c r="E26" s="122"/>
      <c r="F26" s="123"/>
      <c r="G26" s="123"/>
      <c r="H26" s="124">
        <f t="shared" si="0"/>
        <v>0</v>
      </c>
      <c r="I26" s="125"/>
      <c r="J26" s="126"/>
      <c r="K26" s="72"/>
      <c r="L26" s="72"/>
    </row>
    <row r="27" spans="1:14" s="79" customFormat="1" ht="16.5" customHeight="1" x14ac:dyDescent="0.25">
      <c r="A27" s="118">
        <f>+COUNT(A$16:$A26)+1</f>
        <v>10</v>
      </c>
      <c r="B27" s="119"/>
      <c r="C27" s="120" t="s">
        <v>111</v>
      </c>
      <c r="D27" s="121"/>
      <c r="E27" s="122"/>
      <c r="F27" s="123"/>
      <c r="G27" s="123"/>
      <c r="H27" s="124">
        <f t="shared" si="0"/>
        <v>0</v>
      </c>
      <c r="I27" s="125"/>
      <c r="J27" s="126"/>
    </row>
    <row r="28" spans="1:14" s="79" customFormat="1" ht="16.5" customHeight="1" x14ac:dyDescent="0.25">
      <c r="A28" s="129"/>
      <c r="B28" s="130" t="s">
        <v>117</v>
      </c>
      <c r="C28" s="131"/>
      <c r="D28" s="132"/>
      <c r="E28" s="133"/>
      <c r="F28" s="134">
        <f>SUM(F18:F27)</f>
        <v>0</v>
      </c>
      <c r="G28" s="134">
        <f>SUM(G18:G27)</f>
        <v>0</v>
      </c>
      <c r="H28" s="134">
        <f>SUM(H18:H27)</f>
        <v>0</v>
      </c>
      <c r="I28" s="135"/>
      <c r="J28" s="136"/>
    </row>
    <row r="29" spans="1:14" s="79" customFormat="1" ht="16.5" customHeight="1" x14ac:dyDescent="0.25">
      <c r="A29" s="137"/>
      <c r="B29" s="138" t="s">
        <v>118</v>
      </c>
      <c r="C29" s="138"/>
      <c r="D29" s="139"/>
      <c r="E29" s="139"/>
      <c r="F29" s="140">
        <f>IF($D$12=0,0,F28/1000/$D$12)</f>
        <v>0</v>
      </c>
      <c r="G29" s="140">
        <f t="shared" ref="G29:H29" si="1">IF($D$12=0,0,G28/1000/$D$12)</f>
        <v>0</v>
      </c>
      <c r="H29" s="140">
        <f t="shared" si="1"/>
        <v>0</v>
      </c>
      <c r="I29" s="139"/>
      <c r="J29" s="141"/>
    </row>
    <row r="30" spans="1:14" s="79" customFormat="1" ht="16.5" customHeight="1" x14ac:dyDescent="0.25">
      <c r="A30" s="142"/>
      <c r="B30" s="143"/>
      <c r="C30" s="143"/>
      <c r="D30" s="144"/>
      <c r="E30" s="144"/>
      <c r="F30" s="145"/>
      <c r="G30" s="144"/>
      <c r="H30" s="144"/>
      <c r="I30" s="144"/>
      <c r="J30" s="146"/>
    </row>
    <row r="31" spans="1:14" s="79" customFormat="1" ht="16.5" customHeight="1" x14ac:dyDescent="0.25">
      <c r="A31" s="147"/>
      <c r="B31" s="148" t="s">
        <v>119</v>
      </c>
      <c r="C31" s="149" t="s">
        <v>102</v>
      </c>
      <c r="D31" s="150" t="s">
        <v>103</v>
      </c>
      <c r="E31" s="150" t="s">
        <v>104</v>
      </c>
      <c r="F31" s="151" t="s">
        <v>89</v>
      </c>
      <c r="G31" s="150" t="s">
        <v>105</v>
      </c>
      <c r="H31" s="150" t="s">
        <v>106</v>
      </c>
      <c r="I31" s="150" t="s">
        <v>107</v>
      </c>
      <c r="J31" s="152" t="s">
        <v>108</v>
      </c>
      <c r="K31" s="72" t="s">
        <v>120</v>
      </c>
      <c r="L31" s="72" t="s">
        <v>121</v>
      </c>
      <c r="N31" s="60"/>
    </row>
    <row r="32" spans="1:14" s="79" customFormat="1" ht="16.5" customHeight="1" x14ac:dyDescent="0.25">
      <c r="A32" s="118">
        <f>+COUNT(A$16:$A31)+1</f>
        <v>11</v>
      </c>
      <c r="B32" s="153"/>
      <c r="C32" s="154"/>
      <c r="D32" s="155"/>
      <c r="E32" s="156"/>
      <c r="F32" s="157"/>
      <c r="G32" s="157"/>
      <c r="H32" s="158">
        <f t="shared" ref="H32:H41" si="2">F32-G32</f>
        <v>0</v>
      </c>
      <c r="I32" s="159"/>
      <c r="J32" s="160"/>
      <c r="K32" s="72" t="s">
        <v>122</v>
      </c>
      <c r="L32" s="72" t="s">
        <v>123</v>
      </c>
      <c r="N32" s="60"/>
    </row>
    <row r="33" spans="1:18" s="79" customFormat="1" ht="16.5" customHeight="1" x14ac:dyDescent="0.25">
      <c r="A33" s="118">
        <f>+COUNT(A$16:$A32)+1</f>
        <v>12</v>
      </c>
      <c r="B33" s="119"/>
      <c r="C33" s="154"/>
      <c r="D33" s="121"/>
      <c r="E33" s="122"/>
      <c r="F33" s="123"/>
      <c r="G33" s="123"/>
      <c r="H33" s="124">
        <f t="shared" si="2"/>
        <v>0</v>
      </c>
      <c r="I33" s="125"/>
      <c r="J33" s="126"/>
      <c r="L33" s="128" t="s">
        <v>124</v>
      </c>
      <c r="M33" s="127"/>
      <c r="N33" s="60"/>
    </row>
    <row r="34" spans="1:18" s="79" customFormat="1" ht="16.5" customHeight="1" x14ac:dyDescent="0.25">
      <c r="A34" s="118">
        <f>+COUNT(A$16:$A33)+1</f>
        <v>13</v>
      </c>
      <c r="B34" s="119"/>
      <c r="C34" s="154"/>
      <c r="D34" s="121"/>
      <c r="E34" s="122"/>
      <c r="F34" s="123"/>
      <c r="G34" s="123"/>
      <c r="H34" s="124">
        <f t="shared" si="2"/>
        <v>0</v>
      </c>
      <c r="I34" s="125"/>
      <c r="J34" s="126"/>
      <c r="M34" s="127"/>
      <c r="N34" s="161" t="s">
        <v>125</v>
      </c>
      <c r="O34" s="161" t="s">
        <v>126</v>
      </c>
      <c r="Q34" s="161" t="s">
        <v>125</v>
      </c>
      <c r="R34" s="161" t="s">
        <v>127</v>
      </c>
    </row>
    <row r="35" spans="1:18" s="79" customFormat="1" ht="16.5" customHeight="1" x14ac:dyDescent="0.25">
      <c r="A35" s="118">
        <f>+COUNT(A$16:$A34)+1</f>
        <v>14</v>
      </c>
      <c r="B35" s="119"/>
      <c r="C35" s="154"/>
      <c r="D35" s="121"/>
      <c r="E35" s="122"/>
      <c r="F35" s="123"/>
      <c r="G35" s="123"/>
      <c r="H35" s="124">
        <f t="shared" si="2"/>
        <v>0</v>
      </c>
      <c r="I35" s="125"/>
      <c r="J35" s="126"/>
      <c r="L35" s="127" t="s">
        <v>114</v>
      </c>
      <c r="M35" s="127"/>
      <c r="N35" s="60"/>
      <c r="O35" s="127"/>
      <c r="P35" s="127"/>
    </row>
    <row r="36" spans="1:18" s="79" customFormat="1" ht="16.5" customHeight="1" x14ac:dyDescent="0.25">
      <c r="A36" s="118">
        <f>+COUNT(A$16:$A35)+1</f>
        <v>15</v>
      </c>
      <c r="B36" s="119"/>
      <c r="C36" s="154"/>
      <c r="D36" s="121"/>
      <c r="E36" s="122"/>
      <c r="F36" s="123"/>
      <c r="G36" s="123"/>
      <c r="H36" s="124">
        <f t="shared" si="2"/>
        <v>0</v>
      </c>
      <c r="I36" s="125"/>
      <c r="J36" s="126"/>
      <c r="L36" s="128" t="s">
        <v>115</v>
      </c>
      <c r="M36" s="127"/>
      <c r="N36" s="60"/>
      <c r="O36" s="127"/>
      <c r="P36" s="127"/>
    </row>
    <row r="37" spans="1:18" s="79" customFormat="1" ht="16.5" customHeight="1" x14ac:dyDescent="0.25">
      <c r="A37" s="118">
        <f>+COUNT(A$16:$A36)+1</f>
        <v>16</v>
      </c>
      <c r="B37" s="119"/>
      <c r="C37" s="154"/>
      <c r="D37" s="121"/>
      <c r="E37" s="122"/>
      <c r="F37" s="123"/>
      <c r="G37" s="123"/>
      <c r="H37" s="124">
        <f t="shared" si="2"/>
        <v>0</v>
      </c>
      <c r="I37" s="125"/>
      <c r="J37" s="126"/>
      <c r="L37" s="128" t="s">
        <v>116</v>
      </c>
      <c r="M37" s="127"/>
      <c r="N37" s="60"/>
      <c r="O37" s="127"/>
      <c r="P37" s="127"/>
    </row>
    <row r="38" spans="1:18" s="79" customFormat="1" ht="16.5" customHeight="1" x14ac:dyDescent="0.25">
      <c r="A38" s="118">
        <f>+COUNT(A$16:$A37)+1</f>
        <v>17</v>
      </c>
      <c r="B38" s="119"/>
      <c r="C38" s="154"/>
      <c r="D38" s="121"/>
      <c r="E38" s="122"/>
      <c r="F38" s="123"/>
      <c r="G38" s="123"/>
      <c r="H38" s="124">
        <f t="shared" si="2"/>
        <v>0</v>
      </c>
      <c r="I38" s="125"/>
      <c r="J38" s="126"/>
      <c r="N38" s="60"/>
      <c r="O38" s="127"/>
      <c r="P38" s="127"/>
    </row>
    <row r="39" spans="1:18" s="79" customFormat="1" ht="16.5" customHeight="1" x14ac:dyDescent="0.25">
      <c r="A39" s="118">
        <f>+COUNT(A$16:$A38)+1</f>
        <v>18</v>
      </c>
      <c r="B39" s="119"/>
      <c r="C39" s="154"/>
      <c r="D39" s="121"/>
      <c r="E39" s="122"/>
      <c r="F39" s="123"/>
      <c r="G39" s="123"/>
      <c r="H39" s="124">
        <f t="shared" si="2"/>
        <v>0</v>
      </c>
      <c r="I39" s="125"/>
      <c r="J39" s="126"/>
      <c r="N39" s="60"/>
      <c r="O39" s="127"/>
      <c r="P39" s="127"/>
    </row>
    <row r="40" spans="1:18" s="79" customFormat="1" ht="16.5" customHeight="1" x14ac:dyDescent="0.25">
      <c r="A40" s="118">
        <f>+COUNT(A$16:$A39)+1</f>
        <v>19</v>
      </c>
      <c r="B40" s="119"/>
      <c r="C40" s="154"/>
      <c r="D40" s="121"/>
      <c r="E40" s="122"/>
      <c r="F40" s="123"/>
      <c r="G40" s="123"/>
      <c r="H40" s="124">
        <f t="shared" si="2"/>
        <v>0</v>
      </c>
      <c r="I40" s="125"/>
      <c r="J40" s="126"/>
      <c r="M40" s="127"/>
      <c r="N40" s="60"/>
      <c r="O40" s="127"/>
      <c r="P40" s="127"/>
    </row>
    <row r="41" spans="1:18" s="79" customFormat="1" ht="16.5" customHeight="1" x14ac:dyDescent="0.25">
      <c r="A41" s="118">
        <f>+COUNT(A$16:$A40)+1</f>
        <v>20</v>
      </c>
      <c r="B41" s="119"/>
      <c r="C41" s="154"/>
      <c r="D41" s="121"/>
      <c r="E41" s="122"/>
      <c r="F41" s="123"/>
      <c r="G41" s="123"/>
      <c r="H41" s="124">
        <f t="shared" si="2"/>
        <v>0</v>
      </c>
      <c r="I41" s="125"/>
      <c r="J41" s="126"/>
      <c r="M41" s="127"/>
      <c r="N41" s="60"/>
      <c r="O41" s="127"/>
      <c r="P41" s="127"/>
    </row>
    <row r="42" spans="1:18" s="79" customFormat="1" ht="16.5" customHeight="1" x14ac:dyDescent="0.25">
      <c r="A42" s="129"/>
      <c r="B42" s="130" t="s">
        <v>117</v>
      </c>
      <c r="C42" s="131"/>
      <c r="D42" s="132"/>
      <c r="E42" s="133"/>
      <c r="F42" s="134">
        <f>SUM(F32:F41)</f>
        <v>0</v>
      </c>
      <c r="G42" s="134">
        <f>SUM(G32:G41)</f>
        <v>0</v>
      </c>
      <c r="H42" s="134">
        <f>SUM(H32:H41)</f>
        <v>0</v>
      </c>
      <c r="I42" s="135"/>
      <c r="J42" s="136"/>
      <c r="M42" s="127"/>
      <c r="N42" s="60"/>
      <c r="O42" s="127"/>
      <c r="P42" s="127"/>
    </row>
    <row r="43" spans="1:18" s="79" customFormat="1" ht="16.5" customHeight="1" x14ac:dyDescent="0.25">
      <c r="A43" s="112"/>
      <c r="B43" s="138" t="s">
        <v>118</v>
      </c>
      <c r="C43" s="138"/>
      <c r="D43" s="139"/>
      <c r="E43" s="139"/>
      <c r="F43" s="140">
        <f>IF($D$12=0,0,F42/1000/$D$12)</f>
        <v>0</v>
      </c>
      <c r="G43" s="140">
        <f t="shared" ref="G43:H43" si="3">IF($D$12=0,0,G42/1000/$D$12)</f>
        <v>0</v>
      </c>
      <c r="H43" s="140">
        <f t="shared" si="3"/>
        <v>0</v>
      </c>
      <c r="I43" s="139"/>
      <c r="J43" s="141"/>
    </row>
    <row r="44" spans="1:18" s="79" customFormat="1" ht="16.5" customHeight="1" x14ac:dyDescent="0.25">
      <c r="A44" s="162"/>
      <c r="B44" s="143"/>
      <c r="C44" s="143"/>
      <c r="D44" s="144"/>
      <c r="E44" s="144"/>
      <c r="F44" s="145"/>
      <c r="G44" s="144"/>
      <c r="H44" s="144"/>
      <c r="I44" s="144"/>
      <c r="J44" s="146"/>
    </row>
    <row r="45" spans="1:18" s="79" customFormat="1" ht="16.5" customHeight="1" x14ac:dyDescent="0.25">
      <c r="A45" s="163"/>
      <c r="B45" s="164" t="s">
        <v>128</v>
      </c>
      <c r="C45" s="138"/>
      <c r="D45" s="165"/>
      <c r="E45" s="166"/>
      <c r="F45" s="167">
        <f>+D12*1000-F28-F42</f>
        <v>0</v>
      </c>
      <c r="G45" s="144"/>
      <c r="H45" s="168" t="str">
        <f xml:space="preserve"> IF(Munkalap2_!C7=0,"",IF(ABS(F45)&lt;Munkalap2_!C7*1000,"NEM KELL TÖBB TÉTELT VIZSGÁLNI","TÖBB TÉTELT KELL VIZSGÁLNI !"))</f>
        <v/>
      </c>
      <c r="I45" s="144"/>
      <c r="J45" s="146"/>
      <c r="K45" s="72" t="s">
        <v>129</v>
      </c>
      <c r="L45" s="72" t="s">
        <v>130</v>
      </c>
      <c r="N45" s="64"/>
    </row>
    <row r="46" spans="1:18" s="79" customFormat="1" ht="16.5" customHeight="1" x14ac:dyDescent="0.25">
      <c r="A46" s="169"/>
      <c r="B46" s="143"/>
      <c r="C46" s="143"/>
      <c r="D46" s="144"/>
      <c r="E46" s="144"/>
      <c r="F46" s="145"/>
      <c r="G46" s="144"/>
      <c r="H46" s="144"/>
      <c r="I46" s="144"/>
      <c r="J46" s="146"/>
      <c r="K46" s="72" t="s">
        <v>131</v>
      </c>
      <c r="L46" s="72" t="s">
        <v>132</v>
      </c>
      <c r="N46" s="64"/>
    </row>
    <row r="47" spans="1:18" s="79" customFormat="1" ht="16.5" customHeight="1" x14ac:dyDescent="0.25">
      <c r="A47" s="147"/>
      <c r="B47" s="148" t="s">
        <v>133</v>
      </c>
      <c r="C47" s="149" t="s">
        <v>102</v>
      </c>
      <c r="D47" s="150" t="s">
        <v>103</v>
      </c>
      <c r="E47" s="150" t="s">
        <v>104</v>
      </c>
      <c r="F47" s="151" t="s">
        <v>89</v>
      </c>
      <c r="G47" s="150" t="s">
        <v>105</v>
      </c>
      <c r="H47" s="150" t="s">
        <v>106</v>
      </c>
      <c r="I47" s="150" t="s">
        <v>107</v>
      </c>
      <c r="J47" s="152" t="s">
        <v>108</v>
      </c>
      <c r="N47" s="64"/>
    </row>
    <row r="48" spans="1:18" s="79" customFormat="1" ht="16.5" customHeight="1" x14ac:dyDescent="0.25">
      <c r="A48" s="170"/>
      <c r="B48" s="171"/>
      <c r="C48" s="171"/>
      <c r="D48" s="172"/>
      <c r="E48" s="173" t="s">
        <v>134</v>
      </c>
      <c r="F48" s="174">
        <f>IF(F45&gt;Munkalap2_!C7,ABS(F45),0)</f>
        <v>0</v>
      </c>
      <c r="G48" s="175"/>
      <c r="H48" s="176"/>
      <c r="I48" s="176"/>
      <c r="J48" s="177"/>
      <c r="L48" s="72"/>
      <c r="N48" s="60"/>
    </row>
    <row r="49" spans="1:14" s="79" customFormat="1" ht="16.5" customHeight="1" x14ac:dyDescent="0.25">
      <c r="A49" s="118">
        <f>+COUNT(A$16:$A48)+1</f>
        <v>21</v>
      </c>
      <c r="B49" s="119"/>
      <c r="C49" s="120" t="s">
        <v>135</v>
      </c>
      <c r="D49" s="121"/>
      <c r="E49" s="122"/>
      <c r="F49" s="123"/>
      <c r="G49" s="123"/>
      <c r="H49" s="124">
        <f t="shared" ref="H49:H57" si="4">F49-G49</f>
        <v>0</v>
      </c>
      <c r="I49" s="125"/>
      <c r="J49" s="160"/>
      <c r="K49" s="72" t="s">
        <v>136</v>
      </c>
      <c r="L49" s="72" t="s">
        <v>137</v>
      </c>
      <c r="N49" s="60"/>
    </row>
    <row r="50" spans="1:14" s="79" customFormat="1" ht="16.5" customHeight="1" x14ac:dyDescent="0.25">
      <c r="A50" s="118">
        <f>+COUNT(A$16:$A49)+1</f>
        <v>22</v>
      </c>
      <c r="B50" s="119"/>
      <c r="C50" s="120" t="s">
        <v>135</v>
      </c>
      <c r="D50" s="121"/>
      <c r="E50" s="122"/>
      <c r="F50" s="123"/>
      <c r="G50" s="123"/>
      <c r="H50" s="124">
        <f t="shared" si="4"/>
        <v>0</v>
      </c>
      <c r="I50" s="125"/>
      <c r="J50" s="126"/>
      <c r="K50" s="72" t="s">
        <v>138</v>
      </c>
      <c r="L50" s="72" t="s">
        <v>123</v>
      </c>
      <c r="N50" s="60"/>
    </row>
    <row r="51" spans="1:14" s="79" customFormat="1" ht="16.5" customHeight="1" x14ac:dyDescent="0.25">
      <c r="A51" s="118">
        <f>+COUNT(A$16:$A50)+1</f>
        <v>23</v>
      </c>
      <c r="B51" s="119"/>
      <c r="C51" s="120" t="s">
        <v>135</v>
      </c>
      <c r="D51" s="121"/>
      <c r="E51" s="122"/>
      <c r="F51" s="123"/>
      <c r="G51" s="123"/>
      <c r="H51" s="124">
        <f t="shared" si="4"/>
        <v>0</v>
      </c>
      <c r="I51" s="125"/>
      <c r="J51" s="126"/>
      <c r="N51" s="60"/>
    </row>
    <row r="52" spans="1:14" s="79" customFormat="1" ht="16.5" customHeight="1" x14ac:dyDescent="0.25">
      <c r="A52" s="118">
        <f>+COUNT(A$16:$A51)+1</f>
        <v>24</v>
      </c>
      <c r="B52" s="119"/>
      <c r="C52" s="120" t="s">
        <v>135</v>
      </c>
      <c r="D52" s="121"/>
      <c r="E52" s="122"/>
      <c r="F52" s="123"/>
      <c r="G52" s="123"/>
      <c r="H52" s="124">
        <f t="shared" si="4"/>
        <v>0</v>
      </c>
      <c r="I52" s="125"/>
      <c r="J52" s="126"/>
      <c r="L52" s="127" t="s">
        <v>114</v>
      </c>
      <c r="N52" s="64"/>
    </row>
    <row r="53" spans="1:14" s="79" customFormat="1" ht="16.5" customHeight="1" x14ac:dyDescent="0.25">
      <c r="A53" s="118">
        <f>+COUNT(A$16:$A52)+1</f>
        <v>25</v>
      </c>
      <c r="B53" s="119"/>
      <c r="C53" s="120" t="s">
        <v>135</v>
      </c>
      <c r="D53" s="121"/>
      <c r="E53" s="122"/>
      <c r="F53" s="123"/>
      <c r="G53" s="123"/>
      <c r="H53" s="124">
        <f t="shared" si="4"/>
        <v>0</v>
      </c>
      <c r="I53" s="125"/>
      <c r="J53" s="126"/>
      <c r="L53" s="128" t="s">
        <v>115</v>
      </c>
      <c r="N53" s="64"/>
    </row>
    <row r="54" spans="1:14" s="79" customFormat="1" ht="16.5" customHeight="1" x14ac:dyDescent="0.25">
      <c r="A54" s="118">
        <f>+COUNT(A$16:$A53)+1</f>
        <v>26</v>
      </c>
      <c r="B54" s="119"/>
      <c r="C54" s="120" t="s">
        <v>135</v>
      </c>
      <c r="D54" s="121"/>
      <c r="E54" s="122"/>
      <c r="F54" s="123"/>
      <c r="G54" s="123"/>
      <c r="H54" s="124">
        <f t="shared" si="4"/>
        <v>0</v>
      </c>
      <c r="I54" s="125"/>
      <c r="J54" s="126"/>
      <c r="L54" s="128" t="s">
        <v>116</v>
      </c>
      <c r="N54" s="64"/>
    </row>
    <row r="55" spans="1:14" s="79" customFormat="1" ht="16.5" customHeight="1" x14ac:dyDescent="0.25">
      <c r="A55" s="118">
        <f>+COUNT(A$16:$A54)+1</f>
        <v>27</v>
      </c>
      <c r="B55" s="119"/>
      <c r="C55" s="120" t="s">
        <v>135</v>
      </c>
      <c r="D55" s="121"/>
      <c r="E55" s="122"/>
      <c r="F55" s="123"/>
      <c r="G55" s="123"/>
      <c r="H55" s="124">
        <f t="shared" si="4"/>
        <v>0</v>
      </c>
      <c r="I55" s="125"/>
      <c r="J55" s="126"/>
      <c r="N55" s="64"/>
    </row>
    <row r="56" spans="1:14" s="79" customFormat="1" ht="16.5" customHeight="1" x14ac:dyDescent="0.25">
      <c r="A56" s="118">
        <f>+COUNT(A$16:$A55)+1</f>
        <v>28</v>
      </c>
      <c r="B56" s="119"/>
      <c r="C56" s="120" t="s">
        <v>135</v>
      </c>
      <c r="D56" s="121"/>
      <c r="E56" s="122"/>
      <c r="F56" s="123"/>
      <c r="G56" s="123"/>
      <c r="H56" s="124">
        <f t="shared" si="4"/>
        <v>0</v>
      </c>
      <c r="I56" s="125"/>
      <c r="J56" s="126"/>
      <c r="N56" s="64"/>
    </row>
    <row r="57" spans="1:14" s="79" customFormat="1" ht="16.5" customHeight="1" x14ac:dyDescent="0.25">
      <c r="A57" s="118">
        <f>+COUNT(A$16:$A56)+1</f>
        <v>29</v>
      </c>
      <c r="B57" s="119"/>
      <c r="C57" s="120" t="s">
        <v>135</v>
      </c>
      <c r="D57" s="121"/>
      <c r="E57" s="122"/>
      <c r="F57" s="123"/>
      <c r="G57" s="123"/>
      <c r="H57" s="124">
        <f t="shared" si="4"/>
        <v>0</v>
      </c>
      <c r="I57" s="125"/>
      <c r="J57" s="126"/>
      <c r="N57" s="64"/>
    </row>
    <row r="58" spans="1:14" s="79" customFormat="1" ht="16.5" customHeight="1" x14ac:dyDescent="0.25">
      <c r="A58" s="118">
        <f>+COUNT(A$16:$A57)+1</f>
        <v>30</v>
      </c>
      <c r="B58" s="119"/>
      <c r="C58" s="120" t="s">
        <v>135</v>
      </c>
      <c r="D58" s="121"/>
      <c r="E58" s="122"/>
      <c r="F58" s="123"/>
      <c r="G58" s="123"/>
      <c r="H58" s="124">
        <f>F58-G58</f>
        <v>0</v>
      </c>
      <c r="I58" s="125"/>
      <c r="J58" s="126"/>
      <c r="N58" s="64"/>
    </row>
    <row r="59" spans="1:14" s="79" customFormat="1" ht="16.5" customHeight="1" x14ac:dyDescent="0.25">
      <c r="A59" s="129"/>
      <c r="B59" s="130" t="s">
        <v>117</v>
      </c>
      <c r="C59" s="131"/>
      <c r="D59" s="132"/>
      <c r="E59" s="133"/>
      <c r="F59" s="134">
        <f>SUM(F49:F58)</f>
        <v>0</v>
      </c>
      <c r="G59" s="134">
        <f>SUM(G49:G58)</f>
        <v>0</v>
      </c>
      <c r="H59" s="134">
        <f>SUM(H49:H58)</f>
        <v>0</v>
      </c>
      <c r="I59" s="135"/>
      <c r="J59" s="136"/>
      <c r="N59" s="64"/>
    </row>
    <row r="60" spans="1:14" s="79" customFormat="1" ht="16.5" customHeight="1" thickBot="1" x14ac:dyDescent="0.3">
      <c r="A60" s="178"/>
      <c r="B60" s="179" t="s">
        <v>118</v>
      </c>
      <c r="C60" s="180"/>
      <c r="D60" s="181"/>
      <c r="E60" s="181"/>
      <c r="F60" s="182">
        <f>IF($D$12=0,0,F59/1000/$D$12)</f>
        <v>0</v>
      </c>
      <c r="G60" s="182">
        <f>IF($D$12=0,0,G59/1000/$D$12)</f>
        <v>0</v>
      </c>
      <c r="H60" s="182">
        <f>IF($D$12=0,0,H59/1000/$D$12)</f>
        <v>0</v>
      </c>
      <c r="I60" s="181"/>
      <c r="J60" s="183"/>
      <c r="N60" s="60"/>
    </row>
    <row r="61" spans="1:14" s="79" customFormat="1" ht="16.5" customHeight="1" x14ac:dyDescent="0.25">
      <c r="A61" s="100"/>
      <c r="B61" s="184"/>
      <c r="C61" s="143"/>
      <c r="D61" s="185"/>
      <c r="E61" s="185"/>
      <c r="F61" s="186"/>
      <c r="G61" s="186"/>
      <c r="H61" s="186"/>
      <c r="I61" s="185"/>
      <c r="J61" s="185"/>
      <c r="N61" s="60"/>
    </row>
  </sheetData>
  <hyperlinks>
    <hyperlink ref="O34" location="KIVALASZTAS!A1" display="KIVALASZTAS" xr:uid="{AF169FAF-5D4F-4AA3-9417-B9CFAAEE70F8}"/>
    <hyperlink ref="R34" location="KONKRET!A1" display="KONKRET" xr:uid="{3B653905-A02B-402A-8257-8FB6086F4004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31C6-0524-47DA-98EC-BDC33C80544A}">
  <sheetPr>
    <pageSetUpPr fitToPage="1"/>
  </sheetPr>
  <dimension ref="A1:N71"/>
  <sheetViews>
    <sheetView showGridLines="0" workbookViewId="0">
      <selection activeCell="L38" sqref="L38"/>
    </sheetView>
  </sheetViews>
  <sheetFormatPr defaultColWidth="9.140625" defaultRowHeight="16.5" customHeight="1" x14ac:dyDescent="0.3"/>
  <cols>
    <col min="1" max="1" width="11.140625" style="502" customWidth="1"/>
    <col min="2" max="2" width="70.140625" style="526" customWidth="1"/>
    <col min="3" max="3" width="13.5703125" style="502" customWidth="1"/>
    <col min="4" max="4" width="13.42578125" style="502" customWidth="1"/>
    <col min="5" max="5" width="26.85546875" style="502" customWidth="1"/>
    <col min="6" max="7" width="9.140625" style="502" customWidth="1"/>
    <col min="8" max="8" width="11.5703125" style="502" customWidth="1"/>
    <col min="9" max="28" width="9.140625" style="502" customWidth="1"/>
    <col min="29" max="16384" width="9.140625" style="502"/>
  </cols>
  <sheetData>
    <row r="1" spans="1:14" ht="18.75" x14ac:dyDescent="0.3">
      <c r="A1" t="s">
        <v>282</v>
      </c>
      <c r="B1" s="500" t="s">
        <v>0</v>
      </c>
      <c r="C1" s="501"/>
      <c r="D1" s="501"/>
      <c r="E1"/>
      <c r="J1" s="5" t="s">
        <v>296</v>
      </c>
      <c r="K1" s="5" t="s">
        <v>297</v>
      </c>
      <c r="M1" s="502" t="s">
        <v>296</v>
      </c>
      <c r="N1" s="502" t="s">
        <v>299</v>
      </c>
    </row>
    <row r="2" spans="1:14" ht="18.75" x14ac:dyDescent="0.3">
      <c r="A2" s="501"/>
      <c r="B2" s="503"/>
      <c r="C2" s="501"/>
      <c r="D2" s="501"/>
      <c r="E2" s="501"/>
    </row>
    <row r="3" spans="1:14" ht="18.75" x14ac:dyDescent="0.3">
      <c r="A3" s="499" t="s">
        <v>301</v>
      </c>
      <c r="B3" s="501"/>
      <c r="C3" s="533" t="s">
        <v>1</v>
      </c>
      <c r="D3" s="507">
        <f>Alapa!$C$12</f>
        <v>0</v>
      </c>
      <c r="E3" s="501"/>
      <c r="G3" s="504" t="s">
        <v>2</v>
      </c>
      <c r="H3" s="5" t="s">
        <v>23</v>
      </c>
    </row>
    <row r="4" spans="1:14" ht="16.5" customHeight="1" x14ac:dyDescent="0.3">
      <c r="A4" s="505" t="s">
        <v>3</v>
      </c>
      <c r="B4" s="506">
        <f>Alapa!C17</f>
        <v>0</v>
      </c>
      <c r="C4" s="507"/>
      <c r="D4" s="507"/>
      <c r="E4" s="507"/>
      <c r="G4" s="508">
        <v>1</v>
      </c>
      <c r="H4" s="509" t="str">
        <f>IF(Alapa!F2=0,"",Alapa!F2)</f>
        <v/>
      </c>
      <c r="I4" s="509" t="str">
        <f>IF(Alapa!G2=0,"",Alapa!G2)</f>
        <v/>
      </c>
      <c r="J4" s="509" t="str">
        <f>IF(Alapa!H2=0,"",Alapa!H2)</f>
        <v/>
      </c>
    </row>
    <row r="5" spans="1:14" ht="16.5" customHeight="1" x14ac:dyDescent="0.3">
      <c r="A5" s="505" t="s">
        <v>6</v>
      </c>
      <c r="B5" s="510">
        <f>Alapa!C15</f>
        <v>0</v>
      </c>
      <c r="C5" s="507"/>
      <c r="D5" s="507"/>
      <c r="E5" s="507"/>
      <c r="H5" s="509" t="str">
        <f>IF(Alapa!F3=0,"",Alapa!F3)</f>
        <v/>
      </c>
      <c r="I5" s="509" t="str">
        <f>IF(Alapa!G3=0,"",Alapa!G3)</f>
        <v/>
      </c>
      <c r="J5" s="509" t="str">
        <f>IF(Alapa!H3=0,"",Alapa!H3)</f>
        <v/>
      </c>
    </row>
    <row r="6" spans="1:14" ht="16.5" customHeight="1" x14ac:dyDescent="0.3">
      <c r="A6" s="505" t="s">
        <v>2</v>
      </c>
      <c r="B6" s="506" t="str">
        <f>IFERROR(VLOOKUP(G4,Alapa!$G$2:$H$22,2,FALSE),"")</f>
        <v/>
      </c>
      <c r="C6" s="507"/>
      <c r="D6" s="507"/>
      <c r="E6" s="507"/>
      <c r="H6" s="509" t="str">
        <f>IF(Alapa!F4=0,"",Alapa!F4)</f>
        <v/>
      </c>
      <c r="I6" s="509" t="str">
        <f>IF(Alapa!G4=0,"",Alapa!G4)</f>
        <v/>
      </c>
      <c r="J6" s="509" t="str">
        <f>IF(Alapa!H4=0,"",Alapa!H4)</f>
        <v/>
      </c>
    </row>
    <row r="7" spans="1:14" ht="16.5" customHeight="1" x14ac:dyDescent="0.3">
      <c r="A7" s="512" t="s">
        <v>9</v>
      </c>
      <c r="B7" s="506" t="str">
        <f>IF(Alapa!O2=0,"",Alapa!O2)</f>
        <v/>
      </c>
      <c r="C7" s="507"/>
      <c r="D7" s="507"/>
      <c r="E7" s="507"/>
      <c r="H7" s="509" t="str">
        <f>IF(Alapa!F5=0,"",Alapa!F5)</f>
        <v/>
      </c>
      <c r="I7" s="509" t="str">
        <f>IF(Alapa!G5=0,"",Alapa!G5)</f>
        <v/>
      </c>
      <c r="J7" s="509" t="str">
        <f>IF(Alapa!H5=0,"",Alapa!H5)</f>
        <v/>
      </c>
    </row>
    <row r="8" spans="1:14" ht="16.5" customHeight="1" x14ac:dyDescent="0.3">
      <c r="A8" s="505" t="s">
        <v>11</v>
      </c>
      <c r="B8" s="49"/>
      <c r="C8" s="507"/>
      <c r="D8" s="507"/>
      <c r="E8" s="507"/>
      <c r="H8" s="509" t="str">
        <f>IF(Alapa!F6=0,"",Alapa!F6)</f>
        <v/>
      </c>
      <c r="I8" s="509" t="str">
        <f>IF(Alapa!G6=0,"",Alapa!G6)</f>
        <v/>
      </c>
      <c r="J8" s="509" t="str">
        <f>IF(Alapa!H6=0,"",Alapa!H6)</f>
        <v/>
      </c>
    </row>
    <row r="9" spans="1:14" ht="16.5" customHeight="1" x14ac:dyDescent="0.3">
      <c r="A9" s="505" t="s">
        <v>13</v>
      </c>
      <c r="B9" s="506" t="str">
        <f>IF(Alapa!N2=0,"",Alapa!N2)</f>
        <v/>
      </c>
      <c r="C9" s="507"/>
      <c r="D9" s="507"/>
      <c r="E9" s="507"/>
      <c r="H9" s="509" t="str">
        <f>IF(Alapa!F7=0,"",Alapa!F7)</f>
        <v/>
      </c>
      <c r="I9" s="509" t="str">
        <f>IF(Alapa!G7=0,"",Alapa!G7)</f>
        <v/>
      </c>
      <c r="J9" s="509" t="str">
        <f>IF(Alapa!H7=0,"",Alapa!H7)</f>
        <v/>
      </c>
    </row>
    <row r="10" spans="1:14" x14ac:dyDescent="0.3">
      <c r="A10" s="507"/>
      <c r="B10" s="507"/>
      <c r="C10" s="507"/>
      <c r="D10" s="507"/>
      <c r="E10" s="513"/>
      <c r="H10" s="509" t="str">
        <f>IF(Alapa!F10=0,"",Alapa!F10)</f>
        <v/>
      </c>
      <c r="I10" s="509" t="str">
        <f>IF(Alapa!G10=0,"",Alapa!G10)</f>
        <v/>
      </c>
      <c r="J10" s="509" t="str">
        <f>IF(Alapa!H10=0,"",Alapa!H10)</f>
        <v/>
      </c>
    </row>
    <row r="11" spans="1:14" ht="16.5" customHeight="1" x14ac:dyDescent="0.3">
      <c r="A11" s="514" t="s">
        <v>17</v>
      </c>
      <c r="B11" s="515" t="s">
        <v>291</v>
      </c>
      <c r="C11" s="507"/>
      <c r="D11" s="507"/>
      <c r="E11" s="511"/>
      <c r="H11" s="509" t="str">
        <f>IF(Alapa!F11=0,"",Alapa!F11)</f>
        <v/>
      </c>
      <c r="I11" s="509" t="str">
        <f>IF(Alapa!G11=0,"",Alapa!G11)</f>
        <v/>
      </c>
      <c r="J11" s="509" t="str">
        <f>IF(Alapa!H11=0,"",Alapa!H11)</f>
        <v/>
      </c>
    </row>
    <row r="12" spans="1:14" ht="33" x14ac:dyDescent="0.3">
      <c r="A12" s="514" t="s">
        <v>19</v>
      </c>
      <c r="B12" s="515" t="s">
        <v>302</v>
      </c>
      <c r="C12" s="507"/>
      <c r="D12" s="507"/>
      <c r="E12" s="511"/>
    </row>
    <row r="13" spans="1:14" ht="33" x14ac:dyDescent="0.3">
      <c r="A13" s="514" t="s">
        <v>20</v>
      </c>
      <c r="B13" s="515" t="s">
        <v>292</v>
      </c>
      <c r="C13" s="507"/>
      <c r="D13" s="507"/>
      <c r="E13" s="507"/>
    </row>
    <row r="14" spans="1:14" ht="16.5" customHeight="1" x14ac:dyDescent="0.3">
      <c r="A14" s="516" t="s">
        <v>21</v>
      </c>
      <c r="B14" s="517"/>
      <c r="C14" s="507"/>
      <c r="D14" s="507"/>
      <c r="E14" s="507"/>
    </row>
    <row r="15" spans="1:14" ht="33" x14ac:dyDescent="0.3">
      <c r="A15" s="518"/>
      <c r="B15" s="519" t="s">
        <v>78</v>
      </c>
      <c r="C15" s="507"/>
      <c r="D15" s="507"/>
      <c r="E15" s="507"/>
    </row>
    <row r="16" spans="1:14" ht="16.5" customHeight="1" x14ac:dyDescent="0.3">
      <c r="A16" s="520" t="s">
        <v>22</v>
      </c>
      <c r="B16" s="521"/>
      <c r="C16" s="507"/>
      <c r="D16" s="507"/>
      <c r="E16" s="507"/>
    </row>
    <row r="17" spans="1:5" x14ac:dyDescent="0.3">
      <c r="A17" s="518"/>
      <c r="B17" s="519" t="s">
        <v>79</v>
      </c>
      <c r="C17" s="507"/>
      <c r="D17" s="507"/>
      <c r="E17" s="507"/>
    </row>
    <row r="18" spans="1:5" ht="16.5" customHeight="1" x14ac:dyDescent="0.3">
      <c r="A18" s="522"/>
      <c r="B18" s="523"/>
      <c r="C18" s="507"/>
      <c r="D18" s="507"/>
      <c r="E18" s="507"/>
    </row>
    <row r="19" spans="1:5" ht="33" x14ac:dyDescent="0.3">
      <c r="A19" s="524"/>
      <c r="B19" s="496" t="s">
        <v>294</v>
      </c>
      <c r="C19" s="495" t="s">
        <v>295</v>
      </c>
      <c r="D19" s="495" t="s">
        <v>298</v>
      </c>
      <c r="E19" s="495" t="s">
        <v>300</v>
      </c>
    </row>
    <row r="20" spans="1:5" ht="16.5" customHeight="1" x14ac:dyDescent="0.3">
      <c r="A20" s="527"/>
      <c r="B20" s="532" t="s">
        <v>27</v>
      </c>
      <c r="C20" s="529"/>
      <c r="D20" s="530"/>
      <c r="E20" s="528"/>
    </row>
    <row r="21" spans="1:5" ht="49.5" x14ac:dyDescent="0.3">
      <c r="A21" s="524"/>
      <c r="B21" s="525" t="s">
        <v>28</v>
      </c>
      <c r="C21" s="529"/>
      <c r="D21" s="530"/>
      <c r="E21" s="528"/>
    </row>
    <row r="22" spans="1:5" ht="33" x14ac:dyDescent="0.3">
      <c r="A22" s="524"/>
      <c r="B22" s="525" t="s">
        <v>29</v>
      </c>
      <c r="C22" s="529"/>
      <c r="D22" s="530"/>
      <c r="E22" s="528"/>
    </row>
    <row r="23" spans="1:5" x14ac:dyDescent="0.3">
      <c r="A23" s="524"/>
      <c r="B23" s="531" t="s">
        <v>30</v>
      </c>
      <c r="C23" s="529"/>
      <c r="D23" s="530"/>
      <c r="E23" s="528"/>
    </row>
    <row r="24" spans="1:5" x14ac:dyDescent="0.3">
      <c r="A24" s="524"/>
      <c r="B24" s="525" t="s">
        <v>31</v>
      </c>
      <c r="C24" s="529"/>
      <c r="D24" s="530"/>
      <c r="E24" s="528"/>
    </row>
    <row r="25" spans="1:5" x14ac:dyDescent="0.3">
      <c r="A25" s="524"/>
      <c r="B25" s="525" t="s">
        <v>32</v>
      </c>
      <c r="C25" s="529"/>
      <c r="D25" s="530"/>
      <c r="E25" s="528"/>
    </row>
    <row r="26" spans="1:5" x14ac:dyDescent="0.3">
      <c r="A26" s="524"/>
      <c r="B26" s="525">
        <v>466</v>
      </c>
      <c r="C26" s="529"/>
      <c r="D26" s="530"/>
      <c r="E26" s="528"/>
    </row>
    <row r="27" spans="1:5" ht="33" x14ac:dyDescent="0.3">
      <c r="A27" s="524"/>
      <c r="B27" s="525" t="s">
        <v>33</v>
      </c>
      <c r="C27" s="529"/>
      <c r="D27" s="530"/>
      <c r="E27" s="528"/>
    </row>
    <row r="28" spans="1:5" x14ac:dyDescent="0.3">
      <c r="A28" s="524"/>
      <c r="B28" s="525">
        <v>466</v>
      </c>
      <c r="C28" s="529"/>
      <c r="D28" s="530"/>
      <c r="E28" s="528"/>
    </row>
    <row r="29" spans="1:5" x14ac:dyDescent="0.3">
      <c r="A29" s="524"/>
      <c r="B29" s="525" t="s">
        <v>34</v>
      </c>
      <c r="C29" s="529"/>
      <c r="D29" s="530"/>
      <c r="E29" s="528"/>
    </row>
    <row r="30" spans="1:5" x14ac:dyDescent="0.3">
      <c r="A30" s="524"/>
      <c r="B30" s="525" t="s">
        <v>35</v>
      </c>
      <c r="C30" s="529"/>
      <c r="D30" s="530"/>
      <c r="E30" s="528"/>
    </row>
    <row r="31" spans="1:5" x14ac:dyDescent="0.3">
      <c r="A31" s="524"/>
      <c r="B31" s="531" t="s">
        <v>36</v>
      </c>
      <c r="C31" s="529"/>
      <c r="D31" s="530"/>
      <c r="E31" s="528"/>
    </row>
    <row r="32" spans="1:5" ht="33" x14ac:dyDescent="0.3">
      <c r="A32" s="524"/>
      <c r="B32" s="525" t="s">
        <v>37</v>
      </c>
      <c r="C32" s="529"/>
      <c r="D32" s="530"/>
      <c r="E32" s="528"/>
    </row>
    <row r="33" spans="1:5" x14ac:dyDescent="0.3">
      <c r="A33" s="524"/>
      <c r="B33" s="525"/>
      <c r="C33" s="529"/>
      <c r="D33" s="530"/>
      <c r="E33" s="528"/>
    </row>
    <row r="34" spans="1:5" x14ac:dyDescent="0.3">
      <c r="A34" s="524"/>
      <c r="B34" s="525" t="s">
        <v>39</v>
      </c>
      <c r="C34" s="529"/>
      <c r="D34" s="530"/>
      <c r="E34" s="528"/>
    </row>
    <row r="35" spans="1:5" x14ac:dyDescent="0.3">
      <c r="A35" s="524"/>
      <c r="B35" s="525" t="s">
        <v>40</v>
      </c>
      <c r="C35" s="529"/>
      <c r="D35" s="530"/>
      <c r="E35" s="528"/>
    </row>
    <row r="36" spans="1:5" x14ac:dyDescent="0.3">
      <c r="A36" s="524"/>
      <c r="B36" s="525"/>
      <c r="C36" s="529"/>
      <c r="D36" s="530"/>
      <c r="E36" s="528"/>
    </row>
    <row r="37" spans="1:5" x14ac:dyDescent="0.3">
      <c r="A37" s="524"/>
      <c r="B37" s="525" t="s">
        <v>41</v>
      </c>
      <c r="C37" s="529"/>
      <c r="D37" s="530"/>
      <c r="E37" s="528"/>
    </row>
    <row r="38" spans="1:5" x14ac:dyDescent="0.3">
      <c r="A38" s="524"/>
      <c r="B38" s="33" t="s">
        <v>293</v>
      </c>
      <c r="C38" s="529"/>
      <c r="D38" s="530"/>
      <c r="E38" s="528"/>
    </row>
    <row r="39" spans="1:5" x14ac:dyDescent="0.3">
      <c r="A39" s="524"/>
      <c r="B39" s="525" t="s">
        <v>42</v>
      </c>
      <c r="C39" s="529"/>
      <c r="D39" s="530"/>
      <c r="E39" s="528"/>
    </row>
    <row r="40" spans="1:5" x14ac:dyDescent="0.3">
      <c r="A40" s="524"/>
      <c r="B40" s="525" t="s">
        <v>43</v>
      </c>
      <c r="C40" s="529"/>
      <c r="D40" s="530"/>
      <c r="E40" s="528"/>
    </row>
    <row r="41" spans="1:5" x14ac:dyDescent="0.3">
      <c r="A41" s="524"/>
      <c r="B41" s="531" t="s">
        <v>44</v>
      </c>
      <c r="C41" s="529"/>
      <c r="D41" s="530"/>
      <c r="E41" s="528"/>
    </row>
    <row r="42" spans="1:5" x14ac:dyDescent="0.3">
      <c r="A42" s="524"/>
      <c r="B42" s="525" t="s">
        <v>45</v>
      </c>
      <c r="C42" s="529"/>
      <c r="D42" s="530"/>
      <c r="E42" s="528"/>
    </row>
    <row r="43" spans="1:5" x14ac:dyDescent="0.3">
      <c r="A43" s="524"/>
      <c r="B43" s="525" t="s">
        <v>46</v>
      </c>
      <c r="C43" s="529"/>
      <c r="D43" s="530"/>
      <c r="E43" s="528"/>
    </row>
    <row r="44" spans="1:5" x14ac:dyDescent="0.3">
      <c r="A44" s="524"/>
      <c r="B44" s="531" t="s">
        <v>47</v>
      </c>
      <c r="C44" s="529"/>
      <c r="D44" s="530"/>
      <c r="E44" s="528"/>
    </row>
    <row r="45" spans="1:5" x14ac:dyDescent="0.3">
      <c r="A45" s="524"/>
      <c r="B45" s="525" t="s">
        <v>48</v>
      </c>
      <c r="C45" s="529"/>
      <c r="D45" s="530"/>
      <c r="E45" s="528"/>
    </row>
    <row r="46" spans="1:5" x14ac:dyDescent="0.3">
      <c r="A46" s="524"/>
      <c r="B46" s="525" t="s">
        <v>49</v>
      </c>
      <c r="C46" s="529"/>
      <c r="D46" s="530"/>
      <c r="E46" s="528"/>
    </row>
    <row r="47" spans="1:5" x14ac:dyDescent="0.3">
      <c r="A47" s="524"/>
      <c r="B47" s="531" t="s">
        <v>50</v>
      </c>
      <c r="C47" s="529"/>
      <c r="D47" s="530"/>
      <c r="E47" s="528"/>
    </row>
    <row r="48" spans="1:5" x14ac:dyDescent="0.3">
      <c r="A48" s="524"/>
      <c r="B48" s="525" t="s">
        <v>48</v>
      </c>
      <c r="C48" s="529"/>
      <c r="D48" s="530"/>
      <c r="E48" s="528"/>
    </row>
    <row r="49" spans="1:5" x14ac:dyDescent="0.3">
      <c r="A49" s="524"/>
      <c r="B49" s="525" t="s">
        <v>49</v>
      </c>
      <c r="C49" s="529"/>
      <c r="D49" s="530"/>
      <c r="E49" s="528"/>
    </row>
    <row r="50" spans="1:5" x14ac:dyDescent="0.3">
      <c r="A50" s="524"/>
      <c r="B50" s="531" t="s">
        <v>51</v>
      </c>
      <c r="C50" s="529"/>
      <c r="D50" s="530"/>
      <c r="E50" s="528"/>
    </row>
    <row r="51" spans="1:5" x14ac:dyDescent="0.3">
      <c r="A51" s="524"/>
      <c r="B51" s="525" t="s">
        <v>52</v>
      </c>
      <c r="C51" s="529"/>
      <c r="D51" s="530"/>
      <c r="E51" s="528"/>
    </row>
    <row r="52" spans="1:5" x14ac:dyDescent="0.3">
      <c r="A52" s="524"/>
      <c r="B52" s="525" t="s">
        <v>53</v>
      </c>
      <c r="C52" s="529"/>
      <c r="D52" s="530"/>
      <c r="E52" s="528"/>
    </row>
    <row r="53" spans="1:5" x14ac:dyDescent="0.3">
      <c r="A53" s="524"/>
      <c r="B53" s="531" t="s">
        <v>54</v>
      </c>
      <c r="C53" s="529"/>
      <c r="D53" s="530"/>
      <c r="E53" s="528"/>
    </row>
    <row r="54" spans="1:5" ht="33" x14ac:dyDescent="0.3">
      <c r="A54" s="524"/>
      <c r="B54" s="525" t="s">
        <v>55</v>
      </c>
      <c r="C54" s="529"/>
      <c r="D54" s="530"/>
      <c r="E54" s="528"/>
    </row>
    <row r="55" spans="1:5" x14ac:dyDescent="0.3">
      <c r="A55" s="524"/>
      <c r="B55" s="525" t="s">
        <v>56</v>
      </c>
      <c r="C55" s="529"/>
      <c r="D55" s="530"/>
      <c r="E55" s="528"/>
    </row>
    <row r="56" spans="1:5" x14ac:dyDescent="0.3">
      <c r="A56" s="524"/>
      <c r="B56" s="531" t="s">
        <v>57</v>
      </c>
      <c r="C56" s="529"/>
      <c r="D56" s="530"/>
      <c r="E56" s="528"/>
    </row>
    <row r="57" spans="1:5" x14ac:dyDescent="0.3">
      <c r="A57" s="524"/>
      <c r="B57" s="525" t="s">
        <v>58</v>
      </c>
      <c r="C57" s="529"/>
      <c r="D57" s="530"/>
      <c r="E57" s="528"/>
    </row>
    <row r="58" spans="1:5" x14ac:dyDescent="0.3">
      <c r="A58" s="524"/>
      <c r="B58" s="525" t="s">
        <v>59</v>
      </c>
      <c r="C58" s="529"/>
      <c r="D58" s="530"/>
      <c r="E58" s="528"/>
    </row>
    <row r="59" spans="1:5" ht="33" x14ac:dyDescent="0.3">
      <c r="A59" s="524"/>
      <c r="B59" s="525" t="s">
        <v>60</v>
      </c>
      <c r="C59" s="529"/>
      <c r="D59" s="530"/>
      <c r="E59" s="528"/>
    </row>
    <row r="60" spans="1:5" x14ac:dyDescent="0.3">
      <c r="A60" s="524"/>
      <c r="B60" s="525" t="s">
        <v>61</v>
      </c>
      <c r="C60" s="529"/>
      <c r="D60" s="530"/>
      <c r="E60" s="528"/>
    </row>
    <row r="61" spans="1:5" x14ac:dyDescent="0.3">
      <c r="A61" s="524"/>
      <c r="B61" s="525"/>
      <c r="C61" s="529"/>
      <c r="D61" s="530"/>
      <c r="E61" s="528"/>
    </row>
    <row r="62" spans="1:5" x14ac:dyDescent="0.3">
      <c r="A62" s="524"/>
      <c r="B62" s="531" t="s">
        <v>62</v>
      </c>
      <c r="C62" s="529"/>
      <c r="D62" s="530"/>
      <c r="E62" s="528"/>
    </row>
    <row r="63" spans="1:5" ht="49.5" x14ac:dyDescent="0.3">
      <c r="A63" s="524"/>
      <c r="B63" s="525" t="s">
        <v>63</v>
      </c>
      <c r="C63" s="529"/>
      <c r="D63" s="530"/>
      <c r="E63" s="528"/>
    </row>
    <row r="64" spans="1:5" x14ac:dyDescent="0.3">
      <c r="A64" s="524"/>
      <c r="B64" s="525" t="s">
        <v>64</v>
      </c>
      <c r="C64" s="529"/>
      <c r="D64" s="530"/>
      <c r="E64" s="528"/>
    </row>
    <row r="65" spans="1:5" x14ac:dyDescent="0.3">
      <c r="A65" s="524"/>
      <c r="B65" s="525" t="s">
        <v>65</v>
      </c>
      <c r="C65" s="529"/>
      <c r="D65" s="530"/>
      <c r="E65" s="528"/>
    </row>
    <row r="66" spans="1:5" x14ac:dyDescent="0.3">
      <c r="A66" s="524"/>
      <c r="B66" s="525" t="s">
        <v>66</v>
      </c>
      <c r="C66" s="529"/>
      <c r="D66" s="530"/>
      <c r="E66" s="528"/>
    </row>
    <row r="67" spans="1:5" x14ac:dyDescent="0.3">
      <c r="A67" s="524"/>
      <c r="B67" s="525" t="s">
        <v>67</v>
      </c>
      <c r="C67" s="529"/>
      <c r="D67" s="530"/>
      <c r="E67" s="528"/>
    </row>
    <row r="68" spans="1:5" x14ac:dyDescent="0.3">
      <c r="A68" s="524"/>
      <c r="B68" s="525" t="s">
        <v>68</v>
      </c>
      <c r="C68" s="529"/>
      <c r="D68" s="530"/>
      <c r="E68" s="528"/>
    </row>
    <row r="69" spans="1:5" x14ac:dyDescent="0.3">
      <c r="A69" s="524"/>
      <c r="B69" s="525" t="s">
        <v>69</v>
      </c>
      <c r="C69" s="529"/>
      <c r="D69" s="530"/>
      <c r="E69" s="528"/>
    </row>
    <row r="70" spans="1:5" ht="33" x14ac:dyDescent="0.3">
      <c r="A70" s="524"/>
      <c r="B70" s="525" t="s">
        <v>70</v>
      </c>
      <c r="C70" s="529"/>
      <c r="D70" s="530"/>
      <c r="E70" s="528"/>
    </row>
    <row r="71" spans="1:5" ht="99" x14ac:dyDescent="0.3">
      <c r="A71" s="524"/>
      <c r="B71" s="525" t="s">
        <v>71</v>
      </c>
      <c r="C71" s="529"/>
      <c r="D71" s="530"/>
      <c r="E71" s="528"/>
    </row>
  </sheetData>
  <dataValidations count="2">
    <dataValidation type="list" allowBlank="1" showInputMessage="1" showErrorMessage="1" sqref="C20:C71" xr:uid="{732A0626-E845-4A1A-809D-A002C2E5EBC0}">
      <formula1>$I$1:$K$1</formula1>
    </dataValidation>
    <dataValidation type="list" allowBlank="1" showInputMessage="1" showErrorMessage="1" sqref="D20:D71" xr:uid="{C50B8227-8B96-47BB-A264-DD288FB8D27B}">
      <formula1>$L$1:$N$1</formula1>
    </dataValidation>
  </dataValidation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6</vt:i4>
      </vt:variant>
    </vt:vector>
  </HeadingPairs>
  <TitlesOfParts>
    <vt:vector size="21" baseType="lpstr">
      <vt:lpstr>Munkalap2_</vt:lpstr>
      <vt:lpstr>KM-AI-10-1</vt:lpstr>
      <vt:lpstr>KM-AI-10-2</vt:lpstr>
      <vt:lpstr>KM-AI-10-3</vt:lpstr>
      <vt:lpstr>KM-AI-10-4</vt:lpstr>
      <vt:lpstr>KM-AI-10-5</vt:lpstr>
      <vt:lpstr>KM-AI-10-6</vt:lpstr>
      <vt:lpstr>KM-AI-10-7</vt:lpstr>
      <vt:lpstr>KM-AI-10-8</vt:lpstr>
      <vt:lpstr>Alapa</vt:lpstr>
      <vt:lpstr>Import_M</vt:lpstr>
      <vt:lpstr>Import_O</vt:lpstr>
      <vt:lpstr>Import_F</vt:lpstr>
      <vt:lpstr>Import_FK</vt:lpstr>
      <vt:lpstr>Import_KK</vt:lpstr>
      <vt:lpstr>'KM-AI-10-7'!Nyomtatási_cím</vt:lpstr>
      <vt:lpstr>'KM-AI-10-8'!Nyomtatási_cím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v.1.25.12.0.3#2026.01.23.</dc:description>
  <cp:lastPrinted>2025-11-05T14:07:52Z</cp:lastPrinted>
  <dcterms:created xsi:type="dcterms:W3CDTF">2022-05-02T14:03:16Z</dcterms:created>
  <dcterms:modified xsi:type="dcterms:W3CDTF">2026-01-14T14:36:35Z</dcterms:modified>
</cp:coreProperties>
</file>