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Munkalap\2025\AuditDok\K Könyvvizsgálat végreh\5. KM Munkaprogram végrehajtása\1. KM Mérleg\02. KM-AII Tárgyi eszközök\"/>
    </mc:Choice>
  </mc:AlternateContent>
  <xr:revisionPtr revIDLastSave="0" documentId="13_ncr:1_{9BBD5B84-5E0D-46E6-90C6-EC8B036B8D7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unkalap2_" sheetId="1" r:id="rId1"/>
    <sheet name="KM-AII-10-1" sheetId="8" r:id="rId2"/>
    <sheet name="KM-AII-10-2" sheetId="11" r:id="rId3"/>
    <sheet name="KM-AII-10-3" sheetId="12" r:id="rId4"/>
    <sheet name="KM-AII-10-4" sheetId="13" r:id="rId5"/>
    <sheet name="KM-AII-10-5" sheetId="14" r:id="rId6"/>
    <sheet name="KM-AII-10-6" sheetId="15" r:id="rId7"/>
    <sheet name="KM-AII-10-7" sheetId="10" r:id="rId8"/>
    <sheet name="KM-AII-10-8" sheetId="16" r:id="rId9"/>
    <sheet name="Alapa" sheetId="2" r:id="rId10"/>
    <sheet name="Import_M" sheetId="3" r:id="rId11"/>
    <sheet name="Import_O" sheetId="4" r:id="rId12"/>
    <sheet name="Import_F" sheetId="5" r:id="rId13"/>
    <sheet name="Import_FK" sheetId="6" r:id="rId14"/>
    <sheet name="Import_KK" sheetId="7" r:id="rId15"/>
  </sheets>
  <definedNames>
    <definedName name="_xlnm.Database">#REF!</definedName>
    <definedName name="K" localSheetId="1" hidden="1">{#N/A,#N/A,TRUE,"A1";#N/A,#N/A,TRUE,"A2";#N/A,#N/A,TRUE,"B1"}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localSheetId="5" hidden="1">{#N/A,#N/A,TRUE,"A1";#N/A,#N/A,TRUE,"A2";#N/A,#N/A,TRUE,"B1"}</definedName>
    <definedName name="K" localSheetId="6" hidden="1">{#N/A,#N/A,TRUE,"A1";#N/A,#N/A,TRUE,"A2";#N/A,#N/A,TRUE,"B1"}</definedName>
    <definedName name="K" localSheetId="8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7">'KM-AII-10-7'!$1:$9</definedName>
    <definedName name="_xlnm.Print_Titles" localSheetId="8">'KM-AII-10-8'!$1:$8</definedName>
    <definedName name="_xlnm.Print_Titles" localSheetId="0">Munkalap2_!$1:$8</definedName>
    <definedName name="TABLE" localSheetId="9">Alapa!$C$27</definedName>
    <definedName name="TABLE_2" localSheetId="9">Alapa!$C$27</definedName>
    <definedName name="wrn.Proba." localSheetId="1" hidden="1">{#N/A,#N/A,TRUE,"A1";#N/A,#N/A,TRUE,"A2";#N/A,#N/A,TRUE,"B1"}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6" hidden="1">{#N/A,#N/A,TRUE,"A1";#N/A,#N/A,TRUE,"A2";#N/A,#N/A,TRUE,"B1"}</definedName>
    <definedName name="wrn.Proba." localSheetId="7" hidden="1">{#N/A,#N/A,TRUE,"A1";#N/A,#N/A,TRUE,"A2";#N/A,#N/A,TRUE,"B1"}</definedName>
    <definedName name="wrn.Proba." localSheetId="8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6" l="1"/>
  <c r="I11" i="16"/>
  <c r="H11" i="16"/>
  <c r="J10" i="16"/>
  <c r="I10" i="16"/>
  <c r="H10" i="16"/>
  <c r="J9" i="16"/>
  <c r="I9" i="16"/>
  <c r="H9" i="16"/>
  <c r="J8" i="16"/>
  <c r="I8" i="16"/>
  <c r="H8" i="16"/>
  <c r="J7" i="16"/>
  <c r="I7" i="16"/>
  <c r="H7" i="16"/>
  <c r="J6" i="16"/>
  <c r="I6" i="16"/>
  <c r="H6" i="16"/>
  <c r="J5" i="16"/>
  <c r="I5" i="16"/>
  <c r="H5" i="16"/>
  <c r="J4" i="16"/>
  <c r="I4" i="16"/>
  <c r="H4" i="16"/>
  <c r="B9" i="16"/>
  <c r="B7" i="16"/>
  <c r="B6" i="16"/>
  <c r="B5" i="16"/>
  <c r="B4" i="16"/>
  <c r="D3" i="16"/>
  <c r="G7" i="10" l="1"/>
  <c r="A7" i="10"/>
  <c r="A6" i="10"/>
  <c r="H45" i="10"/>
  <c r="F14" i="10"/>
  <c r="F12" i="10"/>
  <c r="A5" i="10"/>
  <c r="F37" i="15"/>
  <c r="F27" i="15"/>
  <c r="F17" i="15"/>
  <c r="N5" i="15"/>
  <c r="K5" i="15"/>
  <c r="K4" i="15"/>
  <c r="B5" i="15"/>
  <c r="B4" i="15"/>
  <c r="I5" i="14"/>
  <c r="F5" i="14"/>
  <c r="F4" i="14"/>
  <c r="A5" i="14"/>
  <c r="A4" i="14"/>
  <c r="I5" i="13"/>
  <c r="G5" i="13"/>
  <c r="G4" i="13"/>
  <c r="B5" i="13"/>
  <c r="B4" i="13"/>
  <c r="I5" i="12"/>
  <c r="G5" i="12"/>
  <c r="G4" i="12"/>
  <c r="B5" i="12"/>
  <c r="B4" i="12"/>
  <c r="S37" i="11"/>
  <c r="H37" i="11"/>
  <c r="S27" i="11"/>
  <c r="H27" i="11"/>
  <c r="S17" i="11"/>
  <c r="H17" i="11"/>
  <c r="K5" i="11"/>
  <c r="H5" i="11"/>
  <c r="H4" i="11"/>
  <c r="B5" i="11"/>
  <c r="B4" i="11"/>
  <c r="K55" i="8"/>
  <c r="K54" i="8"/>
  <c r="K53" i="8"/>
  <c r="K52" i="8"/>
  <c r="K51" i="8"/>
  <c r="K50" i="8"/>
  <c r="K49" i="8"/>
  <c r="K46" i="8"/>
  <c r="K45" i="8"/>
  <c r="K44" i="8"/>
  <c r="K43" i="8"/>
  <c r="K42" i="8"/>
  <c r="K41" i="8"/>
  <c r="K40" i="8"/>
  <c r="J5" i="8"/>
  <c r="G5" i="8"/>
  <c r="G4" i="8"/>
  <c r="B5" i="8"/>
  <c r="B4" i="8"/>
  <c r="F36" i="15" l="1"/>
  <c r="F38" i="15" s="1"/>
  <c r="E36" i="15"/>
  <c r="F26" i="15"/>
  <c r="F28" i="15" s="1"/>
  <c r="E26" i="15"/>
  <c r="F41" i="15"/>
  <c r="F16" i="15"/>
  <c r="F18" i="15" s="1"/>
  <c r="E16" i="15"/>
  <c r="E40" i="15" s="1"/>
  <c r="A10" i="15"/>
  <c r="L8" i="15"/>
  <c r="H2" i="15"/>
  <c r="G2" i="15"/>
  <c r="F40" i="15" l="1"/>
  <c r="F42" i="15" s="1"/>
  <c r="A11" i="15"/>
  <c r="A12" i="15" l="1"/>
  <c r="A13" i="15" l="1"/>
  <c r="A14" i="15" l="1"/>
  <c r="A15" i="15"/>
  <c r="A20" i="15" s="1"/>
  <c r="A21" i="15" l="1"/>
  <c r="A22" i="15" s="1"/>
  <c r="A23" i="15" l="1"/>
  <c r="A24" i="15" l="1"/>
  <c r="A25" i="15"/>
  <c r="A30" i="15"/>
  <c r="A31" i="15" s="1"/>
  <c r="A32" i="15"/>
  <c r="A33" i="15" s="1"/>
  <c r="A34" i="15" s="1"/>
  <c r="A35" i="15" s="1"/>
  <c r="K33" i="14"/>
  <c r="J33" i="14"/>
  <c r="I33" i="14"/>
  <c r="G33" i="14"/>
  <c r="F33" i="14"/>
  <c r="D33" i="14"/>
  <c r="C33" i="14"/>
  <c r="L32" i="14"/>
  <c r="E32" i="14"/>
  <c r="H32" i="14" s="1"/>
  <c r="L31" i="14"/>
  <c r="E31" i="14"/>
  <c r="H31" i="14" s="1"/>
  <c r="L30" i="14"/>
  <c r="E30" i="14"/>
  <c r="H30" i="14" s="1"/>
  <c r="L29" i="14"/>
  <c r="E29" i="14"/>
  <c r="H29" i="14" s="1"/>
  <c r="L28" i="14"/>
  <c r="E28" i="14"/>
  <c r="E33" i="14" s="1"/>
  <c r="H24" i="14"/>
  <c r="F24" i="14"/>
  <c r="D24" i="14"/>
  <c r="C24" i="14"/>
  <c r="E23" i="14"/>
  <c r="G23" i="14" s="1"/>
  <c r="K23" i="14" s="1"/>
  <c r="E22" i="14"/>
  <c r="G22" i="14" s="1"/>
  <c r="K22" i="14" s="1"/>
  <c r="E21" i="14"/>
  <c r="G21" i="14" s="1"/>
  <c r="K21" i="14" s="1"/>
  <c r="E20" i="14"/>
  <c r="G20" i="14" s="1"/>
  <c r="K20" i="14" s="1"/>
  <c r="E19" i="14"/>
  <c r="E24" i="14" s="1"/>
  <c r="I15" i="14"/>
  <c r="G15" i="14"/>
  <c r="F15" i="14"/>
  <c r="E15" i="14"/>
  <c r="D15" i="14"/>
  <c r="C15" i="14"/>
  <c r="H14" i="14"/>
  <c r="J14" i="14" s="1"/>
  <c r="H13" i="14"/>
  <c r="J13" i="14" s="1"/>
  <c r="H12" i="14"/>
  <c r="J12" i="14" s="1"/>
  <c r="H11" i="14"/>
  <c r="J11" i="14" s="1"/>
  <c r="H10" i="14"/>
  <c r="H15" i="14" s="1"/>
  <c r="E2" i="14"/>
  <c r="D2" i="14"/>
  <c r="J10" i="14" l="1"/>
  <c r="J15" i="14" s="1"/>
  <c r="H28" i="14"/>
  <c r="H33" i="14" s="1"/>
  <c r="G19" i="14"/>
  <c r="G24" i="14" l="1"/>
  <c r="K19" i="14"/>
  <c r="K24" i="14" s="1"/>
  <c r="H25" i="13" l="1"/>
  <c r="G25" i="13"/>
  <c r="F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E2" i="13"/>
  <c r="D2" i="13"/>
  <c r="I25" i="13" l="1"/>
  <c r="H25" i="12"/>
  <c r="F24" i="12"/>
  <c r="I24" i="12" s="1"/>
  <c r="F23" i="12"/>
  <c r="I23" i="12" s="1"/>
  <c r="F22" i="12"/>
  <c r="I22" i="12" s="1"/>
  <c r="F21" i="12"/>
  <c r="I21" i="12" s="1"/>
  <c r="F20" i="12"/>
  <c r="I20" i="12" s="1"/>
  <c r="F19" i="12"/>
  <c r="I19" i="12" s="1"/>
  <c r="F18" i="12"/>
  <c r="I18" i="12" s="1"/>
  <c r="F17" i="12"/>
  <c r="I17" i="12" s="1"/>
  <c r="F16" i="12"/>
  <c r="I16" i="12" s="1"/>
  <c r="F15" i="12"/>
  <c r="I15" i="12" s="1"/>
  <c r="F14" i="12"/>
  <c r="I14" i="12" s="1"/>
  <c r="F13" i="12"/>
  <c r="I13" i="12" s="1"/>
  <c r="F12" i="12"/>
  <c r="I12" i="12" s="1"/>
  <c r="F11" i="12"/>
  <c r="I11" i="12" s="1"/>
  <c r="F10" i="12"/>
  <c r="I10" i="12" s="1"/>
  <c r="F9" i="12"/>
  <c r="I9" i="12" s="1"/>
  <c r="E2" i="12"/>
  <c r="D2" i="12"/>
  <c r="I25" i="12" l="1"/>
  <c r="F25" i="12"/>
  <c r="H41" i="11" l="1"/>
  <c r="R36" i="11"/>
  <c r="Q36" i="11"/>
  <c r="P36" i="11"/>
  <c r="O36" i="11"/>
  <c r="L36" i="11"/>
  <c r="J36" i="11"/>
  <c r="H36" i="11"/>
  <c r="H38" i="11" s="1"/>
  <c r="E36" i="11"/>
  <c r="D36" i="11"/>
  <c r="C36" i="11"/>
  <c r="K35" i="11"/>
  <c r="M35" i="11" s="1"/>
  <c r="I35" i="11"/>
  <c r="K34" i="11"/>
  <c r="M34" i="11" s="1"/>
  <c r="N34" i="11" s="1"/>
  <c r="I34" i="11"/>
  <c r="K33" i="11"/>
  <c r="M33" i="11" s="1"/>
  <c r="I33" i="11"/>
  <c r="K32" i="11"/>
  <c r="M32" i="11" s="1"/>
  <c r="S32" i="11" s="1"/>
  <c r="T32" i="11" s="1"/>
  <c r="I32" i="11"/>
  <c r="K31" i="11"/>
  <c r="M31" i="11" s="1"/>
  <c r="I31" i="11"/>
  <c r="K30" i="11"/>
  <c r="I30" i="11"/>
  <c r="R26" i="11"/>
  <c r="Q26" i="11"/>
  <c r="P26" i="11"/>
  <c r="O26" i="11"/>
  <c r="L26" i="11"/>
  <c r="J26" i="11"/>
  <c r="H26" i="11"/>
  <c r="H28" i="11" s="1"/>
  <c r="E26" i="11"/>
  <c r="D26" i="11"/>
  <c r="C26" i="11"/>
  <c r="K25" i="11"/>
  <c r="M25" i="11" s="1"/>
  <c r="I25" i="11"/>
  <c r="K24" i="11"/>
  <c r="M24" i="11" s="1"/>
  <c r="I24" i="11"/>
  <c r="K23" i="11"/>
  <c r="M23" i="11" s="1"/>
  <c r="I23" i="11"/>
  <c r="K22" i="11"/>
  <c r="M22" i="11" s="1"/>
  <c r="I22" i="11"/>
  <c r="K21" i="11"/>
  <c r="M21" i="11" s="1"/>
  <c r="I21" i="11"/>
  <c r="K20" i="11"/>
  <c r="M20" i="11" s="1"/>
  <c r="I20" i="11"/>
  <c r="S41" i="11"/>
  <c r="R16" i="11"/>
  <c r="R40" i="11" s="1"/>
  <c r="Q16" i="11"/>
  <c r="Q40" i="11" s="1"/>
  <c r="P16" i="11"/>
  <c r="P40" i="11" s="1"/>
  <c r="O16" i="11"/>
  <c r="O40" i="11" s="1"/>
  <c r="L16" i="11"/>
  <c r="L40" i="11" s="1"/>
  <c r="J16" i="11"/>
  <c r="J40" i="11" s="1"/>
  <c r="H16" i="11"/>
  <c r="E16" i="11"/>
  <c r="E40" i="11" s="1"/>
  <c r="D16" i="11"/>
  <c r="D40" i="11" s="1"/>
  <c r="C16" i="11"/>
  <c r="C40" i="11" s="1"/>
  <c r="K15" i="11"/>
  <c r="M15" i="11" s="1"/>
  <c r="S15" i="11" s="1"/>
  <c r="T15" i="11" s="1"/>
  <c r="I15" i="11"/>
  <c r="K14" i="11"/>
  <c r="M14" i="11" s="1"/>
  <c r="I14" i="11"/>
  <c r="K13" i="11"/>
  <c r="M13" i="11" s="1"/>
  <c r="S13" i="11" s="1"/>
  <c r="T13" i="11" s="1"/>
  <c r="I13" i="11"/>
  <c r="K12" i="11"/>
  <c r="M12" i="11" s="1"/>
  <c r="I12" i="11"/>
  <c r="K11" i="11"/>
  <c r="M11" i="11" s="1"/>
  <c r="S11" i="11" s="1"/>
  <c r="T11" i="11" s="1"/>
  <c r="I11" i="11"/>
  <c r="K10" i="11"/>
  <c r="M10" i="11" s="1"/>
  <c r="I10" i="11"/>
  <c r="I8" i="11"/>
  <c r="E2" i="11"/>
  <c r="D2" i="11"/>
  <c r="H40" i="11" l="1"/>
  <c r="H42" i="11" s="1"/>
  <c r="H18" i="11"/>
  <c r="K36" i="11"/>
  <c r="M30" i="11"/>
  <c r="S30" i="11" s="1"/>
  <c r="N14" i="11"/>
  <c r="S14" i="11"/>
  <c r="T14" i="11" s="1"/>
  <c r="S21" i="11"/>
  <c r="T21" i="11" s="1"/>
  <c r="N21" i="11"/>
  <c r="S23" i="11"/>
  <c r="T23" i="11" s="1"/>
  <c r="N23" i="11"/>
  <c r="N25" i="11"/>
  <c r="S25" i="11"/>
  <c r="T25" i="11" s="1"/>
  <c r="T30" i="11"/>
  <c r="N35" i="11"/>
  <c r="S35" i="11"/>
  <c r="T35" i="11" s="1"/>
  <c r="M16" i="11"/>
  <c r="N10" i="11"/>
  <c r="S10" i="11"/>
  <c r="S20" i="11"/>
  <c r="M26" i="11"/>
  <c r="N20" i="11"/>
  <c r="S22" i="11"/>
  <c r="T22" i="11" s="1"/>
  <c r="N22" i="11"/>
  <c r="S24" i="11"/>
  <c r="T24" i="11" s="1"/>
  <c r="N24" i="11"/>
  <c r="N31" i="11"/>
  <c r="S31" i="11"/>
  <c r="T31" i="11" s="1"/>
  <c r="N12" i="11"/>
  <c r="S12" i="11"/>
  <c r="T12" i="11" s="1"/>
  <c r="N33" i="11"/>
  <c r="S33" i="11"/>
  <c r="T33" i="11" s="1"/>
  <c r="N11" i="11"/>
  <c r="N13" i="11"/>
  <c r="N15" i="11"/>
  <c r="K16" i="11"/>
  <c r="N30" i="11"/>
  <c r="N32" i="11"/>
  <c r="M36" i="11"/>
  <c r="S34" i="11"/>
  <c r="T34" i="11" s="1"/>
  <c r="K26" i="11"/>
  <c r="K40" i="11" l="1"/>
  <c r="S26" i="11"/>
  <c r="S28" i="11" s="1"/>
  <c r="T20" i="11"/>
  <c r="T26" i="11" s="1"/>
  <c r="S16" i="11"/>
  <c r="T10" i="11"/>
  <c r="T16" i="11" s="1"/>
  <c r="N26" i="11"/>
  <c r="N16" i="11"/>
  <c r="T36" i="11"/>
  <c r="N36" i="11"/>
  <c r="M40" i="11"/>
  <c r="S36" i="11"/>
  <c r="S38" i="11" s="1"/>
  <c r="N40" i="11" l="1"/>
  <c r="S40" i="11"/>
  <c r="S42" i="11" s="1"/>
  <c r="S18" i="11"/>
  <c r="T40" i="11"/>
  <c r="H60" i="10" l="1"/>
  <c r="G60" i="10"/>
  <c r="F60" i="10"/>
  <c r="G59" i="10"/>
  <c r="F59" i="10"/>
  <c r="H58" i="10"/>
  <c r="H57" i="10"/>
  <c r="H56" i="10"/>
  <c r="H55" i="10"/>
  <c r="H54" i="10"/>
  <c r="H53" i="10"/>
  <c r="H52" i="10"/>
  <c r="H51" i="10"/>
  <c r="H50" i="10"/>
  <c r="H49" i="10"/>
  <c r="H59" i="10" s="1"/>
  <c r="H43" i="10"/>
  <c r="G43" i="10"/>
  <c r="F43" i="10"/>
  <c r="G42" i="10"/>
  <c r="F42" i="10"/>
  <c r="H41" i="10"/>
  <c r="H40" i="10"/>
  <c r="H39" i="10"/>
  <c r="H38" i="10"/>
  <c r="H37" i="10"/>
  <c r="H36" i="10"/>
  <c r="H35" i="10"/>
  <c r="H34" i="10"/>
  <c r="H33" i="10"/>
  <c r="H32" i="10"/>
  <c r="H42" i="10" s="1"/>
  <c r="H29" i="10"/>
  <c r="G29" i="10"/>
  <c r="F29" i="10"/>
  <c r="G28" i="10"/>
  <c r="F28" i="10"/>
  <c r="F45" i="10" s="1"/>
  <c r="F48" i="10" s="1"/>
  <c r="H27" i="10"/>
  <c r="H26" i="10"/>
  <c r="H25" i="10"/>
  <c r="H24" i="10"/>
  <c r="H23" i="10"/>
  <c r="H22" i="10"/>
  <c r="H21" i="10"/>
  <c r="H20" i="10"/>
  <c r="H19" i="10"/>
  <c r="H18" i="10"/>
  <c r="H28" i="10" s="1"/>
  <c r="A18" i="10"/>
  <c r="A19" i="10" s="1"/>
  <c r="A20" i="10" l="1"/>
  <c r="H57" i="8"/>
  <c r="H31" i="8" s="1"/>
  <c r="G57" i="8"/>
  <c r="F57" i="8"/>
  <c r="D57" i="8"/>
  <c r="D31" i="8" s="1"/>
  <c r="C57" i="8"/>
  <c r="B57" i="8"/>
  <c r="I56" i="8"/>
  <c r="I30" i="8" s="1"/>
  <c r="E56" i="8"/>
  <c r="J56" i="8" s="1"/>
  <c r="J30" i="8" s="1"/>
  <c r="I55" i="8"/>
  <c r="E55" i="8"/>
  <c r="J55" i="8" s="1"/>
  <c r="L55" i="8" s="1"/>
  <c r="I54" i="8"/>
  <c r="E54" i="8"/>
  <c r="J54" i="8" s="1"/>
  <c r="J28" i="8" s="1"/>
  <c r="I53" i="8"/>
  <c r="E53" i="8"/>
  <c r="E27" i="8" s="1"/>
  <c r="I52" i="8"/>
  <c r="I26" i="8" s="1"/>
  <c r="E52" i="8"/>
  <c r="J52" i="8" s="1"/>
  <c r="I51" i="8"/>
  <c r="E51" i="8"/>
  <c r="J51" i="8" s="1"/>
  <c r="L51" i="8" s="1"/>
  <c r="I50" i="8"/>
  <c r="E50" i="8"/>
  <c r="I49" i="8"/>
  <c r="I57" i="8" s="1"/>
  <c r="I31" i="8" s="1"/>
  <c r="E49" i="8"/>
  <c r="E23" i="8" s="1"/>
  <c r="H48" i="8"/>
  <c r="H58" i="8" s="1"/>
  <c r="H32" i="8" s="1"/>
  <c r="G48" i="8"/>
  <c r="G58" i="8" s="1"/>
  <c r="G32" i="8" s="1"/>
  <c r="F48" i="8"/>
  <c r="F58" i="8" s="1"/>
  <c r="F32" i="8" s="1"/>
  <c r="D48" i="8"/>
  <c r="D58" i="8" s="1"/>
  <c r="D32" i="8" s="1"/>
  <c r="C48" i="8"/>
  <c r="C58" i="8" s="1"/>
  <c r="C32" i="8" s="1"/>
  <c r="B48" i="8"/>
  <c r="B58" i="8" s="1"/>
  <c r="B32" i="8" s="1"/>
  <c r="I47" i="8"/>
  <c r="E47" i="8"/>
  <c r="J47" i="8" s="1"/>
  <c r="I46" i="8"/>
  <c r="E46" i="8"/>
  <c r="I45" i="8"/>
  <c r="E45" i="8"/>
  <c r="E19" i="8" s="1"/>
  <c r="I44" i="8"/>
  <c r="I18" i="8" s="1"/>
  <c r="E44" i="8"/>
  <c r="J44" i="8" s="1"/>
  <c r="I43" i="8"/>
  <c r="E43" i="8"/>
  <c r="J43" i="8" s="1"/>
  <c r="L43" i="8" s="1"/>
  <c r="I42" i="8"/>
  <c r="E42" i="8"/>
  <c r="I41" i="8"/>
  <c r="E41" i="8"/>
  <c r="E15" i="8" s="1"/>
  <c r="I40" i="8"/>
  <c r="I48" i="8" s="1"/>
  <c r="E40" i="8"/>
  <c r="J40" i="8" s="1"/>
  <c r="L40" i="8" s="1"/>
  <c r="A32" i="8"/>
  <c r="G31" i="8"/>
  <c r="F31" i="8"/>
  <c r="C31" i="8"/>
  <c r="B31" i="8"/>
  <c r="A31" i="8"/>
  <c r="H30" i="8"/>
  <c r="G30" i="8"/>
  <c r="F30" i="8"/>
  <c r="E30" i="8"/>
  <c r="D30" i="8"/>
  <c r="C30" i="8"/>
  <c r="B30" i="8"/>
  <c r="A30" i="8"/>
  <c r="J29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D27" i="8"/>
  <c r="C27" i="8"/>
  <c r="B27" i="8"/>
  <c r="A27" i="8"/>
  <c r="H26" i="8"/>
  <c r="G26" i="8"/>
  <c r="F26" i="8"/>
  <c r="E26" i="8"/>
  <c r="D26" i="8"/>
  <c r="C26" i="8"/>
  <c r="B26" i="8"/>
  <c r="A26" i="8"/>
  <c r="J25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D23" i="8"/>
  <c r="C23" i="8"/>
  <c r="B23" i="8"/>
  <c r="A23" i="8"/>
  <c r="H22" i="8"/>
  <c r="G22" i="8"/>
  <c r="F22" i="8"/>
  <c r="D22" i="8"/>
  <c r="C22" i="8"/>
  <c r="B22" i="8"/>
  <c r="A22" i="8"/>
  <c r="J21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D19" i="8"/>
  <c r="C19" i="8"/>
  <c r="B19" i="8"/>
  <c r="A19" i="8"/>
  <c r="H18" i="8"/>
  <c r="G18" i="8"/>
  <c r="F18" i="8"/>
  <c r="E18" i="8"/>
  <c r="D18" i="8"/>
  <c r="C18" i="8"/>
  <c r="B18" i="8"/>
  <c r="A18" i="8"/>
  <c r="J17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D15" i="8"/>
  <c r="C15" i="8"/>
  <c r="B15" i="8"/>
  <c r="A15" i="8"/>
  <c r="H14" i="8"/>
  <c r="G14" i="8"/>
  <c r="F14" i="8"/>
  <c r="E14" i="8"/>
  <c r="D14" i="8"/>
  <c r="C14" i="8"/>
  <c r="B14" i="8"/>
  <c r="A14" i="8"/>
  <c r="J12" i="8"/>
  <c r="I12" i="8"/>
  <c r="H12" i="8"/>
  <c r="G12" i="8"/>
  <c r="F12" i="8"/>
  <c r="E12" i="8"/>
  <c r="D12" i="8"/>
  <c r="C12" i="8"/>
  <c r="B12" i="8"/>
  <c r="A12" i="8"/>
  <c r="J11" i="8"/>
  <c r="I11" i="8"/>
  <c r="H11" i="8"/>
  <c r="G11" i="8"/>
  <c r="F11" i="8"/>
  <c r="E11" i="8"/>
  <c r="D11" i="8"/>
  <c r="C11" i="8"/>
  <c r="B11" i="8"/>
  <c r="A11" i="8"/>
  <c r="J10" i="8"/>
  <c r="I10" i="8"/>
  <c r="H10" i="8"/>
  <c r="G10" i="8"/>
  <c r="F10" i="8"/>
  <c r="E10" i="8"/>
  <c r="D10" i="8"/>
  <c r="C10" i="8"/>
  <c r="B10" i="8"/>
  <c r="A10" i="8"/>
  <c r="J9" i="8"/>
  <c r="F9" i="8"/>
  <c r="B9" i="8"/>
  <c r="A9" i="8"/>
  <c r="J42" i="8" l="1"/>
  <c r="J18" i="8"/>
  <c r="L44" i="8"/>
  <c r="J46" i="8"/>
  <c r="J20" i="8" s="1"/>
  <c r="J50" i="8"/>
  <c r="J24" i="8" s="1"/>
  <c r="J26" i="8"/>
  <c r="L52" i="8"/>
  <c r="K57" i="8"/>
  <c r="A21" i="10"/>
  <c r="J14" i="8"/>
  <c r="L50" i="8"/>
  <c r="I58" i="8"/>
  <c r="I32" i="8" s="1"/>
  <c r="I22" i="8"/>
  <c r="L46" i="8"/>
  <c r="L54" i="8"/>
  <c r="I14" i="8"/>
  <c r="E57" i="8"/>
  <c r="E31" i="8" s="1"/>
  <c r="E48" i="8"/>
  <c r="J41" i="8"/>
  <c r="J45" i="8"/>
  <c r="K48" i="8"/>
  <c r="K58" i="8" s="1"/>
  <c r="J49" i="8"/>
  <c r="J53" i="8"/>
  <c r="J16" i="8" l="1"/>
  <c r="L42" i="8"/>
  <c r="A22" i="10"/>
  <c r="A23" i="10"/>
  <c r="L53" i="8"/>
  <c r="J27" i="8"/>
  <c r="J15" i="8"/>
  <c r="L41" i="8"/>
  <c r="J23" i="8"/>
  <c r="J57" i="8"/>
  <c r="J31" i="8" s="1"/>
  <c r="L49" i="8"/>
  <c r="E22" i="8"/>
  <c r="E58" i="8"/>
  <c r="E32" i="8" s="1"/>
  <c r="J48" i="8"/>
  <c r="L45" i="8"/>
  <c r="J19" i="8"/>
  <c r="L48" i="8" l="1"/>
  <c r="L57" i="8"/>
  <c r="L58" i="8" s="1"/>
  <c r="A24" i="10"/>
  <c r="J22" i="8"/>
  <c r="J58" i="8"/>
  <c r="J32" i="8" s="1"/>
  <c r="A25" i="10" l="1"/>
  <c r="A26" i="10"/>
  <c r="I12" i="1"/>
  <c r="J12" i="1"/>
  <c r="K12" i="1"/>
  <c r="I13" i="1"/>
  <c r="J13" i="1"/>
  <c r="K13" i="1"/>
  <c r="I10" i="1"/>
  <c r="J10" i="1"/>
  <c r="K10" i="1"/>
  <c r="I11" i="1"/>
  <c r="J11" i="1"/>
  <c r="K11" i="1"/>
  <c r="K7" i="1"/>
  <c r="K8" i="1"/>
  <c r="K9" i="1"/>
  <c r="J7" i="1"/>
  <c r="J8" i="1"/>
  <c r="J9" i="1"/>
  <c r="I7" i="1"/>
  <c r="I8" i="1"/>
  <c r="I9" i="1"/>
  <c r="A27" i="10" l="1"/>
  <c r="B9" i="1"/>
  <c r="B5" i="1"/>
  <c r="D3" i="1"/>
  <c r="I5" i="1"/>
  <c r="J5" i="1"/>
  <c r="K5" i="1"/>
  <c r="I6" i="1"/>
  <c r="J6" i="1"/>
  <c r="K6" i="1"/>
  <c r="J4" i="1"/>
  <c r="K4" i="1"/>
  <c r="I4" i="1"/>
  <c r="B7" i="1"/>
  <c r="A32" i="10" l="1"/>
  <c r="B6" i="1"/>
  <c r="B4" i="1"/>
  <c r="A20" i="1"/>
  <c r="A33" i="10" l="1"/>
  <c r="A34" i="10" l="1"/>
  <c r="A35" i="10"/>
  <c r="A36" i="10" s="1"/>
  <c r="A37" i="10" s="1"/>
  <c r="A38" i="10" s="1"/>
  <c r="A39" i="10" s="1"/>
  <c r="A40" i="10" s="1"/>
  <c r="A41" i="10" s="1"/>
  <c r="A49" i="10" s="1"/>
  <c r="A50" i="10" s="1"/>
  <c r="A51" i="10" s="1"/>
  <c r="A52" i="10"/>
  <c r="A53" i="10" s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<sst xmlns="http://schemas.openxmlformats.org/spreadsheetml/2006/main" count="632" uniqueCount="413">
  <si>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</si>
  <si>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</si>
  <si>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</si>
  <si>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</si>
  <si>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</si>
  <si>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</si>
  <si>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</si>
  <si>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</si>
  <si>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</si>
  <si>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</si>
  <si>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</si>
  <si>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</si>
  <si>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</si>
  <si>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</si>
  <si>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</si>
  <si>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</si>
  <si>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</si>
  <si>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</si>
  <si>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</si>
  <si>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</si>
  <si>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</si>
  <si>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</si>
  <si>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</si>
  <si>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</si>
  <si>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</si>
  <si>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</si>
  <si>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</si>
  <si>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KM-AII-10-0</t>
  </si>
  <si>
    <t>Dátum:</t>
  </si>
  <si>
    <t xml:space="preserve"> </t>
  </si>
  <si>
    <t>TÖLTSE KI AZ ALSÓ TÁBLA ZÖLD CELLÁIT!</t>
  </si>
  <si>
    <t>KIEGÉSZÍTŐ MELLÉKLET MOZGÁSTÁBLA ELLENŐRZÉS</t>
  </si>
  <si>
    <t>Adatok: EZER HUF</t>
  </si>
  <si>
    <t>KITÖLTÉS AZ ANALITIKUS AMORTIZÁLT ESZKÖZÖK ÉS A BERUHÁZÁSOK, FELÚJÍTÁSOK, ELŐLEGEK NYILVÁNTATÁSÁBÓL</t>
  </si>
  <si>
    <t>EZER HUF</t>
  </si>
  <si>
    <t>Megnevezése</t>
  </si>
  <si>
    <t>Bruttó érték</t>
  </si>
  <si>
    <t>Értékcsökkenés</t>
  </si>
  <si>
    <t>Nettó érték</t>
  </si>
  <si>
    <t>Mérleg szerinti érték</t>
  </si>
  <si>
    <t>Eltérés</t>
  </si>
  <si>
    <t>Megjegyzés / Referencia</t>
  </si>
  <si>
    <t>Nyitó érték</t>
  </si>
  <si>
    <t>Növekedés</t>
  </si>
  <si>
    <t>Csökkenés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</si>
  <si>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</si>
  <si>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</si>
  <si>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</si>
  <si>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</si>
  <si>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</si>
  <si>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</si>
  <si>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</si>
  <si>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</si>
  <si>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</si>
  <si>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Kis értékű immateriális javak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</si>
  <si>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</si>
  <si>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</si>
  <si>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</si>
  <si>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</si>
  <si>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</si>
  <si>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</si>
  <si>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</si>
  <si>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</si>
  <si>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Kis értékű tárgyi eszközök</t>
  </si>
  <si>
    <t>II. TÁRGYI ESZKÖZÖK</t>
  </si>
  <si>
    <t>Mindösszesen</t>
  </si>
  <si>
    <t>12-16. TÁRGYI ESZKÖZÖK</t>
  </si>
  <si>
    <t xml:space="preserve">   A tárgyi eszközök között azokat a rendeltetésszerűen használatba vett, üzembe helyezett anyagi </t>
  </si>
  <si>
    <t xml:space="preserve">eszközöket (földterület, telek, telkesítés, erdő, ültetvény, épület, egyéb építmény, műszaki </t>
  </si>
  <si>
    <t xml:space="preserve">berendezés, gép, jármű, üzemi és üzleti felszerelés, egyéb berendezés, ingatlanokhoz kapcsolódó </t>
  </si>
  <si>
    <t xml:space="preserve">vagyoni értékű jogok), tenyészállatokat kell kimutatni, amelyek tartósan - közvetlenül vagy </t>
  </si>
  <si>
    <t xml:space="preserve">közvetett módon - szolgálják a gazdálkodó tevékenységét, továbbá a beruházásokat, valamint a </t>
  </si>
  <si>
    <t>tárgyi eszközök értékhelyesbítését.</t>
  </si>
  <si>
    <t>Növekedések:</t>
  </si>
  <si>
    <t>T 12-16  -   K 9647       Térítés nélküli átvétel</t>
  </si>
  <si>
    <t>T 12-16   -  K 4792     Kapott apport értéke</t>
  </si>
  <si>
    <t>Csökkenések:</t>
  </si>
  <si>
    <t>K 12-14   -  T 129,139,149   Értékesítéskor, apportáláskor, térítés nélküli átadásnál, hiány,</t>
  </si>
  <si>
    <t>K 12-14   -  T 861   Értékesítéskor a nettó érték elszámolása</t>
  </si>
  <si>
    <t>K 12-14   -  T 8647     Apportáláskor a nettó érték elszámolása</t>
  </si>
  <si>
    <t>K 12-14   -  T 8647     Térítés nélküli átadásnál a nettó érték elszámolása</t>
  </si>
  <si>
    <t>K 12-14   -  T 8692 Hiány, megsemmisülés esetén a nettó érték elszámolása</t>
  </si>
  <si>
    <t>K 12-14   -  T 226  Átsorolás tárgyi eszközből anyagba</t>
  </si>
  <si>
    <t>K 12-16   -  T 492   Zárás</t>
  </si>
  <si>
    <t xml:space="preserve">12. INGATLANOK ÉS KAPCSOLÓDÓ VAGYONI ÉRTÉKŰ JOGOK </t>
  </si>
  <si>
    <t>127. Ingatlanok értékhelyesbítése</t>
  </si>
  <si>
    <t>T 127 -  K 417  Értékhelyesbítés elszámolása</t>
  </si>
  <si>
    <t>K 127 -  T 417  Értékhelyesbítés csökkentése vagy megszüntetése</t>
  </si>
  <si>
    <r>
      <t xml:space="preserve">128. Ingatlanok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</si>
  <si>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128 -  T 491   Nyitás</t>
  </si>
  <si>
    <t>K 128 -  T 8664 Terven felüli értékcsökkenés elszámolása</t>
  </si>
  <si>
    <r>
      <t>*</t>
    </r>
    <r>
      <rPr>
        <sz val="11"/>
        <rFont val="Arial Narrow"/>
        <family val="2"/>
        <charset val="238"/>
      </rPr>
      <t>T 128 -  K 8664 Visszaírás</t>
    </r>
  </si>
  <si>
    <t>T 128 -  K 121-126     Értékesítéskor, apportáláskor, térítés nélküli átadásnál, hiány, megsemmisülés esetén az elszámolt értékcsökkenés átvezetése</t>
  </si>
  <si>
    <t xml:space="preserve">T 128 -  K 492   Zárás </t>
  </si>
  <si>
    <t>129. Ingatlanok terv szerinti értékcsökkenése</t>
  </si>
  <si>
    <t>K 129 -  T 491   Nyitás</t>
  </si>
  <si>
    <t>K 129 -  T 57    Terv szerinti értékcsökkenés elszámolása</t>
  </si>
  <si>
    <t>T 129 -  K 121-126    Értékesítéskor, apportáláskor, térítés nélküli átadásnál, hiány, megsemmisülés esetén az elszámolt értékcsökkenés átvezetése</t>
  </si>
  <si>
    <t>T 129 -  K 492   Zárás</t>
  </si>
  <si>
    <t>13. MŰSZAKI BERENDEZÉSEK, GÉPEK, JÁRMŰVEK</t>
  </si>
  <si>
    <t>137. Műszaki berendezések, gépek, járművek értékhelyesbítése</t>
  </si>
  <si>
    <t>T 137 -  K 417  Értékhelyesbítés elszámolása</t>
  </si>
  <si>
    <t>K 137 -  T 417  Értékhelyesbítés csökkentése vagy megszüntetése</t>
  </si>
  <si>
    <r>
      <t xml:space="preserve">138. Műszaki berendezések, gépek,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</si>
  <si>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138 -  T 491   Nyitás</t>
  </si>
  <si>
    <t>K 138 -  T 8664 Terven felüli értékcsökkenés elszámolása</t>
  </si>
  <si>
    <r>
      <t>*</t>
    </r>
    <r>
      <rPr>
        <sz val="11"/>
        <rFont val="Arial Narrow"/>
        <family val="2"/>
        <charset val="238"/>
      </rPr>
      <t>T 138 -  K 8664 Visszaírás</t>
    </r>
  </si>
  <si>
    <t>T 138 -  K 131-132     Értékesítéskor, apportáláskor, térítés nélküli átadásnál, hiány, megsemmisülés esetén az elszámolt értékcsökkenés átvezetése</t>
  </si>
  <si>
    <t>T 138 -  K 492   Zárás</t>
  </si>
  <si>
    <t>139. Műszaki berendezések, gépek, járművek terv szerinti értékcsökkenése</t>
  </si>
  <si>
    <t>K 139 -  T 491   Nyitás</t>
  </si>
  <si>
    <t>K 139 -  T 57    Terv szerinti értékcsökkenés elszámolása</t>
  </si>
  <si>
    <t>T 139 -  K 131-132    Értékesítéskor, apportáláskor, térítés nélküli átadásnál, hiány, megsemmisülés esetén az elszámolt értékcsökkenés átvezetése</t>
  </si>
  <si>
    <t>T 139 -  K 492   Zárás</t>
  </si>
  <si>
    <t xml:space="preserve">14. EGYÉB BERENDEZÉSEK, FELSZERELÉSEK, JÁRMŰVEK </t>
  </si>
  <si>
    <t>147. Egyéb berendezések, felszerelések, járművek értékhelyesbítése</t>
  </si>
  <si>
    <t>T 147 -  K 417  Értékhelyesbítés elszámolása</t>
  </si>
  <si>
    <t>K 147 -  T 417  Értékhelyesbítés csökkentése vagy megszüntetése</t>
  </si>
  <si>
    <r>
      <t xml:space="preserve">148. Egyéb berendezések, felszerelések,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</si>
  <si>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148 -  T 491   Nyitás</t>
  </si>
  <si>
    <t>K 148 -  T 8664 Terven felüli értékcsökkenés elszámolása</t>
  </si>
  <si>
    <r>
      <t>*</t>
    </r>
    <r>
      <rPr>
        <sz val="11"/>
        <rFont val="Arial Narrow"/>
        <family val="2"/>
        <charset val="238"/>
      </rPr>
      <t>T 148 -  K 8664 Visszaírás</t>
    </r>
  </si>
  <si>
    <t>T 148 -  K 141-144     Értékesítéskor, apportáláskor, térítés nélküli átadásnál, hiány, megsemmisülés esetén az elszámolt értékcsökkenés átvezetése</t>
  </si>
  <si>
    <t>T 148 -  K 492   Zárás</t>
  </si>
  <si>
    <t>149. Egyéb berendezések, felszerelések, járművek terv szerinti értékcsökkenése</t>
  </si>
  <si>
    <t>K 149 -  T 491   Nyitás</t>
  </si>
  <si>
    <t>K 149 -  T 57    Terv szerinti értékcsökkenés elszámolása</t>
  </si>
  <si>
    <t>T 149 -  K 141-144    Értékesítéskor, apportáláskor, térítés nélküli átadásnál, hiány, megsemmisülés esetén az elszámolt értékcsökkenés átvezetése</t>
  </si>
  <si>
    <t>T 149 -  K 492   Zárás</t>
  </si>
  <si>
    <t>15. TENYÉSZÁLLATOK</t>
  </si>
  <si>
    <t>T 151-153   -  K 491   Nyitás</t>
  </si>
  <si>
    <t>T 151-153   -  K 454   Számlázott vételár</t>
  </si>
  <si>
    <t>T 151-153   -  K 38     Elszámolás a fizetett összegben a bank értesítése, ill. a pénztárbizonylat alapján.</t>
  </si>
  <si>
    <t>T 151-153   -  K 9647     Térítés nélküli átvétel</t>
  </si>
  <si>
    <t>T 151-153   -  K 4792  Kapott apport értéke</t>
  </si>
  <si>
    <t>T 151-153   -  K 51  Tenyészállattá átminősítés, ha az állatokat év közben az Anyagköltség számlán mutatjuk ki</t>
  </si>
  <si>
    <t>K 151-153   -  T 158,159   Értékesítéskor, apportáláskor, térítés nélküli átadásnál, hiány, megsemmisülés esetén az elszámolt értékcsökkenés átvezetése</t>
  </si>
  <si>
    <t>K 151-153   -  T 861   Értékesítéskor a nettó érték elszámolása</t>
  </si>
  <si>
    <t>K 151-153   -  T 8647     Apportáláskor a nettó érték elszámolása</t>
  </si>
  <si>
    <t>K 151-153   -  T 8647     Térítés nélküli átadásnál a nettó érték elszámolása</t>
  </si>
  <si>
    <t>K 151-153   -  T 8692 Hiány, megsemmisülés esetén a nettó érték elszámolása</t>
  </si>
  <si>
    <t>K 151-153   -  T 492   Zárás</t>
  </si>
  <si>
    <t>157. Tenyészállatok értékhelyesbítése</t>
  </si>
  <si>
    <t>T 157 -  K 417  Értékhelyesbítés elszámolása</t>
  </si>
  <si>
    <t>K 157 -  T 417  Értékhelyesbítés csökkentése vagy megszüntetése</t>
  </si>
  <si>
    <r>
      <t xml:space="preserve">158. Tenyészállatok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</si>
  <si>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158 -  T 491   Nyitás</t>
  </si>
  <si>
    <t>K 158 -  T 8664 Terven felüli értékcsökkenés elszámolása</t>
  </si>
  <si>
    <r>
      <t>*</t>
    </r>
    <r>
      <rPr>
        <sz val="11"/>
        <rFont val="Arial Narrow"/>
        <family val="2"/>
        <charset val="238"/>
      </rPr>
      <t>T 158 -  K 8664 Visszaírás</t>
    </r>
  </si>
  <si>
    <t>T 158 -  K 151-153     Értékesítéskor, apportáláskor, térítés nélküli átadásnál, hiány, megsemmisülés esetén az elszámolt értékcsökkenés átvezetése</t>
  </si>
  <si>
    <t>T 158 -  K 492   Zárás</t>
  </si>
  <si>
    <t>159. Tenyészállatok terv szerinti értékcsökkenése</t>
  </si>
  <si>
    <t>K 159 -  T 491   Nyitás</t>
  </si>
  <si>
    <t>K 159 -  T 57    Terv szerinti értékcsökkenés elszámolása</t>
  </si>
  <si>
    <t>T 159 -  K 151-153    Értékesítéskor, apportáláskor, térítés nélküli átadásnál, hiány, megsemmisülés esetén az elszámolt értékcsökkenés átvezetése</t>
  </si>
  <si>
    <t>T 159 -  K 492   Zárás</t>
  </si>
  <si>
    <t>Kapcsolat az analitikus nyilvántartással:</t>
  </si>
  <si>
    <t>A tenyészállatokról állatnyilvántartási könyvet kell vezetni, amely állatcsoportonként mennyiségben (darabban) tartalmazza</t>
  </si>
  <si>
    <t>-        a növekedést és a csökkenést,</t>
  </si>
  <si>
    <t xml:space="preserve">-        a változás időpontját, </t>
  </si>
  <si>
    <t>-        a változás jogcímeit.</t>
  </si>
  <si>
    <t xml:space="preserve">Az analitikus nyilvántartásba felvett összes eszköz (főkönyvi számlák szerint csoportosított) </t>
  </si>
  <si>
    <t xml:space="preserve">összesített bruttó értékét, tárgyévi és halmozott értékcsökkenését, nettó értékét legalább évvégén </t>
  </si>
  <si>
    <t xml:space="preserve">egyeztetni kell a főkönyvi számlákkal. Eltérés esetén a hibát fel kell tárni, és a nyilvántartásokat </t>
  </si>
  <si>
    <t xml:space="preserve">helyesbíteni kell. Amennyiben a főkönyvi számlákon a hiba nem található meg, akkor a főkönyvi </t>
  </si>
  <si>
    <t>számlát az ellenőrzött analitikára kell helyesbíteni.</t>
  </si>
  <si>
    <t>16. BERUHÁZÁSOK, FELÚJÍTÁSOK</t>
  </si>
  <si>
    <t>161. Befejezetlen beruházások</t>
  </si>
  <si>
    <t>T 161  -  K 491  Nyitás</t>
  </si>
  <si>
    <t>T 161  -  K 455   Számlázott beruházási érték</t>
  </si>
  <si>
    <t>T 161  -  K 38     Beruházási érték a fizetett összegben a bank értesítése, ill. a pénztárbizonylat alapján.</t>
  </si>
  <si>
    <t>T 161  -  K 465   Tárgyi eszköz vámköltsége</t>
  </si>
  <si>
    <t>T 161  -  K 384   Aktiválásig felmerült kamat</t>
  </si>
  <si>
    <t>T 161  -  K 384   Aktiválásig felmerült biztosítási díj</t>
  </si>
  <si>
    <t>T 161  -  K 5821  Beruházáshoz kapcsolódó saját teljesítmények</t>
  </si>
  <si>
    <t xml:space="preserve">    466        467</t>
  </si>
  <si>
    <t>K 161  -  T 12-14   Tárgyi eszköz aktiválása használatba vételkor</t>
  </si>
  <si>
    <t>K 161  -  T 8647        Térítés nélkül átadott beruházás</t>
  </si>
  <si>
    <t xml:space="preserve">K 161  -  T 492  Zárás </t>
  </si>
  <si>
    <t>162. Felújítások (befejezetlen)</t>
  </si>
  <si>
    <t>T 162  -  K 491  Nyitás</t>
  </si>
  <si>
    <t>T 162  -  K 455   Számlázott felújítási érték</t>
  </si>
  <si>
    <t>T 162  -  K 38     Felújítási érték a fizetett összegben a bank értesítése, ill. a  pénztárbizonylat alapján.</t>
  </si>
  <si>
    <t>T 162  -  K 465   Tárgyi eszköz vámköltsége</t>
  </si>
  <si>
    <t>T 162  -  K 384   Aktiválásig felmerült kamat</t>
  </si>
  <si>
    <t>T 162  -  K 384   Aktiválásig felmerült biztosítási díj</t>
  </si>
  <si>
    <t>T 162  -  K 5821  Felújításhoz kapcsolódó saját teljesítmények</t>
  </si>
  <si>
    <t>K 162  -  T 12-14   Felújítás elszámolása a felújítás befejezésekor</t>
  </si>
  <si>
    <t xml:space="preserve">K 162  -  T 492  Zárás </t>
  </si>
  <si>
    <t>168. Beruházások terven felüli értékcsökkenése</t>
  </si>
  <si>
    <t>K 168  -  T 8664  Terven felüli értékcsökkenés elszámolása a piaci értékig</t>
  </si>
  <si>
    <t xml:space="preserve">A tárgyi eszközökről ún. egyedi tárgyi eszköz nyilvántartást kell vezetni. Ebbe a nyilvántartásba </t>
  </si>
  <si>
    <t xml:space="preserve">fel kell venni minden olyan adatot amely szükséges az azonosításhoz (megnevezés, típus, </t>
  </si>
  <si>
    <t>gyártási szám, szállító megnevezése, mennyiségi egység , mennyiség, stb.)</t>
  </si>
  <si>
    <t>Tartalmaznia kell továbbá:</t>
  </si>
  <si>
    <t>-        az üzembe helyezés (beszerzés), a felújítás időpontját,</t>
  </si>
  <si>
    <t>-        a tenyészállattá minősítés (a vásárlás) időpontját,</t>
  </si>
  <si>
    <t>-        a tartozékok felsorolását,</t>
  </si>
  <si>
    <t>-        a beszerzési, illetve az előállítási értéket (bruttó értéket), illetve annak változását,</t>
  </si>
  <si>
    <t>-        a maradványértéket (a tenyészállatokat kivéve) csak az 1999.12.31. utáni beszerzések esetén</t>
  </si>
  <si>
    <t>-        az értékcsökkenési leírás módját és mértékét</t>
  </si>
  <si>
    <t>-        az elszámolt értékcsökkenés összegét, (elkülönítve a terven felülit)</t>
  </si>
  <si>
    <t>-        a nettó értéket</t>
  </si>
  <si>
    <t>-         az eszköz értékesítése, illetve a nullára történt leírás esetén a főkönyvből történő kivezetés időpontját.</t>
  </si>
  <si>
    <t>A társasági adótörvény szerinti értékcsökkenés is vezethető ebben az analitikában.</t>
  </si>
  <si>
    <t xml:space="preserve">A beruházásokról külön analitikát nem kell vezetni, de biztosítani kell a főkönyvi számlák </t>
  </si>
  <si>
    <t>bontásával, hogy minden beruházás külön számlán könyvelt legyen.</t>
  </si>
  <si>
    <t xml:space="preserve">helyezési bizonylatot, amely lehet  a beszerzésről szóló számlán történő erre utaló feljegyzés, de </t>
  </si>
  <si>
    <t xml:space="preserve">az adott beruházást kimutató főkönyvi számla tételeket tartalmazó számlalapjának másolata, </t>
  </si>
  <si>
    <t xml:space="preserve">számítógépből kinyomtatott példánya is. Az üzembe helyezési bizonylatnak tartalmaznia kell </t>
  </si>
  <si>
    <t xml:space="preserve">minden, a bizonylatra előírt tartalmi adatot. Az üzembe helyezési bizonylaton rögzített gazdasági </t>
  </si>
  <si>
    <t>esemény megtörténtét, amely igazolja az eszköz használatba vételét is, az ügyvezetőnek (vagy az</t>
  </si>
  <si>
    <t>általa erre felhatalmazott más személynek) aláírásával igazolnia kell.</t>
  </si>
  <si>
    <t xml:space="preserve">Ezen bizonylat alapján kell könyvelni a beruházásról a tárgyi eszközök megfelelő számláján az </t>
  </si>
  <si>
    <t>aktivált eszközt.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</si>
  <si>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</si>
  <si>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</si>
  <si>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</si>
  <si>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</si>
  <si>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</si>
  <si>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</si>
  <si>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</si>
  <si>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</si>
  <si>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</si>
  <si>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</si>
  <si>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</si>
  <si>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</si>
  <si>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</si>
  <si>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</si>
  <si>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</si>
  <si>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</si>
  <si>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</si>
  <si>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</si>
  <si>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</si>
  <si>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</si>
  <si>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</si>
  <si>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</si>
  <si>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</si>
  <si>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</si>
  <si>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</si>
  <si>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Referencia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</si>
  <si>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</si>
  <si>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</si>
  <si>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</si>
  <si>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</si>
  <si>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</si>
  <si>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</si>
  <si>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</si>
  <si>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</si>
  <si>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</si>
  <si>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</si>
  <si>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</si>
  <si>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</si>
  <si>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</si>
  <si>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</si>
  <si>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</si>
  <si>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</si>
  <si>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</si>
  <si>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</si>
  <si>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</si>
  <si>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</si>
  <si>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</si>
  <si>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</si>
  <si>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</si>
  <si>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</si>
  <si>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</si>
  <si>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</si>
  <si>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</si>
  <si>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</si>
  <si>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</si>
  <si>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</si>
  <si>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</si>
  <si>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KM-AII-10-2</t>
  </si>
  <si>
    <t>Tárgyév első napja:</t>
  </si>
  <si>
    <t>Tárgyév utolsó napja:</t>
  </si>
  <si>
    <t>Tárgyév napjainak száma: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</si>
  <si>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</si>
  <si>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</si>
  <si>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</si>
  <si>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</si>
  <si>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</si>
  <si>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</si>
  <si>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</si>
  <si>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</si>
  <si>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</si>
  <si>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</si>
  <si>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</si>
  <si>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</si>
  <si>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</si>
  <si>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</si>
  <si>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</si>
  <si>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</si>
  <si>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</si>
  <si>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121 kiválasztott összesen:</t>
  </si>
  <si>
    <t>Mérlegtétel összesen:</t>
  </si>
  <si>
    <t>e Ft</t>
  </si>
  <si>
    <t>Vizsgált aránya %</t>
  </si>
  <si>
    <t>131 kiválasztott összesen:</t>
  </si>
  <si>
    <t>141 kiválasztott összesen:</t>
  </si>
  <si>
    <t>Mérlegtételek összesen:</t>
  </si>
  <si>
    <t>KM-AII-10-3</t>
  </si>
  <si>
    <t>Tárgyi eszközök növekedése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</si>
  <si>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</si>
  <si>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</si>
  <si>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</si>
  <si>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</si>
  <si>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</si>
  <si>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</si>
  <si>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</si>
  <si>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</si>
  <si>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</si>
  <si>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ÖSSZESEN</t>
  </si>
  <si>
    <t>KM-AII-10-4</t>
  </si>
  <si>
    <t>Tárgyi eszközök kivezetése</t>
  </si>
  <si>
    <t>Főkönyvi szá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</si>
  <si>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</si>
  <si>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</si>
  <si>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</si>
  <si>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</si>
  <si>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</si>
  <si>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</si>
  <si>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(VESZTESÉG)</t>
  </si>
  <si>
    <t>KM-AII-10-5</t>
  </si>
  <si>
    <t>Beruházásra adott előlegek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</si>
  <si>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</si>
  <si>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</si>
  <si>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</si>
  <si>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</si>
  <si>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</si>
  <si>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</si>
  <si>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</si>
  <si>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</si>
  <si>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</si>
  <si>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</si>
  <si>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</si>
  <si>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</si>
  <si>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</si>
  <si>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</si>
  <si>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</si>
  <si>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</si>
  <si>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</si>
  <si>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</si>
  <si>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</si>
  <si>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</si>
  <si>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</si>
  <si>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</si>
  <si>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</si>
  <si>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</si>
  <si>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</si>
  <si>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</si>
  <si>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</si>
  <si>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</si>
  <si>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</si>
  <si>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</si>
  <si>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</si>
  <si>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</si>
  <si>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</si>
  <si>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</si>
  <si>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KM-AII-10-6</t>
  </si>
  <si>
    <t>I</t>
  </si>
  <si>
    <t>N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</si>
  <si>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</si>
  <si>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</si>
  <si>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</si>
  <si>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</si>
  <si>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</si>
  <si>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Nettó érték a fordulónapon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</si>
  <si>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</si>
  <si>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</si>
  <si>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</si>
  <si>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</si>
  <si>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</si>
  <si>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</si>
  <si>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</si>
  <si>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Ingatlanok és vagyonértékű jogok kiválasztott összesen:</t>
  </si>
  <si>
    <t>Műszaki berendezések, gépek, járművek kiválasztott összesen:</t>
  </si>
  <si>
    <t>Egyéb berendezések, felszerelések, járművek kiválasztott összesen:</t>
  </si>
  <si>
    <t>KM-AII-10-08</t>
  </si>
  <si>
    <t>KM-AII-10-07</t>
  </si>
  <si>
    <t>KM-AII-10-8</t>
  </si>
  <si>
    <t>KM-AII-10-1</t>
  </si>
  <si>
    <t>Immateriális javak és tárgyi eszközök mozgása</t>
  </si>
  <si>
    <t>Tárgyi eszközök beszerzési ára, értékcsökkenése, nettó értéke</t>
  </si>
  <si>
    <t>Immateriális javak és tárgyi eszközök mozgástáblája</t>
  </si>
  <si>
    <t>Tárgyi eszközök kontrollpontjai</t>
  </si>
  <si>
    <t>Számlarend_12-16</t>
  </si>
  <si>
    <t>Könyvvizsgálat terjedelme</t>
  </si>
  <si>
    <t>IGEN</t>
  </si>
  <si>
    <t>NEM</t>
  </si>
  <si>
    <t>NÉ</t>
  </si>
  <si>
    <t>Munkalap</t>
  </si>
  <si>
    <t>Elvégezve?</t>
  </si>
  <si>
    <t>A vizsgálati eljárások teljes körűen lezárultak, az adatok és információk elégséges bizonyítékot szolgáltattak a következtetéshez.</t>
  </si>
  <si>
    <t>A terület lényeges hibás állítástól mentes.</t>
  </si>
  <si>
    <t>RENDBEN</t>
  </si>
  <si>
    <t>ELTÉRŐ</t>
  </si>
  <si>
    <t>HIBÁS</t>
  </si>
  <si>
    <t>Immateriális javak számlarendjének értékelése</t>
  </si>
  <si>
    <t>Pontosság-értékelés, Bemutatás egyeztetése</t>
  </si>
  <si>
    <t>Vizsgálja meg a számlacsoport elszámolását a számlarendben, értékelje az eltéréseket, mutassa be a jelentős hibás gyakorlatot.</t>
  </si>
  <si>
    <t>A gazdálkodó  számlarendjében meghatározott növekedési és csökkenési jogcímek, alábontások, összevonások egyeztetése</t>
  </si>
  <si>
    <t>Előírás</t>
  </si>
  <si>
    <t>Alkalmazás</t>
  </si>
  <si>
    <t>Eltérés értékelése</t>
  </si>
  <si>
    <t>Jelentős, hibás gyakorlat leírása</t>
  </si>
  <si>
    <t>467; 8643 a fizetendő ÁFA</t>
  </si>
  <si>
    <t xml:space="preserve">A beruházás üzembe helyezése, az eszköz használatba vétele után el kell készíteni az üzembe </t>
  </si>
  <si>
    <t xml:space="preserve">T 12-16   -  K 491   Nyitás </t>
  </si>
  <si>
    <t>T 12-14   -  K 161  Tárgyi eszköz aktiválása használatba vételkor</t>
  </si>
  <si>
    <t>T 12-14   -  K 162   Felújítás elszámolása a felújítás befejezésekor</t>
  </si>
  <si>
    <t>128,138,148 megsemmisülés esetén az elszámolt értékcsökkenés átvezetése</t>
  </si>
  <si>
    <t>467; 8643a fizetendő ÁFA</t>
  </si>
  <si>
    <r>
      <t>Csökkenések:</t>
    </r>
    <r>
      <rPr>
        <b/>
        <sz val="11"/>
        <rFont val="Arial Narrow"/>
        <family val="2"/>
        <charset val="238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</si>
</sst>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\ ##0"/>
    <numFmt numFmtId="166" formatCode="#,##0_ ;[Red]\-#,##0\ "/>
    <numFmt numFmtId="167" formatCode="#\ ###\ ###\ ###\ ##0"/>
    <numFmt numFmtId="168" formatCode="yyyy\.mm\.dd"/>
    <numFmt numFmtId="169" formatCode="General&quot;.&quot;"/>
    <numFmt numFmtId="170" formatCode="yy\ mm\ dd"/>
    <numFmt numFmtId="171" formatCode="0.0%"/>
    <numFmt numFmtId="172" formatCode="_-* #,##0\ _F_t_._-;\-* #,##0\ _F_t_._-;_-* &quot;-&quot;??\ _F_t_._-;_-@_-"/>
  </numFmts>
  <fonts count="68" x14ac:knownFonts="1">
    <font>
      <sz val="11"/>
      <name val="Arial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indexed="8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name val="Arial"/>
      <family val="2"/>
    </font>
    <font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8"/>
      <name val="Arial"/>
      <family val="2"/>
      <charset val="238"/>
    </font>
    <font>
      <sz val="12"/>
      <color indexed="56"/>
      <name val="Arial Narrow"/>
      <family val="2"/>
      <charset val="238"/>
    </font>
    <font>
      <b/>
      <sz val="14"/>
      <color indexed="56"/>
      <name val="Arial Narrow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Arial"/>
    </font>
    <font>
      <b/>
      <sz val="14"/>
      <color rgb="FF000000"/>
      <name val="Arial Narrow"/>
    </font>
    <font>
      <sz val="14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b/>
      <sz val="11"/>
      <name val="Arial Narrow"/>
    </font>
    <font>
      <b/>
      <sz val="11"/>
      <color rgb="FF000000"/>
      <name val="Arial Narrow"/>
    </font>
    <font>
      <i/>
      <sz val="11"/>
      <color rgb="FF000000"/>
      <name val="Arial Narrow"/>
    </font>
    <font>
      <i/>
      <sz val="11"/>
      <name val="Arial Narrow"/>
    </font>
    <font>
      <b/>
      <sz val="11"/>
      <color rgb="FFFF0000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9" fillId="0" borderId="0"/>
    <xf numFmtId="0" fontId="26" fillId="0" borderId="0"/>
    <xf numFmtId="0" fontId="27" fillId="0" borderId="0"/>
    <xf numFmtId="0" fontId="29" fillId="0" borderId="0">
      <alignment horizontal="left" vertical="center"/>
    </xf>
    <xf numFmtId="0" fontId="30" fillId="0" borderId="0"/>
    <xf numFmtId="0" fontId="5" fillId="0" borderId="0"/>
    <xf numFmtId="0" fontId="30" fillId="0" borderId="0"/>
    <xf numFmtId="0" fontId="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9" fillId="0" borderId="0"/>
    <xf numFmtId="0" fontId="9" fillId="0" borderId="0"/>
    <xf numFmtId="164" fontId="49" fillId="0" borderId="0" applyFont="0" applyFill="0" applyBorder="0" applyAlignment="0" applyProtection="0"/>
    <xf numFmtId="0" fontId="9" fillId="0" borderId="0"/>
    <xf numFmtId="0" fontId="26" fillId="0" borderId="0"/>
    <xf numFmtId="0" fontId="9" fillId="0" borderId="0"/>
    <xf numFmtId="0" fontId="44" fillId="0" borderId="0"/>
    <xf numFmtId="0" fontId="57" fillId="0" borderId="0"/>
    <xf numFmtId="0" fontId="27" fillId="0" borderId="0"/>
    <xf numFmtId="0" fontId="58" fillId="0" borderId="0" applyNumberFormat="0" applyFill="0" applyBorder="0" applyAlignment="0" applyProtection="0"/>
  </cellStyleXfs>
  <cellXfs count="579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5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5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5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5" fontId="11" fillId="0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5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6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7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167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0" fontId="11" fillId="2" borderId="0" xfId="1" applyFont="1" applyFill="1" applyAlignment="1">
      <alignment horizontal="left"/>
    </xf>
    <xf numFmtId="0" fontId="20" fillId="2" borderId="0" xfId="1" applyFont="1" applyFill="1" applyAlignment="1"/>
    <xf numFmtId="0" fontId="21" fillId="2" borderId="0" xfId="1" applyFont="1" applyFill="1" applyAlignment="1">
      <alignment horizontal="left"/>
    </xf>
    <xf numFmtId="0" fontId="22" fillId="2" borderId="0" xfId="1" applyFont="1" applyFill="1" applyAlignment="1">
      <alignment horizontal="right"/>
    </xf>
    <xf numFmtId="0" fontId="23" fillId="3" borderId="0" xfId="1" applyFont="1" applyFill="1" applyAlignment="1"/>
    <xf numFmtId="14" fontId="24" fillId="2" borderId="0" xfId="1" applyNumberFormat="1" applyFont="1" applyFill="1" applyAlignment="1">
      <alignment horizontal="left" vertical="center"/>
    </xf>
    <xf numFmtId="0" fontId="25" fillId="3" borderId="0" xfId="1" applyFont="1" applyFill="1" applyAlignment="1"/>
    <xf numFmtId="0" fontId="23" fillId="0" borderId="0" xfId="1" applyFont="1" applyFill="1" applyAlignment="1"/>
    <xf numFmtId="0" fontId="22" fillId="4" borderId="5" xfId="2" applyFont="1" applyFill="1" applyBorder="1" applyAlignment="1">
      <alignment horizontal="left" vertical="top"/>
    </xf>
    <xf numFmtId="0" fontId="22" fillId="4" borderId="6" xfId="2" applyFont="1" applyFill="1" applyBorder="1" applyAlignment="1">
      <alignment horizontal="left" vertical="top"/>
    </xf>
    <xf numFmtId="0" fontId="28" fillId="4" borderId="7" xfId="3" applyFont="1" applyFill="1" applyBorder="1"/>
    <xf numFmtId="0" fontId="22" fillId="4" borderId="6" xfId="4" applyFont="1" applyFill="1" applyBorder="1" applyAlignment="1" applyProtection="1">
      <alignment horizontal="left" vertical="center"/>
      <protection hidden="1"/>
    </xf>
    <xf numFmtId="0" fontId="22" fillId="4" borderId="6" xfId="5" applyFont="1" applyFill="1" applyBorder="1" applyAlignment="1">
      <alignment horizontal="left"/>
    </xf>
    <xf numFmtId="0" fontId="31" fillId="3" borderId="0" xfId="1" applyFont="1" applyFill="1" applyAlignment="1"/>
    <xf numFmtId="14" fontId="22" fillId="4" borderId="6" xfId="2" applyNumberFormat="1" applyFont="1" applyFill="1" applyBorder="1" applyAlignment="1">
      <alignment horizontal="left" vertical="top"/>
    </xf>
    <xf numFmtId="0" fontId="22" fillId="4" borderId="7" xfId="5" applyFont="1" applyFill="1" applyBorder="1"/>
    <xf numFmtId="0" fontId="31" fillId="3" borderId="8" xfId="1" applyFont="1" applyFill="1" applyBorder="1" applyAlignment="1"/>
    <xf numFmtId="0" fontId="11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2" fillId="2" borderId="0" xfId="1" applyFont="1" applyFill="1" applyAlignment="1">
      <alignment horizontal="center"/>
    </xf>
    <xf numFmtId="0" fontId="32" fillId="2" borderId="0" xfId="1" applyFont="1" applyFill="1" applyAlignment="1"/>
    <xf numFmtId="0" fontId="22" fillId="2" borderId="0" xfId="1" applyFont="1" applyFill="1" applyAlignment="1"/>
    <xf numFmtId="0" fontId="33" fillId="2" borderId="30" xfId="1" applyFont="1" applyFill="1" applyBorder="1" applyAlignment="1">
      <alignment horizontal="center" vertical="center"/>
    </xf>
    <xf numFmtId="0" fontId="33" fillId="2" borderId="31" xfId="1" applyFont="1" applyFill="1" applyBorder="1" applyAlignment="1">
      <alignment horizontal="center" vertical="center" wrapText="1"/>
    </xf>
    <xf numFmtId="0" fontId="33" fillId="2" borderId="22" xfId="1" applyFont="1" applyFill="1" applyBorder="1" applyAlignment="1">
      <alignment horizontal="center" vertical="center" wrapText="1"/>
    </xf>
    <xf numFmtId="0" fontId="33" fillId="2" borderId="21" xfId="1" applyFont="1" applyFill="1" applyBorder="1" applyAlignment="1">
      <alignment horizontal="center" vertical="center" wrapText="1"/>
    </xf>
    <xf numFmtId="0" fontId="33" fillId="2" borderId="32" xfId="1" applyFont="1" applyFill="1" applyBorder="1" applyAlignment="1">
      <alignment horizontal="center" vertical="center" wrapText="1"/>
    </xf>
    <xf numFmtId="0" fontId="33" fillId="2" borderId="33" xfId="1" applyFont="1" applyFill="1" applyBorder="1" applyAlignment="1">
      <alignment horizontal="center" vertical="center" wrapText="1"/>
    </xf>
    <xf numFmtId="0" fontId="33" fillId="2" borderId="34" xfId="1" applyFont="1" applyFill="1" applyBorder="1" applyAlignment="1">
      <alignment horizontal="center" vertical="center" wrapText="1"/>
    </xf>
    <xf numFmtId="0" fontId="33" fillId="2" borderId="3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left" vertical="center"/>
    </xf>
    <xf numFmtId="166" fontId="23" fillId="0" borderId="10" xfId="1" applyNumberFormat="1" applyFont="1" applyFill="1" applyBorder="1" applyAlignment="1" applyProtection="1">
      <alignment horizontal="right" vertical="center"/>
      <protection locked="0"/>
    </xf>
    <xf numFmtId="166" fontId="23" fillId="0" borderId="11" xfId="1" applyNumberFormat="1" applyFont="1" applyFill="1" applyBorder="1" applyAlignment="1" applyProtection="1">
      <alignment horizontal="right" vertical="center"/>
      <protection locked="0"/>
    </xf>
    <xf numFmtId="166" fontId="23" fillId="2" borderId="36" xfId="1" applyNumberFormat="1" applyFont="1" applyFill="1" applyBorder="1" applyAlignment="1">
      <alignment horizontal="right" vertical="center"/>
    </xf>
    <xf numFmtId="166" fontId="23" fillId="0" borderId="37" xfId="1" applyNumberFormat="1" applyFont="1" applyFill="1" applyBorder="1" applyAlignment="1" applyProtection="1">
      <alignment horizontal="right" vertical="center"/>
      <protection locked="0"/>
    </xf>
    <xf numFmtId="166" fontId="23" fillId="0" borderId="38" xfId="1" applyNumberFormat="1" applyFont="1" applyFill="1" applyBorder="1" applyAlignment="1" applyProtection="1">
      <alignment horizontal="right" vertical="center"/>
      <protection locked="0"/>
    </xf>
    <xf numFmtId="166" fontId="23" fillId="2" borderId="39" xfId="1" applyNumberFormat="1" applyFont="1" applyFill="1" applyBorder="1" applyAlignment="1">
      <alignment horizontal="right" vertical="center"/>
    </xf>
    <xf numFmtId="166" fontId="23" fillId="0" borderId="17" xfId="1" applyNumberFormat="1" applyFont="1" applyFill="1" applyBorder="1" applyAlignment="1" applyProtection="1">
      <alignment horizontal="right" vertical="center"/>
      <protection locked="0"/>
    </xf>
    <xf numFmtId="166" fontId="23" fillId="0" borderId="8" xfId="1" applyNumberFormat="1" applyFont="1" applyFill="1" applyBorder="1" applyAlignment="1" applyProtection="1">
      <alignment horizontal="right" vertical="center"/>
      <protection locked="0"/>
    </xf>
    <xf numFmtId="166" fontId="23" fillId="2" borderId="40" xfId="1" applyNumberFormat="1" applyFont="1" applyFill="1" applyBorder="1" applyAlignment="1">
      <alignment horizontal="right" vertical="center"/>
    </xf>
    <xf numFmtId="166" fontId="23" fillId="2" borderId="18" xfId="1" applyNumberFormat="1" applyFont="1" applyFill="1" applyBorder="1" applyAlignment="1">
      <alignment horizontal="right" vertical="center"/>
    </xf>
    <xf numFmtId="0" fontId="23" fillId="2" borderId="41" xfId="1" applyFont="1" applyFill="1" applyBorder="1" applyAlignment="1">
      <alignment horizontal="left" vertical="center"/>
    </xf>
    <xf numFmtId="166" fontId="23" fillId="0" borderId="24" xfId="1" applyNumberFormat="1" applyFont="1" applyFill="1" applyBorder="1" applyAlignment="1" applyProtection="1">
      <alignment horizontal="right" vertical="center"/>
      <protection locked="0"/>
    </xf>
    <xf numFmtId="166" fontId="23" fillId="0" borderId="25" xfId="1" applyNumberFormat="1" applyFont="1" applyFill="1" applyBorder="1" applyAlignment="1" applyProtection="1">
      <alignment horizontal="right" vertical="center"/>
      <protection locked="0"/>
    </xf>
    <xf numFmtId="166" fontId="23" fillId="2" borderId="42" xfId="1" applyNumberFormat="1" applyFont="1" applyFill="1" applyBorder="1" applyAlignment="1">
      <alignment horizontal="right" vertical="center"/>
    </xf>
    <xf numFmtId="166" fontId="23" fillId="0" borderId="43" xfId="1" applyNumberFormat="1" applyFont="1" applyFill="1" applyBorder="1" applyAlignment="1" applyProtection="1">
      <alignment horizontal="right" vertical="center"/>
      <protection locked="0"/>
    </xf>
    <xf numFmtId="166" fontId="23" fillId="0" borderId="20" xfId="1" applyNumberFormat="1" applyFont="1" applyFill="1" applyBorder="1" applyAlignment="1" applyProtection="1">
      <alignment horizontal="right" vertical="center"/>
      <protection locked="0"/>
    </xf>
    <xf numFmtId="166" fontId="23" fillId="2" borderId="44" xfId="1" applyNumberFormat="1" applyFont="1" applyFill="1" applyBorder="1" applyAlignment="1">
      <alignment horizontal="right" vertical="center"/>
    </xf>
    <xf numFmtId="0" fontId="33" fillId="2" borderId="45" xfId="1" applyFont="1" applyFill="1" applyBorder="1" applyAlignment="1">
      <alignment horizontal="left" vertical="center"/>
    </xf>
    <xf numFmtId="166" fontId="33" fillId="2" borderId="46" xfId="1" applyNumberFormat="1" applyFont="1" applyFill="1" applyBorder="1" applyAlignment="1">
      <alignment horizontal="right" vertical="center"/>
    </xf>
    <xf numFmtId="166" fontId="33" fillId="2" borderId="28" xfId="1" applyNumberFormat="1" applyFont="1" applyFill="1" applyBorder="1" applyAlignment="1">
      <alignment horizontal="right" vertical="center"/>
    </xf>
    <xf numFmtId="166" fontId="33" fillId="2" borderId="47" xfId="1" applyNumberFormat="1" applyFont="1" applyFill="1" applyBorder="1" applyAlignment="1">
      <alignment horizontal="right" vertical="center"/>
    </xf>
    <xf numFmtId="166" fontId="33" fillId="2" borderId="32" xfId="1" applyNumberFormat="1" applyFont="1" applyFill="1" applyBorder="1" applyAlignment="1">
      <alignment horizontal="right" vertical="center"/>
    </xf>
    <xf numFmtId="166" fontId="33" fillId="2" borderId="33" xfId="1" applyNumberFormat="1" applyFont="1" applyFill="1" applyBorder="1" applyAlignment="1">
      <alignment horizontal="right" vertical="center"/>
    </xf>
    <xf numFmtId="166" fontId="33" fillId="2" borderId="35" xfId="1" applyNumberFormat="1" applyFont="1" applyFill="1" applyBorder="1" applyAlignment="1">
      <alignment horizontal="right" vertical="center"/>
    </xf>
    <xf numFmtId="0" fontId="23" fillId="2" borderId="48" xfId="1" applyFont="1" applyFill="1" applyBorder="1" applyAlignment="1">
      <alignment horizontal="left" vertical="center"/>
    </xf>
    <xf numFmtId="166" fontId="23" fillId="2" borderId="49" xfId="1" applyNumberFormat="1" applyFont="1" applyFill="1" applyBorder="1" applyAlignment="1">
      <alignment horizontal="right" vertical="center"/>
    </xf>
    <xf numFmtId="166" fontId="23" fillId="2" borderId="38" xfId="1" applyNumberFormat="1" applyFont="1" applyFill="1" applyBorder="1" applyAlignment="1">
      <alignment horizontal="right" vertical="center"/>
    </xf>
    <xf numFmtId="166" fontId="23" fillId="2" borderId="50" xfId="1" applyNumberFormat="1" applyFont="1" applyFill="1" applyBorder="1" applyAlignment="1">
      <alignment horizontal="right" vertical="center"/>
    </xf>
    <xf numFmtId="166" fontId="23" fillId="2" borderId="8" xfId="1" applyNumberFormat="1" applyFont="1" applyFill="1" applyBorder="1" applyAlignment="1">
      <alignment horizontal="right" vertical="center"/>
    </xf>
    <xf numFmtId="166" fontId="23" fillId="2" borderId="20" xfId="1" applyNumberFormat="1" applyFont="1" applyFill="1" applyBorder="1" applyAlignment="1">
      <alignment horizontal="right" vertical="center"/>
    </xf>
    <xf numFmtId="0" fontId="33" fillId="2" borderId="51" xfId="1" applyFont="1" applyFill="1" applyBorder="1" applyAlignment="1">
      <alignment vertical="center"/>
    </xf>
    <xf numFmtId="166" fontId="33" fillId="2" borderId="46" xfId="1" applyNumberFormat="1" applyFont="1" applyFill="1" applyBorder="1" applyAlignment="1">
      <alignment vertical="center"/>
    </xf>
    <xf numFmtId="166" fontId="33" fillId="2" borderId="28" xfId="1" applyNumberFormat="1" applyFont="1" applyFill="1" applyBorder="1" applyAlignment="1">
      <alignment vertical="center"/>
    </xf>
    <xf numFmtId="166" fontId="33" fillId="2" borderId="29" xfId="1" applyNumberFormat="1" applyFont="1" applyFill="1" applyBorder="1" applyAlignment="1">
      <alignment vertical="center"/>
    </xf>
    <xf numFmtId="166" fontId="33" fillId="2" borderId="32" xfId="1" applyNumberFormat="1" applyFont="1" applyFill="1" applyBorder="1" applyAlignment="1">
      <alignment vertical="center"/>
    </xf>
    <xf numFmtId="166" fontId="33" fillId="2" borderId="33" xfId="1" applyNumberFormat="1" applyFont="1" applyFill="1" applyBorder="1" applyAlignment="1">
      <alignment vertical="center"/>
    </xf>
    <xf numFmtId="166" fontId="33" fillId="2" borderId="35" xfId="1" applyNumberFormat="1" applyFont="1" applyFill="1" applyBorder="1" applyAlignment="1">
      <alignment vertical="center"/>
    </xf>
    <xf numFmtId="0" fontId="33" fillId="2" borderId="0" xfId="1" applyFont="1" applyFill="1" applyBorder="1" applyAlignment="1">
      <alignment vertical="center"/>
    </xf>
    <xf numFmtId="3" fontId="33" fillId="2" borderId="0" xfId="1" applyNumberFormat="1" applyFont="1" applyFill="1" applyBorder="1" applyAlignment="1">
      <alignment vertical="center"/>
    </xf>
    <xf numFmtId="166" fontId="33" fillId="2" borderId="31" xfId="1" applyNumberFormat="1" applyFont="1" applyFill="1" applyBorder="1" applyAlignment="1">
      <alignment horizontal="center" vertical="center" wrapText="1"/>
    </xf>
    <xf numFmtId="166" fontId="33" fillId="2" borderId="22" xfId="1" applyNumberFormat="1" applyFont="1" applyFill="1" applyBorder="1" applyAlignment="1">
      <alignment horizontal="center" vertical="center" wrapText="1"/>
    </xf>
    <xf numFmtId="166" fontId="33" fillId="2" borderId="21" xfId="1" applyNumberFormat="1" applyFont="1" applyFill="1" applyBorder="1" applyAlignment="1">
      <alignment horizontal="center" vertical="center" wrapText="1"/>
    </xf>
    <xf numFmtId="166" fontId="33" fillId="2" borderId="32" xfId="1" applyNumberFormat="1" applyFont="1" applyFill="1" applyBorder="1" applyAlignment="1">
      <alignment horizontal="center" vertical="center" wrapText="1"/>
    </xf>
    <xf numFmtId="166" fontId="33" fillId="2" borderId="33" xfId="1" applyNumberFormat="1" applyFont="1" applyFill="1" applyBorder="1" applyAlignment="1">
      <alignment horizontal="center" vertical="center" wrapText="1"/>
    </xf>
    <xf numFmtId="166" fontId="33" fillId="2" borderId="34" xfId="1" applyNumberFormat="1" applyFont="1" applyFill="1" applyBorder="1" applyAlignment="1">
      <alignment horizontal="center" vertical="center" wrapText="1"/>
    </xf>
    <xf numFmtId="166" fontId="33" fillId="2" borderId="35" xfId="1" applyNumberFormat="1" applyFont="1" applyFill="1" applyBorder="1" applyAlignment="1">
      <alignment horizontal="center" vertical="center" wrapText="1"/>
    </xf>
    <xf numFmtId="0" fontId="33" fillId="2" borderId="55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/>
    </xf>
    <xf numFmtId="166" fontId="23" fillId="3" borderId="10" xfId="1" applyNumberFormat="1" applyFont="1" applyFill="1" applyBorder="1" applyAlignment="1" applyProtection="1">
      <alignment horizontal="right" vertical="center"/>
      <protection locked="0"/>
    </xf>
    <xf numFmtId="166" fontId="23" fillId="3" borderId="11" xfId="1" applyNumberFormat="1" applyFont="1" applyFill="1" applyBorder="1" applyAlignment="1" applyProtection="1">
      <alignment horizontal="right" vertical="center"/>
      <protection locked="0"/>
    </xf>
    <xf numFmtId="166" fontId="23" fillId="3" borderId="37" xfId="1" applyNumberFormat="1" applyFont="1" applyFill="1" applyBorder="1" applyAlignment="1" applyProtection="1">
      <alignment horizontal="right" vertical="center"/>
      <protection locked="0"/>
    </xf>
    <xf numFmtId="166" fontId="23" fillId="3" borderId="38" xfId="1" applyNumberFormat="1" applyFont="1" applyFill="1" applyBorder="1" applyAlignment="1" applyProtection="1">
      <alignment horizontal="right" vertical="center"/>
      <protection locked="0"/>
    </xf>
    <xf numFmtId="166" fontId="23" fillId="0" borderId="39" xfId="1" applyNumberFormat="1" applyFont="1" applyFill="1" applyBorder="1" applyAlignment="1">
      <alignment horizontal="right" vertical="center"/>
    </xf>
    <xf numFmtId="3" fontId="23" fillId="3" borderId="56" xfId="1" applyNumberFormat="1" applyFont="1" applyFill="1" applyBorder="1" applyAlignment="1">
      <alignment horizontal="right" vertical="center"/>
    </xf>
    <xf numFmtId="0" fontId="34" fillId="3" borderId="0" xfId="1" applyFont="1" applyFill="1" applyAlignment="1">
      <alignment horizontal="center"/>
    </xf>
    <xf numFmtId="166" fontId="23" fillId="3" borderId="17" xfId="1" applyNumberFormat="1" applyFont="1" applyFill="1" applyBorder="1" applyAlignment="1" applyProtection="1">
      <alignment horizontal="right" vertical="center"/>
      <protection locked="0"/>
    </xf>
    <xf numFmtId="166" fontId="23" fillId="3" borderId="8" xfId="1" applyNumberFormat="1" applyFont="1" applyFill="1" applyBorder="1" applyAlignment="1" applyProtection="1">
      <alignment horizontal="right" vertical="center"/>
      <protection locked="0"/>
    </xf>
    <xf numFmtId="3" fontId="23" fillId="3" borderId="53" xfId="1" applyNumberFormat="1" applyFont="1" applyFill="1" applyBorder="1" applyAlignment="1">
      <alignment horizontal="right" vertical="center"/>
    </xf>
    <xf numFmtId="0" fontId="23" fillId="2" borderId="30" xfId="1" applyFont="1" applyFill="1" applyBorder="1" applyAlignment="1">
      <alignment horizontal="left" vertical="center"/>
    </xf>
    <xf numFmtId="0" fontId="23" fillId="3" borderId="53" xfId="1" applyFont="1" applyFill="1" applyBorder="1" applyAlignment="1">
      <alignment horizontal="right" vertical="center"/>
    </xf>
    <xf numFmtId="166" fontId="23" fillId="3" borderId="24" xfId="1" applyNumberFormat="1" applyFont="1" applyFill="1" applyBorder="1" applyAlignment="1" applyProtection="1">
      <alignment horizontal="right" vertical="center"/>
      <protection locked="0"/>
    </xf>
    <xf numFmtId="166" fontId="23" fillId="3" borderId="25" xfId="1" applyNumberFormat="1" applyFont="1" applyFill="1" applyBorder="1" applyAlignment="1" applyProtection="1">
      <alignment horizontal="right" vertical="center"/>
      <protection locked="0"/>
    </xf>
    <xf numFmtId="166" fontId="23" fillId="3" borderId="43" xfId="1" applyNumberFormat="1" applyFont="1" applyFill="1" applyBorder="1" applyAlignment="1" applyProtection="1">
      <alignment horizontal="right" vertical="center"/>
      <protection locked="0"/>
    </xf>
    <xf numFmtId="166" fontId="23" fillId="3" borderId="20" xfId="1" applyNumberFormat="1" applyFont="1" applyFill="1" applyBorder="1" applyAlignment="1" applyProtection="1">
      <alignment horizontal="right" vertical="center"/>
      <protection locked="0"/>
    </xf>
    <xf numFmtId="166" fontId="23" fillId="5" borderId="39" xfId="1" applyNumberFormat="1" applyFont="1" applyFill="1" applyBorder="1" applyAlignment="1">
      <alignment horizontal="right" vertical="center"/>
    </xf>
    <xf numFmtId="3" fontId="23" fillId="3" borderId="57" xfId="1" applyNumberFormat="1" applyFont="1" applyFill="1" applyBorder="1" applyAlignment="1">
      <alignment horizontal="right" vertical="center"/>
    </xf>
    <xf numFmtId="3" fontId="23" fillId="3" borderId="54" xfId="1" applyNumberFormat="1" applyFont="1" applyFill="1" applyBorder="1" applyAlignment="1">
      <alignment horizontal="right" vertical="center"/>
    </xf>
    <xf numFmtId="0" fontId="23" fillId="2" borderId="0" xfId="1" applyFont="1" applyFill="1" applyAlignment="1">
      <alignment vertical="center"/>
    </xf>
    <xf numFmtId="3" fontId="23" fillId="2" borderId="0" xfId="1" applyNumberFormat="1" applyFont="1" applyFill="1" applyAlignment="1">
      <alignment vertical="center"/>
    </xf>
    <xf numFmtId="0" fontId="22" fillId="0" borderId="0" xfId="1" applyFont="1" applyFill="1" applyAlignment="1">
      <alignment horizontal="left"/>
    </xf>
    <xf numFmtId="0" fontId="31" fillId="0" borderId="0" xfId="1" applyFont="1" applyFill="1" applyAlignment="1"/>
    <xf numFmtId="14" fontId="20" fillId="3" borderId="0" xfId="1" applyNumberFormat="1" applyFont="1" applyFill="1" applyAlignment="1">
      <alignment horizontal="left"/>
    </xf>
    <xf numFmtId="0" fontId="22" fillId="0" borderId="0" xfId="1" applyFont="1" applyFill="1" applyAlignment="1">
      <alignment horizontal="left" vertical="center"/>
    </xf>
    <xf numFmtId="0" fontId="11" fillId="4" borderId="0" xfId="5" applyFont="1" applyFill="1" applyAlignment="1">
      <alignment horizontal="left"/>
    </xf>
    <xf numFmtId="0" fontId="20" fillId="0" borderId="0" xfId="5" applyFont="1" applyFill="1"/>
    <xf numFmtId="0" fontId="20" fillId="4" borderId="0" xfId="5" applyFont="1" applyFill="1"/>
    <xf numFmtId="0" fontId="22" fillId="4" borderId="0" xfId="5" applyFont="1" applyFill="1"/>
    <xf numFmtId="0" fontId="20" fillId="6" borderId="0" xfId="5" applyFont="1" applyFill="1"/>
    <xf numFmtId="0" fontId="22" fillId="6" borderId="0" xfId="5" applyFont="1" applyFill="1"/>
    <xf numFmtId="0" fontId="22" fillId="4" borderId="0" xfId="5" applyFont="1" applyFill="1" applyAlignment="1">
      <alignment horizontal="center"/>
    </xf>
    <xf numFmtId="0" fontId="25" fillId="6" borderId="0" xfId="7" applyFont="1" applyFill="1"/>
    <xf numFmtId="0" fontId="20" fillId="3" borderId="0" xfId="5" applyFont="1" applyFill="1"/>
    <xf numFmtId="0" fontId="36" fillId="0" borderId="0" xfId="5" applyFont="1" applyFill="1"/>
    <xf numFmtId="0" fontId="22" fillId="4" borderId="0" xfId="5" applyFont="1" applyFill="1" applyBorder="1" applyAlignment="1">
      <alignment horizontal="right"/>
    </xf>
    <xf numFmtId="0" fontId="11" fillId="6" borderId="0" xfId="5" applyFont="1" applyFill="1"/>
    <xf numFmtId="0" fontId="22" fillId="7" borderId="0" xfId="5" applyFont="1" applyFill="1" applyAlignment="1">
      <alignment horizontal="center"/>
    </xf>
    <xf numFmtId="0" fontId="22" fillId="0" borderId="0" xfId="5" applyFont="1" applyFill="1"/>
    <xf numFmtId="0" fontId="37" fillId="3" borderId="0" xfId="5" applyFont="1" applyFill="1"/>
    <xf numFmtId="0" fontId="6" fillId="0" borderId="0" xfId="8" applyFont="1" applyFill="1" applyAlignment="1"/>
    <xf numFmtId="0" fontId="22" fillId="6" borderId="0" xfId="5" applyFont="1" applyFill="1" applyBorder="1"/>
    <xf numFmtId="0" fontId="38" fillId="4" borderId="5" xfId="5" applyFont="1" applyFill="1" applyBorder="1"/>
    <xf numFmtId="0" fontId="38" fillId="4" borderId="6" xfId="5" applyFont="1" applyFill="1" applyBorder="1"/>
    <xf numFmtId="0" fontId="39" fillId="4" borderId="6" xfId="5" applyFont="1" applyFill="1" applyBorder="1"/>
    <xf numFmtId="14" fontId="38" fillId="3" borderId="6" xfId="5" applyNumberFormat="1" applyFont="1" applyFill="1" applyBorder="1" applyAlignment="1">
      <alignment horizontal="center"/>
    </xf>
    <xf numFmtId="49" fontId="38" fillId="4" borderId="6" xfId="5" applyNumberFormat="1" applyFont="1" applyFill="1" applyBorder="1"/>
    <xf numFmtId="0" fontId="39" fillId="4" borderId="7" xfId="5" applyFont="1" applyFill="1" applyBorder="1"/>
    <xf numFmtId="0" fontId="39" fillId="6" borderId="0" xfId="5" applyFont="1" applyFill="1"/>
    <xf numFmtId="0" fontId="38" fillId="4" borderId="58" xfId="5" applyFont="1" applyFill="1" applyBorder="1"/>
    <xf numFmtId="0" fontId="38" fillId="4" borderId="59" xfId="5" applyFont="1" applyFill="1" applyBorder="1"/>
    <xf numFmtId="0" fontId="39" fillId="4" borderId="59" xfId="5" applyFont="1" applyFill="1" applyBorder="1"/>
    <xf numFmtId="0" fontId="39" fillId="0" borderId="0" xfId="5" applyFont="1" applyFill="1"/>
    <xf numFmtId="0" fontId="38" fillId="0" borderId="60" xfId="5" applyFont="1" applyFill="1" applyBorder="1"/>
    <xf numFmtId="0" fontId="39" fillId="0" borderId="60" xfId="5" applyFont="1" applyFill="1" applyBorder="1"/>
    <xf numFmtId="0" fontId="39" fillId="0" borderId="61" xfId="5" applyFont="1" applyFill="1" applyBorder="1"/>
    <xf numFmtId="0" fontId="39" fillId="0" borderId="6" xfId="5" applyFont="1" applyFill="1" applyBorder="1"/>
    <xf numFmtId="0" fontId="39" fillId="0" borderId="7" xfId="5" applyFont="1" applyFill="1" applyBorder="1"/>
    <xf numFmtId="0" fontId="39" fillId="4" borderId="0" xfId="5" applyFont="1" applyFill="1" applyBorder="1"/>
    <xf numFmtId="0" fontId="22" fillId="4" borderId="0" xfId="5" applyFont="1" applyFill="1" applyBorder="1" applyAlignment="1">
      <alignment horizontal="center"/>
    </xf>
    <xf numFmtId="0" fontId="40" fillId="4" borderId="62" xfId="5" applyFont="1" applyFill="1" applyBorder="1" applyAlignment="1">
      <alignment vertical="center"/>
    </xf>
    <xf numFmtId="0" fontId="39" fillId="0" borderId="63" xfId="5" applyFont="1" applyFill="1" applyBorder="1"/>
    <xf numFmtId="0" fontId="22" fillId="4" borderId="64" xfId="5" applyFont="1" applyFill="1" applyBorder="1" applyAlignment="1">
      <alignment horizontal="center"/>
    </xf>
    <xf numFmtId="0" fontId="22" fillId="4" borderId="65" xfId="5" applyFont="1" applyFill="1" applyBorder="1" applyAlignment="1">
      <alignment horizontal="center"/>
    </xf>
    <xf numFmtId="0" fontId="20" fillId="3" borderId="0" xfId="5" applyFont="1" applyFill="1" applyBorder="1" applyAlignment="1">
      <alignment vertical="top"/>
    </xf>
    <xf numFmtId="0" fontId="31" fillId="3" borderId="66" xfId="5" applyFont="1" applyFill="1" applyBorder="1"/>
    <xf numFmtId="0" fontId="39" fillId="3" borderId="67" xfId="5" applyFont="1" applyFill="1" applyBorder="1"/>
    <xf numFmtId="166" fontId="22" fillId="3" borderId="68" xfId="5" applyNumberFormat="1" applyFont="1" applyFill="1" applyBorder="1" applyAlignment="1">
      <alignment horizontal="right"/>
    </xf>
    <xf numFmtId="166" fontId="22" fillId="0" borderId="69" xfId="5" applyNumberFormat="1" applyFont="1" applyFill="1" applyBorder="1" applyAlignment="1">
      <alignment horizontal="right"/>
    </xf>
    <xf numFmtId="0" fontId="39" fillId="0" borderId="0" xfId="5" applyFont="1" applyFill="1" applyBorder="1"/>
    <xf numFmtId="0" fontId="39" fillId="4" borderId="0" xfId="5" applyFont="1" applyFill="1"/>
    <xf numFmtId="0" fontId="41" fillId="6" borderId="0" xfId="5" applyFont="1" applyFill="1" applyBorder="1"/>
    <xf numFmtId="0" fontId="42" fillId="0" borderId="0" xfId="5" applyFont="1" applyBorder="1" applyAlignment="1">
      <alignment horizontal="left" vertical="top"/>
    </xf>
    <xf numFmtId="0" fontId="43" fillId="0" borderId="0" xfId="5" applyFont="1" applyBorder="1" applyAlignment="1">
      <alignment horizontal="left" vertical="top"/>
    </xf>
    <xf numFmtId="0" fontId="32" fillId="4" borderId="0" xfId="5" applyFont="1" applyFill="1" applyBorder="1" applyAlignment="1">
      <alignment horizontal="center"/>
    </xf>
    <xf numFmtId="0" fontId="22" fillId="0" borderId="65" xfId="5" applyFont="1" applyFill="1" applyBorder="1" applyAlignment="1">
      <alignment horizontal="right"/>
    </xf>
    <xf numFmtId="166" fontId="22" fillId="3" borderId="69" xfId="5" applyNumberFormat="1" applyFont="1" applyFill="1" applyBorder="1"/>
    <xf numFmtId="0" fontId="20" fillId="4" borderId="0" xfId="5" applyFont="1" applyFill="1" applyBorder="1"/>
    <xf numFmtId="0" fontId="22" fillId="0" borderId="70" xfId="5" applyFont="1" applyFill="1" applyBorder="1"/>
    <xf numFmtId="0" fontId="22" fillId="0" borderId="71" xfId="5" quotePrefix="1" applyFont="1" applyFill="1" applyBorder="1" applyAlignment="1">
      <alignment horizontal="center" vertical="top"/>
    </xf>
    <xf numFmtId="0" fontId="22" fillId="0" borderId="72" xfId="5" quotePrefix="1" applyFont="1" applyFill="1" applyBorder="1" applyAlignment="1">
      <alignment horizontal="right" vertical="top"/>
    </xf>
    <xf numFmtId="0" fontId="39" fillId="0" borderId="73" xfId="5" applyFont="1" applyFill="1" applyBorder="1"/>
    <xf numFmtId="0" fontId="22" fillId="0" borderId="74" xfId="5" quotePrefix="1" applyFont="1" applyFill="1" applyBorder="1" applyAlignment="1">
      <alignment vertical="top"/>
    </xf>
    <xf numFmtId="0" fontId="22" fillId="0" borderId="4" xfId="5" quotePrefix="1" applyFont="1" applyFill="1" applyBorder="1" applyAlignment="1">
      <alignment horizontal="center" vertical="top"/>
    </xf>
    <xf numFmtId="0" fontId="22" fillId="0" borderId="4" xfId="5" applyFont="1" applyFill="1" applyBorder="1" applyAlignment="1">
      <alignment horizontal="center"/>
    </xf>
    <xf numFmtId="166" fontId="22" fillId="0" borderId="4" xfId="5" applyNumberFormat="1" applyFont="1" applyFill="1" applyBorder="1" applyAlignment="1">
      <alignment horizontal="center"/>
    </xf>
    <xf numFmtId="0" fontId="22" fillId="0" borderId="75" xfId="5" applyFont="1" applyFill="1" applyBorder="1" applyAlignment="1">
      <alignment horizontal="center"/>
    </xf>
    <xf numFmtId="169" fontId="22" fillId="0" borderId="73" xfId="5" applyNumberFormat="1" applyFont="1" applyBorder="1" applyAlignment="1">
      <alignment horizontal="center" vertical="top"/>
    </xf>
    <xf numFmtId="0" fontId="20" fillId="6" borderId="74" xfId="5" applyFont="1" applyFill="1" applyBorder="1" applyAlignment="1">
      <alignment horizontal="left"/>
    </xf>
    <xf numFmtId="0" fontId="20" fillId="0" borderId="4" xfId="5" applyFont="1" applyBorder="1" applyAlignment="1">
      <alignment horizontal="center" vertical="top"/>
    </xf>
    <xf numFmtId="3" fontId="20" fillId="3" borderId="4" xfId="5" applyNumberFormat="1" applyFont="1" applyFill="1" applyBorder="1" applyAlignment="1" applyProtection="1">
      <alignment vertical="top"/>
      <protection locked="0"/>
    </xf>
    <xf numFmtId="1" fontId="20" fillId="3" borderId="4" xfId="5" applyNumberFormat="1" applyFont="1" applyFill="1" applyBorder="1" applyAlignment="1" applyProtection="1">
      <alignment vertical="top"/>
      <protection locked="0"/>
    </xf>
    <xf numFmtId="166" fontId="20" fillId="3" borderId="4" xfId="5" applyNumberFormat="1" applyFont="1" applyFill="1" applyBorder="1" applyAlignment="1" applyProtection="1">
      <alignment vertical="top"/>
      <protection locked="0"/>
    </xf>
    <xf numFmtId="166" fontId="20" fillId="0" borderId="4" xfId="5" applyNumberFormat="1" applyFont="1" applyFill="1" applyBorder="1" applyAlignment="1" applyProtection="1">
      <alignment vertical="top"/>
      <protection locked="0"/>
    </xf>
    <xf numFmtId="0" fontId="20" fillId="3" borderId="4" xfId="5" applyFont="1" applyFill="1" applyBorder="1" applyAlignment="1" applyProtection="1">
      <alignment vertical="top"/>
      <protection locked="0"/>
    </xf>
    <xf numFmtId="3" fontId="20" fillId="3" borderId="76" xfId="5" applyNumberFormat="1" applyFont="1" applyFill="1" applyBorder="1" applyAlignment="1" applyProtection="1">
      <alignment vertical="top"/>
      <protection locked="0"/>
    </xf>
    <xf numFmtId="0" fontId="38" fillId="6" borderId="0" xfId="5" applyFont="1" applyFill="1"/>
    <xf numFmtId="0" fontId="20" fillId="3" borderId="0" xfId="5" applyFont="1" applyFill="1" applyBorder="1"/>
    <xf numFmtId="169" fontId="22" fillId="0" borderId="77" xfId="5" applyNumberFormat="1" applyFont="1" applyBorder="1" applyAlignment="1">
      <alignment horizontal="center" vertical="top"/>
    </xf>
    <xf numFmtId="0" fontId="22" fillId="0" borderId="78" xfId="5" applyFont="1" applyFill="1" applyBorder="1" applyAlignment="1" applyProtection="1">
      <alignment vertical="top"/>
      <protection locked="0"/>
    </xf>
    <xf numFmtId="0" fontId="22" fillId="0" borderId="59" xfId="5" applyFont="1" applyFill="1" applyBorder="1" applyAlignment="1" applyProtection="1">
      <alignment vertical="top"/>
      <protection locked="0"/>
    </xf>
    <xf numFmtId="0" fontId="20" fillId="0" borderId="59" xfId="5" applyFont="1" applyFill="1" applyBorder="1" applyAlignment="1">
      <alignment vertical="top"/>
    </xf>
    <xf numFmtId="0" fontId="20" fillId="0" borderId="79" xfId="5" applyFont="1" applyFill="1" applyBorder="1" applyAlignment="1">
      <alignment vertical="top"/>
    </xf>
    <xf numFmtId="166" fontId="22" fillId="0" borderId="80" xfId="5" applyNumberFormat="1" applyFont="1" applyBorder="1" applyAlignment="1">
      <alignment vertical="top"/>
    </xf>
    <xf numFmtId="0" fontId="20" fillId="8" borderId="78" xfId="5" applyFont="1" applyFill="1" applyBorder="1" applyAlignment="1">
      <alignment vertical="top"/>
    </xf>
    <xf numFmtId="0" fontId="20" fillId="8" borderId="81" xfId="5" applyFont="1" applyFill="1" applyBorder="1" applyAlignment="1">
      <alignment vertical="top"/>
    </xf>
    <xf numFmtId="0" fontId="39" fillId="0" borderId="82" xfId="5" applyFont="1" applyFill="1" applyBorder="1"/>
    <xf numFmtId="0" fontId="22" fillId="0" borderId="6" xfId="5" applyFont="1" applyFill="1" applyBorder="1" applyAlignment="1" applyProtection="1">
      <alignment vertical="top"/>
      <protection locked="0"/>
    </xf>
    <xf numFmtId="0" fontId="20" fillId="0" borderId="6" xfId="5" applyFont="1" applyFill="1" applyBorder="1" applyAlignment="1">
      <alignment vertical="top"/>
    </xf>
    <xf numFmtId="10" fontId="22" fillId="0" borderId="83" xfId="5" applyNumberFormat="1" applyFont="1" applyFill="1" applyBorder="1" applyAlignment="1">
      <alignment vertical="top"/>
    </xf>
    <xf numFmtId="0" fontId="20" fillId="0" borderId="84" xfId="5" applyFont="1" applyFill="1" applyBorder="1" applyAlignment="1">
      <alignment vertical="top"/>
    </xf>
    <xf numFmtId="0" fontId="39" fillId="0" borderId="85" xfId="5" applyFont="1" applyFill="1" applyBorder="1"/>
    <xf numFmtId="0" fontId="22" fillId="0" borderId="0" xfId="5" applyFont="1" applyFill="1" applyBorder="1" applyAlignment="1" applyProtection="1">
      <alignment vertical="top"/>
      <protection locked="0"/>
    </xf>
    <xf numFmtId="10" fontId="20" fillId="0" borderId="0" xfId="5" applyNumberFormat="1" applyFont="1" applyBorder="1" applyAlignment="1">
      <alignment vertical="top"/>
    </xf>
    <xf numFmtId="166" fontId="20" fillId="0" borderId="0" xfId="5" applyNumberFormat="1" applyFont="1" applyBorder="1" applyAlignment="1">
      <alignment vertical="top"/>
    </xf>
    <xf numFmtId="10" fontId="20" fillId="0" borderId="86" xfId="5" applyNumberFormat="1" applyFont="1" applyBorder="1" applyAlignment="1">
      <alignment vertical="top"/>
    </xf>
    <xf numFmtId="0" fontId="39" fillId="0" borderId="87" xfId="5" applyFont="1" applyFill="1" applyBorder="1"/>
    <xf numFmtId="0" fontId="22" fillId="0" borderId="88" xfId="5" quotePrefix="1" applyFont="1" applyFill="1" applyBorder="1" applyAlignment="1">
      <alignment vertical="top"/>
    </xf>
    <xf numFmtId="0" fontId="22" fillId="0" borderId="83" xfId="5" quotePrefix="1" applyFont="1" applyFill="1" applyBorder="1" applyAlignment="1">
      <alignment horizontal="center" vertical="top"/>
    </xf>
    <xf numFmtId="0" fontId="22" fillId="0" borderId="83" xfId="5" applyFont="1" applyFill="1" applyBorder="1" applyAlignment="1">
      <alignment horizontal="center"/>
    </xf>
    <xf numFmtId="166" fontId="22" fillId="0" borderId="83" xfId="5" applyNumberFormat="1" applyFont="1" applyFill="1" applyBorder="1" applyAlignment="1">
      <alignment horizontal="center"/>
    </xf>
    <xf numFmtId="0" fontId="22" fillId="0" borderId="89" xfId="5" applyFont="1" applyFill="1" applyBorder="1" applyAlignment="1"/>
    <xf numFmtId="0" fontId="20" fillId="6" borderId="90" xfId="5" applyFont="1" applyFill="1" applyBorder="1" applyAlignment="1">
      <alignment horizontal="left"/>
    </xf>
    <xf numFmtId="0" fontId="20" fillId="3" borderId="91" xfId="5" applyFont="1" applyFill="1" applyBorder="1" applyAlignment="1" applyProtection="1">
      <alignment horizontal="center" vertical="top"/>
      <protection locked="0"/>
    </xf>
    <xf numFmtId="3" fontId="20" fillId="3" borderId="91" xfId="5" applyNumberFormat="1" applyFont="1" applyFill="1" applyBorder="1" applyAlignment="1" applyProtection="1">
      <alignment vertical="top"/>
      <protection locked="0"/>
    </xf>
    <xf numFmtId="1" fontId="20" fillId="3" borderId="91" xfId="5" applyNumberFormat="1" applyFont="1" applyFill="1" applyBorder="1" applyAlignment="1" applyProtection="1">
      <alignment vertical="top"/>
      <protection locked="0"/>
    </xf>
    <xf numFmtId="166" fontId="20" fillId="3" borderId="91" xfId="5" applyNumberFormat="1" applyFont="1" applyFill="1" applyBorder="1" applyAlignment="1" applyProtection="1">
      <alignment vertical="top"/>
      <protection locked="0"/>
    </xf>
    <xf numFmtId="166" fontId="20" fillId="0" borderId="91" xfId="5" applyNumberFormat="1" applyFont="1" applyFill="1" applyBorder="1" applyAlignment="1" applyProtection="1">
      <alignment vertical="top"/>
      <protection locked="0"/>
    </xf>
    <xf numFmtId="0" fontId="20" fillId="3" borderId="91" xfId="5" applyFont="1" applyFill="1" applyBorder="1" applyAlignment="1" applyProtection="1">
      <alignment vertical="top"/>
      <protection locked="0"/>
    </xf>
    <xf numFmtId="3" fontId="20" fillId="3" borderId="92" xfId="5" applyNumberFormat="1" applyFont="1" applyFill="1" applyBorder="1" applyAlignment="1" applyProtection="1">
      <alignment vertical="top"/>
      <protection locked="0"/>
    </xf>
    <xf numFmtId="0" fontId="45" fillId="6" borderId="0" xfId="9" applyFont="1" applyFill="1" applyAlignment="1" applyProtection="1"/>
    <xf numFmtId="0" fontId="39" fillId="0" borderId="93" xfId="5" applyFont="1" applyFill="1" applyBorder="1"/>
    <xf numFmtId="0" fontId="39" fillId="0" borderId="94" xfId="5" applyFont="1" applyFill="1" applyBorder="1"/>
    <xf numFmtId="0" fontId="22" fillId="0" borderId="5" xfId="5" applyFont="1" applyFill="1" applyBorder="1" applyAlignment="1">
      <alignment horizontal="left" vertical="top"/>
    </xf>
    <xf numFmtId="10" fontId="20" fillId="0" borderId="6" xfId="5" applyNumberFormat="1" applyFont="1" applyBorder="1" applyAlignment="1">
      <alignment vertical="top"/>
    </xf>
    <xf numFmtId="10" fontId="20" fillId="0" borderId="7" xfId="5" applyNumberFormat="1" applyFont="1" applyBorder="1" applyAlignment="1">
      <alignment vertical="top"/>
    </xf>
    <xf numFmtId="166" fontId="22" fillId="0" borderId="95" xfId="5" applyNumberFormat="1" applyFont="1" applyBorder="1" applyAlignment="1">
      <alignment vertical="top"/>
    </xf>
    <xf numFmtId="0" fontId="32" fillId="0" borderId="0" xfId="5" applyFont="1" applyFill="1" applyBorder="1" applyAlignment="1">
      <alignment horizontal="center" vertical="center"/>
    </xf>
    <xf numFmtId="0" fontId="39" fillId="0" borderId="96" xfId="5" applyFont="1" applyFill="1" applyBorder="1"/>
    <xf numFmtId="0" fontId="39" fillId="0" borderId="97" xfId="5" applyFont="1" applyFill="1" applyBorder="1"/>
    <xf numFmtId="0" fontId="20" fillId="0" borderId="98" xfId="5" applyFont="1" applyBorder="1" applyAlignment="1">
      <alignment vertical="top"/>
    </xf>
    <xf numFmtId="0" fontId="20" fillId="0" borderId="98" xfId="5" applyFont="1" applyFill="1" applyBorder="1" applyAlignment="1">
      <alignment vertical="top"/>
    </xf>
    <xf numFmtId="0" fontId="22" fillId="0" borderId="90" xfId="5" applyFont="1" applyFill="1" applyBorder="1" applyAlignment="1">
      <alignment horizontal="right" vertical="top"/>
    </xf>
    <xf numFmtId="166" fontId="22" fillId="0" borderId="91" xfId="5" applyNumberFormat="1" applyFont="1" applyBorder="1" applyAlignment="1">
      <alignment vertical="top"/>
    </xf>
    <xf numFmtId="0" fontId="20" fillId="8" borderId="99" xfId="5" applyFont="1" applyFill="1" applyBorder="1" applyAlignment="1">
      <alignment vertical="top"/>
    </xf>
    <xf numFmtId="0" fontId="20" fillId="8" borderId="98" xfId="5" applyFont="1" applyFill="1" applyBorder="1" applyAlignment="1">
      <alignment vertical="top"/>
    </xf>
    <xf numFmtId="0" fontId="20" fillId="8" borderId="92" xfId="5" applyFont="1" applyFill="1" applyBorder="1" applyAlignment="1">
      <alignment vertical="top"/>
    </xf>
    <xf numFmtId="0" fontId="39" fillId="0" borderId="100" xfId="5" applyFont="1" applyFill="1" applyBorder="1"/>
    <xf numFmtId="0" fontId="22" fillId="0" borderId="101" xfId="5" applyFont="1" applyFill="1" applyBorder="1" applyAlignment="1" applyProtection="1">
      <alignment vertical="center"/>
      <protection locked="0"/>
    </xf>
    <xf numFmtId="0" fontId="22" fillId="0" borderId="101" xfId="5" applyFont="1" applyFill="1" applyBorder="1" applyAlignment="1" applyProtection="1">
      <alignment vertical="top"/>
      <protection locked="0"/>
    </xf>
    <xf numFmtId="0" fontId="20" fillId="0" borderId="101" xfId="5" applyFont="1" applyFill="1" applyBorder="1" applyAlignment="1">
      <alignment vertical="top"/>
    </xf>
    <xf numFmtId="10" fontId="22" fillId="0" borderId="102" xfId="5" applyNumberFormat="1" applyFont="1" applyBorder="1" applyAlignment="1">
      <alignment vertical="top"/>
    </xf>
    <xf numFmtId="0" fontId="20" fillId="0" borderId="103" xfId="5" applyFont="1" applyFill="1" applyBorder="1" applyAlignment="1">
      <alignment vertical="top"/>
    </xf>
    <xf numFmtId="0" fontId="22" fillId="0" borderId="0" xfId="5" applyFont="1" applyFill="1" applyBorder="1" applyAlignment="1" applyProtection="1">
      <alignment vertical="center"/>
      <protection locked="0"/>
    </xf>
    <xf numFmtId="0" fontId="20" fillId="0" borderId="0" xfId="5" applyFont="1" applyFill="1" applyBorder="1" applyAlignment="1">
      <alignment vertical="top"/>
    </xf>
    <xf numFmtId="10" fontId="22" fillId="0" borderId="0" xfId="5" applyNumberFormat="1" applyFont="1" applyBorder="1" applyAlignment="1">
      <alignment vertical="top"/>
    </xf>
    <xf numFmtId="0" fontId="46" fillId="0" borderId="0" xfId="10" applyFont="1" applyAlignment="1">
      <alignment horizontal="left"/>
    </xf>
    <xf numFmtId="0" fontId="28" fillId="4" borderId="0" xfId="10" applyFont="1" applyFill="1"/>
    <xf numFmtId="0" fontId="1" fillId="4" borderId="0" xfId="7" applyFont="1" applyFill="1"/>
    <xf numFmtId="0" fontId="28" fillId="6" borderId="0" xfId="10" applyFont="1" applyFill="1"/>
    <xf numFmtId="0" fontId="47" fillId="4" borderId="0" xfId="10" applyFont="1" applyFill="1"/>
    <xf numFmtId="0" fontId="48" fillId="4" borderId="0" xfId="10" applyFont="1" applyFill="1"/>
    <xf numFmtId="0" fontId="46" fillId="4" borderId="0" xfId="10" applyFont="1" applyFill="1"/>
    <xf numFmtId="0" fontId="28" fillId="4" borderId="7" xfId="10" applyFont="1" applyFill="1" applyBorder="1"/>
    <xf numFmtId="0" fontId="11" fillId="6" borderId="0" xfId="7" applyFont="1" applyFill="1"/>
    <xf numFmtId="0" fontId="22" fillId="7" borderId="0" xfId="7" applyFont="1" applyFill="1" applyAlignment="1">
      <alignment horizontal="center"/>
    </xf>
    <xf numFmtId="0" fontId="22" fillId="4" borderId="6" xfId="7" applyFont="1" applyFill="1" applyBorder="1"/>
    <xf numFmtId="0" fontId="22" fillId="4" borderId="0" xfId="2" applyFont="1" applyFill="1" applyBorder="1" applyAlignment="1">
      <alignment horizontal="left" vertical="top"/>
    </xf>
    <xf numFmtId="14" fontId="22" fillId="4" borderId="0" xfId="2" applyNumberFormat="1" applyFont="1" applyFill="1" applyBorder="1" applyAlignment="1">
      <alignment horizontal="left" vertical="top"/>
    </xf>
    <xf numFmtId="0" fontId="28" fillId="4" borderId="0" xfId="10" applyFont="1" applyFill="1" applyBorder="1"/>
    <xf numFmtId="0" fontId="22" fillId="4" borderId="0" xfId="2" applyFont="1" applyFill="1" applyBorder="1" applyAlignment="1">
      <alignment horizontal="right" vertical="top"/>
    </xf>
    <xf numFmtId="14" fontId="20" fillId="6" borderId="95" xfId="2" applyNumberFormat="1" applyFont="1" applyFill="1" applyBorder="1"/>
    <xf numFmtId="14" fontId="22" fillId="4" borderId="0" xfId="2" applyNumberFormat="1" applyFont="1" applyFill="1" applyBorder="1" applyAlignment="1">
      <alignment horizontal="right" vertical="top"/>
    </xf>
    <xf numFmtId="0" fontId="22" fillId="4" borderId="0" xfId="2" applyFont="1" applyFill="1" applyAlignment="1">
      <alignment horizontal="center"/>
    </xf>
    <xf numFmtId="0" fontId="1" fillId="4" borderId="0" xfId="7" applyFont="1" applyFill="1" applyAlignment="1">
      <alignment vertical="top"/>
    </xf>
    <xf numFmtId="0" fontId="22" fillId="4" borderId="104" xfId="11" applyFont="1" applyFill="1" applyBorder="1" applyAlignment="1">
      <alignment horizontal="center" vertical="center" wrapText="1"/>
    </xf>
    <xf numFmtId="0" fontId="22" fillId="4" borderId="105" xfId="11" applyFont="1" applyFill="1" applyBorder="1" applyAlignment="1">
      <alignment horizontal="center" vertical="center"/>
    </xf>
    <xf numFmtId="0" fontId="22" fillId="4" borderId="105" xfId="11" applyFont="1" applyFill="1" applyBorder="1" applyAlignment="1">
      <alignment horizontal="center" vertical="center" wrapText="1"/>
    </xf>
    <xf numFmtId="9" fontId="22" fillId="4" borderId="105" xfId="11" applyNumberFormat="1" applyFont="1" applyFill="1" applyBorder="1" applyAlignment="1">
      <alignment horizontal="center" vertical="center" wrapText="1"/>
    </xf>
    <xf numFmtId="0" fontId="22" fillId="4" borderId="106" xfId="11" applyFont="1" applyFill="1" applyBorder="1" applyAlignment="1">
      <alignment horizontal="center" vertical="center" wrapText="1"/>
    </xf>
    <xf numFmtId="0" fontId="20" fillId="6" borderId="107" xfId="11" applyFont="1" applyFill="1" applyBorder="1" applyAlignment="1">
      <alignment horizontal="center"/>
    </xf>
    <xf numFmtId="0" fontId="20" fillId="6" borderId="95" xfId="11" applyFont="1" applyFill="1" applyBorder="1" applyAlignment="1">
      <alignment horizontal="left"/>
    </xf>
    <xf numFmtId="0" fontId="20" fillId="6" borderId="95" xfId="11" applyFont="1" applyFill="1" applyBorder="1" applyAlignment="1">
      <alignment horizontal="center"/>
    </xf>
    <xf numFmtId="3" fontId="20" fillId="6" borderId="95" xfId="11" applyNumberFormat="1" applyFont="1" applyFill="1" applyBorder="1"/>
    <xf numFmtId="170" fontId="20" fillId="6" borderId="95" xfId="11" applyNumberFormat="1" applyFont="1" applyFill="1" applyBorder="1" applyAlignment="1">
      <alignment horizontal="center"/>
    </xf>
    <xf numFmtId="171" fontId="20" fillId="6" borderId="95" xfId="11" applyNumberFormat="1" applyFont="1" applyFill="1" applyBorder="1" applyAlignment="1">
      <alignment horizontal="center"/>
    </xf>
    <xf numFmtId="3" fontId="20" fillId="4" borderId="95" xfId="11" applyNumberFormat="1" applyFont="1" applyFill="1" applyBorder="1"/>
    <xf numFmtId="3" fontId="20" fillId="4" borderId="108" xfId="11" applyNumberFormat="1" applyFont="1" applyFill="1" applyBorder="1"/>
    <xf numFmtId="0" fontId="20" fillId="6" borderId="95" xfId="11" applyFont="1" applyFill="1" applyBorder="1"/>
    <xf numFmtId="0" fontId="20" fillId="6" borderId="0" xfId="2" applyFont="1" applyFill="1"/>
    <xf numFmtId="0" fontId="22" fillId="4" borderId="107" xfId="11" applyFont="1" applyFill="1" applyBorder="1" applyAlignment="1">
      <alignment horizontal="left"/>
    </xf>
    <xf numFmtId="0" fontId="22" fillId="4" borderId="95" xfId="11" applyFont="1" applyFill="1" applyBorder="1" applyAlignment="1">
      <alignment horizontal="left"/>
    </xf>
    <xf numFmtId="3" fontId="22" fillId="4" borderId="95" xfId="11" applyNumberFormat="1" applyFont="1" applyFill="1" applyBorder="1" applyAlignment="1">
      <alignment horizontal="center"/>
    </xf>
    <xf numFmtId="3" fontId="22" fillId="4" borderId="95" xfId="11" applyNumberFormat="1" applyFont="1" applyFill="1" applyBorder="1"/>
    <xf numFmtId="170" fontId="22" fillId="4" borderId="95" xfId="11" applyNumberFormat="1" applyFont="1" applyFill="1" applyBorder="1" applyAlignment="1">
      <alignment horizontal="center"/>
    </xf>
    <xf numFmtId="171" fontId="22" fillId="4" borderId="95" xfId="11" applyNumberFormat="1" applyFont="1" applyFill="1" applyBorder="1" applyAlignment="1">
      <alignment horizontal="center"/>
    </xf>
    <xf numFmtId="3" fontId="22" fillId="4" borderId="108" xfId="11" applyNumberFormat="1" applyFont="1" applyFill="1" applyBorder="1"/>
    <xf numFmtId="0" fontId="22" fillId="4" borderId="94" xfId="11" applyFont="1" applyFill="1" applyBorder="1" applyAlignment="1">
      <alignment horizontal="left"/>
    </xf>
    <xf numFmtId="0" fontId="22" fillId="4" borderId="0" xfId="11" applyFont="1" applyFill="1" applyBorder="1"/>
    <xf numFmtId="170" fontId="22" fillId="4" borderId="0" xfId="11" applyNumberFormat="1" applyFont="1" applyFill="1" applyBorder="1" applyAlignment="1">
      <alignment horizontal="center"/>
    </xf>
    <xf numFmtId="171" fontId="22" fillId="4" borderId="0" xfId="11" applyNumberFormat="1" applyFont="1" applyFill="1" applyBorder="1" applyAlignment="1">
      <alignment horizontal="center"/>
    </xf>
    <xf numFmtId="3" fontId="22" fillId="4" borderId="0" xfId="11" applyNumberFormat="1" applyFont="1" applyFill="1" applyBorder="1"/>
    <xf numFmtId="3" fontId="22" fillId="4" borderId="86" xfId="11" applyNumberFormat="1" applyFont="1" applyFill="1" applyBorder="1"/>
    <xf numFmtId="0" fontId="22" fillId="4" borderId="0" xfId="11" applyFont="1" applyFill="1" applyBorder="1" applyAlignment="1">
      <alignment horizontal="left"/>
    </xf>
    <xf numFmtId="2" fontId="22" fillId="4" borderId="95" xfId="11" applyNumberFormat="1" applyFont="1" applyFill="1" applyBorder="1"/>
    <xf numFmtId="0" fontId="22" fillId="4" borderId="94" xfId="11" applyFont="1" applyFill="1" applyBorder="1" applyAlignment="1">
      <alignment horizontal="center"/>
    </xf>
    <xf numFmtId="171" fontId="22" fillId="4" borderId="95" xfId="11" applyNumberFormat="1" applyFont="1" applyFill="1" applyBorder="1"/>
    <xf numFmtId="4" fontId="22" fillId="4" borderId="95" xfId="11" applyNumberFormat="1" applyFont="1" applyFill="1" applyBorder="1"/>
    <xf numFmtId="0" fontId="20" fillId="4" borderId="94" xfId="11" applyFont="1" applyFill="1" applyBorder="1" applyAlignment="1">
      <alignment horizontal="center"/>
    </xf>
    <xf numFmtId="0" fontId="20" fillId="4" borderId="0" xfId="11" applyFont="1" applyFill="1" applyBorder="1"/>
    <xf numFmtId="3" fontId="20" fillId="4" borderId="0" xfId="11" applyNumberFormat="1" applyFont="1" applyFill="1" applyBorder="1"/>
    <xf numFmtId="170" fontId="20" fillId="4" borderId="0" xfId="11" applyNumberFormat="1" applyFont="1" applyFill="1" applyBorder="1" applyAlignment="1">
      <alignment horizontal="center"/>
    </xf>
    <xf numFmtId="171" fontId="20" fillId="4" borderId="0" xfId="11" applyNumberFormat="1" applyFont="1" applyFill="1" applyBorder="1" applyAlignment="1">
      <alignment horizontal="center"/>
    </xf>
    <xf numFmtId="3" fontId="20" fillId="4" borderId="86" xfId="11" applyNumberFormat="1" applyFont="1" applyFill="1" applyBorder="1"/>
    <xf numFmtId="0" fontId="22" fillId="4" borderId="109" xfId="11" applyFont="1" applyFill="1" applyBorder="1"/>
    <xf numFmtId="0" fontId="22" fillId="4" borderId="110" xfId="11" applyFont="1" applyFill="1" applyBorder="1"/>
    <xf numFmtId="3" fontId="22" fillId="4" borderId="111" xfId="11" applyNumberFormat="1" applyFont="1" applyFill="1" applyBorder="1" applyAlignment="1">
      <alignment horizontal="center"/>
    </xf>
    <xf numFmtId="3" fontId="22" fillId="4" borderId="111" xfId="11" applyNumberFormat="1" applyFont="1" applyFill="1" applyBorder="1"/>
    <xf numFmtId="3" fontId="22" fillId="4" borderId="112" xfId="11" applyNumberFormat="1" applyFont="1" applyFill="1" applyBorder="1"/>
    <xf numFmtId="0" fontId="22" fillId="4" borderId="113" xfId="11" applyFont="1" applyFill="1" applyBorder="1" applyAlignment="1">
      <alignment horizontal="left"/>
    </xf>
    <xf numFmtId="0" fontId="22" fillId="4" borderId="65" xfId="11" applyFont="1" applyFill="1" applyBorder="1" applyAlignment="1">
      <alignment horizontal="left"/>
    </xf>
    <xf numFmtId="0" fontId="22" fillId="4" borderId="65" xfId="11" applyFont="1" applyFill="1" applyBorder="1"/>
    <xf numFmtId="170" fontId="22" fillId="4" borderId="65" xfId="11" applyNumberFormat="1" applyFont="1" applyFill="1" applyBorder="1" applyAlignment="1">
      <alignment horizontal="center"/>
    </xf>
    <xf numFmtId="171" fontId="22" fillId="4" borderId="65" xfId="11" applyNumberFormat="1" applyFont="1" applyFill="1" applyBorder="1" applyAlignment="1">
      <alignment horizontal="center"/>
    </xf>
    <xf numFmtId="4" fontId="22" fillId="4" borderId="114" xfId="11" applyNumberFormat="1" applyFont="1" applyFill="1" applyBorder="1"/>
    <xf numFmtId="3" fontId="22" fillId="4" borderId="65" xfId="11" applyNumberFormat="1" applyFont="1" applyFill="1" applyBorder="1"/>
    <xf numFmtId="3" fontId="22" fillId="4" borderId="115" xfId="11" applyNumberFormat="1" applyFont="1" applyFill="1" applyBorder="1"/>
    <xf numFmtId="0" fontId="28" fillId="0" borderId="0" xfId="10" applyFont="1" applyFill="1"/>
    <xf numFmtId="0" fontId="22" fillId="0" borderId="0" xfId="12" applyFont="1" applyFill="1"/>
    <xf numFmtId="0" fontId="20" fillId="4" borderId="0" xfId="7" applyFont="1" applyFill="1" applyAlignment="1">
      <alignment wrapText="1"/>
    </xf>
    <xf numFmtId="0" fontId="1" fillId="6" borderId="0" xfId="7" applyFont="1" applyFill="1"/>
    <xf numFmtId="0" fontId="20" fillId="6" borderId="0" xfId="7" applyFont="1" applyFill="1" applyBorder="1" applyAlignment="1">
      <alignment vertical="center" wrapText="1"/>
    </xf>
    <xf numFmtId="0" fontId="20" fillId="3" borderId="0" xfId="7" applyFont="1" applyFill="1" applyBorder="1" applyAlignment="1">
      <alignment vertical="center" wrapText="1"/>
    </xf>
    <xf numFmtId="0" fontId="20" fillId="3" borderId="0" xfId="7" applyFont="1" applyFill="1" applyBorder="1"/>
    <xf numFmtId="0" fontId="22" fillId="0" borderId="0" xfId="7" applyFont="1" applyFill="1" applyAlignment="1">
      <alignment horizontal="left" vertical="center"/>
    </xf>
    <xf numFmtId="0" fontId="20" fillId="4" borderId="0" xfId="7" applyFont="1" applyFill="1" applyAlignment="1">
      <alignment vertical="center" wrapText="1"/>
    </xf>
    <xf numFmtId="0" fontId="20" fillId="4" borderId="0" xfId="7" applyFont="1" applyFill="1"/>
    <xf numFmtId="0" fontId="20" fillId="3" borderId="0" xfId="7" applyFont="1" applyFill="1" applyAlignment="1">
      <alignment vertical="center" wrapText="1"/>
    </xf>
    <xf numFmtId="0" fontId="20" fillId="3" borderId="0" xfId="7" applyFont="1" applyFill="1"/>
    <xf numFmtId="0" fontId="28" fillId="0" borderId="0" xfId="3" applyFont="1" applyFill="1"/>
    <xf numFmtId="0" fontId="46" fillId="4" borderId="0" xfId="3" applyFont="1" applyFill="1" applyAlignment="1">
      <alignment horizontal="left"/>
    </xf>
    <xf numFmtId="0" fontId="28" fillId="4" borderId="0" xfId="3" applyFont="1" applyFill="1"/>
    <xf numFmtId="0" fontId="47" fillId="4" borderId="0" xfId="3" applyFont="1" applyFill="1"/>
    <xf numFmtId="0" fontId="28" fillId="6" borderId="0" xfId="3" applyFont="1" applyFill="1"/>
    <xf numFmtId="0" fontId="48" fillId="4" borderId="0" xfId="3" applyFont="1" applyFill="1"/>
    <xf numFmtId="0" fontId="46" fillId="4" borderId="0" xfId="3" applyFont="1" applyFill="1"/>
    <xf numFmtId="0" fontId="22" fillId="4" borderId="6" xfId="7" applyFont="1" applyFill="1" applyBorder="1" applyAlignment="1">
      <alignment horizontal="left"/>
    </xf>
    <xf numFmtId="0" fontId="28" fillId="6" borderId="0" xfId="3" applyFont="1" applyFill="1" applyBorder="1"/>
    <xf numFmtId="0" fontId="22" fillId="4" borderId="7" xfId="7" applyFont="1" applyFill="1" applyBorder="1"/>
    <xf numFmtId="0" fontId="22" fillId="4" borderId="60" xfId="2" applyFont="1" applyFill="1" applyBorder="1" applyAlignment="1">
      <alignment horizontal="left" vertical="top"/>
    </xf>
    <xf numFmtId="0" fontId="20" fillId="4" borderId="0" xfId="4" applyFont="1" applyFill="1" applyBorder="1" applyAlignment="1" applyProtection="1">
      <alignment horizontal="left" vertical="center"/>
      <protection hidden="1"/>
    </xf>
    <xf numFmtId="0" fontId="22" fillId="4" borderId="0" xfId="4" applyFont="1" applyFill="1" applyAlignment="1" applyProtection="1">
      <alignment horizontal="left" vertical="center"/>
      <protection hidden="1"/>
    </xf>
    <xf numFmtId="0" fontId="22" fillId="4" borderId="0" xfId="4" applyFont="1" applyFill="1" applyAlignment="1" applyProtection="1">
      <alignment horizontal="left"/>
      <protection hidden="1"/>
    </xf>
    <xf numFmtId="0" fontId="20" fillId="4" borderId="0" xfId="4" applyFont="1" applyFill="1" applyBorder="1" applyAlignment="1" applyProtection="1">
      <alignment horizontal="centerContinuous"/>
      <protection hidden="1"/>
    </xf>
    <xf numFmtId="0" fontId="20" fillId="4" borderId="0" xfId="4" applyFont="1" applyFill="1" applyAlignment="1" applyProtection="1">
      <alignment horizontal="centerContinuous"/>
      <protection hidden="1"/>
    </xf>
    <xf numFmtId="0" fontId="20" fillId="4" borderId="0" xfId="4" applyFont="1" applyFill="1" applyBorder="1" applyAlignment="1" applyProtection="1">
      <alignment horizontal="right"/>
      <protection hidden="1"/>
    </xf>
    <xf numFmtId="0" fontId="46" fillId="0" borderId="116" xfId="4" applyFont="1" applyBorder="1" applyAlignment="1">
      <alignment vertical="center"/>
    </xf>
    <xf numFmtId="0" fontId="11" fillId="0" borderId="116" xfId="4" applyFont="1" applyBorder="1" applyAlignment="1">
      <alignment horizontal="centerContinuous" vertical="center"/>
    </xf>
    <xf numFmtId="0" fontId="11" fillId="0" borderId="116" xfId="4" applyFont="1" applyBorder="1" applyAlignment="1">
      <alignment horizontal="centerContinuous" vertical="center" wrapText="1"/>
    </xf>
    <xf numFmtId="172" fontId="11" fillId="0" borderId="116" xfId="13" applyNumberFormat="1" applyFont="1" applyBorder="1" applyAlignment="1">
      <alignment horizontal="centerContinuous" vertical="center" wrapText="1"/>
    </xf>
    <xf numFmtId="172" fontId="11" fillId="0" borderId="116" xfId="13" applyNumberFormat="1" applyFont="1" applyFill="1" applyBorder="1" applyAlignment="1">
      <alignment horizontal="center" vertical="center" wrapText="1"/>
    </xf>
    <xf numFmtId="0" fontId="50" fillId="6" borderId="116" xfId="4" applyFont="1" applyFill="1" applyBorder="1">
      <alignment horizontal="left" vertical="center"/>
    </xf>
    <xf numFmtId="0" fontId="31" fillId="6" borderId="116" xfId="4" applyFont="1" applyFill="1" applyBorder="1" applyAlignment="1">
      <alignment horizontal="left" vertical="center" wrapText="1"/>
    </xf>
    <xf numFmtId="14" fontId="31" fillId="6" borderId="116" xfId="4" applyNumberFormat="1" applyFont="1" applyFill="1" applyBorder="1" applyAlignment="1" applyProtection="1">
      <alignment horizontal="center" vertical="center"/>
      <protection locked="0"/>
    </xf>
    <xf numFmtId="172" fontId="31" fillId="6" borderId="116" xfId="13" applyNumberFormat="1" applyFont="1" applyFill="1" applyBorder="1" applyAlignment="1" applyProtection="1">
      <alignment horizontal="right" vertical="center"/>
      <protection locked="0"/>
    </xf>
    <xf numFmtId="3" fontId="31" fillId="4" borderId="116" xfId="13" applyNumberFormat="1" applyFont="1" applyFill="1" applyBorder="1" applyAlignment="1">
      <alignment horizontal="right" vertical="center"/>
    </xf>
    <xf numFmtId="172" fontId="31" fillId="6" borderId="116" xfId="13" applyNumberFormat="1" applyFont="1" applyFill="1" applyBorder="1" applyAlignment="1">
      <alignment horizontal="right" vertical="center"/>
    </xf>
    <xf numFmtId="3" fontId="31" fillId="6" borderId="116" xfId="13" applyNumberFormat="1" applyFont="1" applyFill="1" applyBorder="1" applyAlignment="1">
      <alignment horizontal="right" vertical="center"/>
    </xf>
    <xf numFmtId="0" fontId="51" fillId="4" borderId="116" xfId="4" applyFont="1" applyFill="1" applyBorder="1">
      <alignment horizontal="left" vertical="center"/>
    </xf>
    <xf numFmtId="0" fontId="36" fillId="4" borderId="116" xfId="4" applyFont="1" applyFill="1" applyBorder="1">
      <alignment horizontal="left" vertical="center"/>
    </xf>
    <xf numFmtId="3" fontId="36" fillId="7" borderId="116" xfId="4" applyNumberFormat="1" applyFont="1" applyFill="1" applyBorder="1" applyAlignment="1">
      <alignment horizontal="center" vertical="center"/>
    </xf>
    <xf numFmtId="3" fontId="40" fillId="9" borderId="116" xfId="13" applyNumberFormat="1" applyFont="1" applyFill="1" applyBorder="1" applyAlignment="1">
      <alignment horizontal="right" vertical="center"/>
    </xf>
    <xf numFmtId="3" fontId="40" fillId="10" borderId="116" xfId="13" applyNumberFormat="1" applyFont="1" applyFill="1" applyBorder="1" applyAlignment="1">
      <alignment horizontal="right" vertical="center"/>
    </xf>
    <xf numFmtId="0" fontId="46" fillId="4" borderId="7" xfId="3" applyFont="1" applyFill="1" applyBorder="1"/>
    <xf numFmtId="0" fontId="52" fillId="6" borderId="116" xfId="4" applyFont="1" applyFill="1" applyBorder="1">
      <alignment horizontal="left" vertical="center"/>
    </xf>
    <xf numFmtId="0" fontId="20" fillId="6" borderId="116" xfId="4" applyFont="1" applyFill="1" applyBorder="1" applyAlignment="1">
      <alignment horizontal="left" vertical="center" wrapText="1"/>
    </xf>
    <xf numFmtId="14" fontId="20" fillId="6" borderId="116" xfId="4" applyNumberFormat="1" applyFont="1" applyFill="1" applyBorder="1" applyAlignment="1" applyProtection="1">
      <alignment horizontal="center" vertical="center"/>
      <protection locked="0"/>
    </xf>
    <xf numFmtId="14" fontId="20" fillId="6" borderId="116" xfId="13" applyNumberFormat="1" applyFont="1" applyFill="1" applyBorder="1" applyAlignment="1" applyProtection="1">
      <alignment horizontal="right" vertical="center"/>
      <protection locked="0"/>
    </xf>
    <xf numFmtId="166" fontId="20" fillId="6" borderId="116" xfId="13" applyNumberFormat="1" applyFont="1" applyFill="1" applyBorder="1" applyAlignment="1">
      <alignment horizontal="right" vertical="center"/>
    </xf>
    <xf numFmtId="166" fontId="20" fillId="4" borderId="116" xfId="13" applyNumberFormat="1" applyFont="1" applyFill="1" applyBorder="1" applyAlignment="1">
      <alignment horizontal="right" vertical="center"/>
    </xf>
    <xf numFmtId="0" fontId="53" fillId="4" borderId="116" xfId="4" applyFont="1" applyFill="1" applyBorder="1">
      <alignment horizontal="left" vertical="center"/>
    </xf>
    <xf numFmtId="0" fontId="22" fillId="4" borderId="116" xfId="4" applyFont="1" applyFill="1" applyBorder="1">
      <alignment horizontal="left" vertical="center"/>
    </xf>
    <xf numFmtId="3" fontId="22" fillId="7" borderId="116" xfId="4" applyNumberFormat="1" applyFont="1" applyFill="1" applyBorder="1" applyAlignment="1">
      <alignment horizontal="center" vertical="center"/>
    </xf>
    <xf numFmtId="3" fontId="22" fillId="9" borderId="116" xfId="13" applyNumberFormat="1" applyFont="1" applyFill="1" applyBorder="1" applyAlignment="1">
      <alignment horizontal="right" vertical="center"/>
    </xf>
    <xf numFmtId="166" fontId="22" fillId="10" borderId="116" xfId="13" applyNumberFormat="1" applyFont="1" applyFill="1" applyBorder="1" applyAlignment="1">
      <alignment horizontal="right" vertical="center"/>
    </xf>
    <xf numFmtId="166" fontId="22" fillId="4" borderId="116" xfId="13" applyNumberFormat="1" applyFont="1" applyFill="1" applyBorder="1" applyAlignment="1">
      <alignment horizontal="right" vertical="center"/>
    </xf>
    <xf numFmtId="0" fontId="11" fillId="4" borderId="0" xfId="14" applyFont="1" applyFill="1" applyBorder="1" applyAlignment="1"/>
    <xf numFmtId="0" fontId="11" fillId="4" borderId="0" xfId="14" applyFont="1" applyFill="1" applyBorder="1"/>
    <xf numFmtId="0" fontId="1" fillId="4" borderId="0" xfId="14" applyFont="1" applyFill="1"/>
    <xf numFmtId="0" fontId="1" fillId="4" borderId="0" xfId="14" applyFont="1" applyFill="1" applyBorder="1"/>
    <xf numFmtId="0" fontId="1" fillId="6" borderId="0" xfId="15" applyFont="1" applyFill="1"/>
    <xf numFmtId="0" fontId="1" fillId="4" borderId="0" xfId="14" applyFont="1" applyFill="1" applyBorder="1" applyAlignment="1"/>
    <xf numFmtId="0" fontId="54" fillId="4" borderId="0" xfId="14" applyFont="1" applyFill="1" applyBorder="1"/>
    <xf numFmtId="14" fontId="11" fillId="4" borderId="0" xfId="14" applyNumberFormat="1" applyFont="1" applyFill="1" applyBorder="1" applyAlignment="1">
      <alignment horizontal="center"/>
    </xf>
    <xf numFmtId="0" fontId="11" fillId="4" borderId="0" xfId="16" applyFont="1" applyFill="1" applyAlignment="1">
      <alignment vertical="center"/>
    </xf>
    <xf numFmtId="0" fontId="11" fillId="4" borderId="0" xfId="14" applyFont="1" applyFill="1" applyBorder="1" applyAlignment="1">
      <alignment horizontal="center"/>
    </xf>
    <xf numFmtId="0" fontId="1" fillId="4" borderId="0" xfId="15" applyFont="1" applyFill="1"/>
    <xf numFmtId="0" fontId="11" fillId="4" borderId="5" xfId="2" applyFont="1" applyFill="1" applyBorder="1" applyAlignment="1">
      <alignment vertical="top"/>
    </xf>
    <xf numFmtId="0" fontId="11" fillId="4" borderId="6" xfId="2" applyFont="1" applyFill="1" applyBorder="1" applyAlignment="1">
      <alignment horizontal="left" vertical="top"/>
    </xf>
    <xf numFmtId="0" fontId="11" fillId="4" borderId="117" xfId="4" applyFont="1" applyFill="1" applyBorder="1" applyAlignment="1" applyProtection="1">
      <alignment horizontal="left" vertical="center"/>
      <protection hidden="1"/>
    </xf>
    <xf numFmtId="0" fontId="11" fillId="4" borderId="60" xfId="7" applyFont="1" applyFill="1" applyBorder="1" applyAlignment="1">
      <alignment horizontal="left"/>
    </xf>
    <xf numFmtId="0" fontId="11" fillId="4" borderId="60" xfId="2" applyFont="1" applyFill="1" applyBorder="1" applyAlignment="1">
      <alignment horizontal="left" vertical="top"/>
    </xf>
    <xf numFmtId="0" fontId="28" fillId="4" borderId="60" xfId="17" applyFont="1" applyFill="1" applyBorder="1"/>
    <xf numFmtId="0" fontId="1" fillId="4" borderId="60" xfId="14" applyFont="1" applyFill="1" applyBorder="1"/>
    <xf numFmtId="0" fontId="1" fillId="4" borderId="61" xfId="14" applyFont="1" applyFill="1" applyBorder="1" applyProtection="1">
      <protection locked="0" hidden="1"/>
    </xf>
    <xf numFmtId="14" fontId="11" fillId="4" borderId="6" xfId="2" applyNumberFormat="1" applyFont="1" applyFill="1" applyBorder="1" applyAlignment="1">
      <alignment horizontal="left" vertical="top"/>
    </xf>
    <xf numFmtId="0" fontId="11" fillId="4" borderId="5" xfId="2" applyFont="1" applyFill="1" applyBorder="1" applyAlignment="1">
      <alignment horizontal="left" vertical="top"/>
    </xf>
    <xf numFmtId="0" fontId="1" fillId="4" borderId="6" xfId="15" applyFont="1" applyFill="1" applyBorder="1"/>
    <xf numFmtId="0" fontId="11" fillId="4" borderId="6" xfId="7" applyFont="1" applyFill="1" applyBorder="1"/>
    <xf numFmtId="0" fontId="1" fillId="4" borderId="7" xfId="14" applyFont="1" applyFill="1" applyBorder="1" applyProtection="1">
      <protection locked="0" hidden="1"/>
    </xf>
    <xf numFmtId="0" fontId="11" fillId="4" borderId="0" xfId="2" applyFont="1" applyFill="1" applyBorder="1" applyAlignment="1">
      <alignment vertical="top"/>
    </xf>
    <xf numFmtId="14" fontId="11" fillId="4" borderId="0" xfId="2" applyNumberFormat="1" applyFont="1" applyFill="1" applyBorder="1" applyAlignment="1">
      <alignment horizontal="left" vertical="top"/>
    </xf>
    <xf numFmtId="14" fontId="11" fillId="4" borderId="60" xfId="2" applyNumberFormat="1" applyFont="1" applyFill="1" applyBorder="1" applyAlignment="1">
      <alignment horizontal="left" vertical="top"/>
    </xf>
    <xf numFmtId="0" fontId="11" fillId="4" borderId="0" xfId="2" applyFont="1" applyFill="1" applyBorder="1" applyAlignment="1">
      <alignment horizontal="left" vertical="top"/>
    </xf>
    <xf numFmtId="0" fontId="1" fillId="4" borderId="0" xfId="15" applyFont="1" applyFill="1" applyBorder="1"/>
    <xf numFmtId="0" fontId="1" fillId="4" borderId="0" xfId="14" applyFont="1" applyFill="1" applyAlignment="1"/>
    <xf numFmtId="0" fontId="1" fillId="6" borderId="0" xfId="14" applyFont="1" applyFill="1"/>
    <xf numFmtId="0" fontId="55" fillId="4" borderId="0" xfId="14" applyFont="1" applyFill="1" applyBorder="1" applyProtection="1">
      <protection locked="0" hidden="1"/>
    </xf>
    <xf numFmtId="0" fontId="20" fillId="4" borderId="0" xfId="14" applyFont="1" applyFill="1" applyBorder="1"/>
    <xf numFmtId="0" fontId="56" fillId="4" borderId="118" xfId="14" applyFont="1" applyFill="1" applyBorder="1" applyAlignment="1" applyProtection="1">
      <alignment horizontal="center" vertical="center" wrapText="1"/>
      <protection locked="0" hidden="1"/>
    </xf>
    <xf numFmtId="0" fontId="56" fillId="4" borderId="119" xfId="14" applyFont="1" applyFill="1" applyBorder="1" applyAlignment="1" applyProtection="1">
      <alignment horizontal="center" vertical="center" wrapText="1"/>
      <protection locked="0" hidden="1"/>
    </xf>
    <xf numFmtId="0" fontId="56" fillId="4" borderId="120" xfId="14" applyFont="1" applyFill="1" applyBorder="1" applyAlignment="1" applyProtection="1">
      <alignment horizontal="center" vertical="center" wrapText="1"/>
      <protection locked="0" hidden="1"/>
    </xf>
    <xf numFmtId="0" fontId="9" fillId="4" borderId="0" xfId="14" applyFill="1"/>
    <xf numFmtId="0" fontId="55" fillId="4" borderId="107" xfId="14" applyFont="1" applyFill="1" applyBorder="1" applyAlignment="1" applyProtection="1">
      <alignment horizontal="center"/>
      <protection locked="0" hidden="1"/>
    </xf>
    <xf numFmtId="0" fontId="55" fillId="6" borderId="95" xfId="14" applyFont="1" applyFill="1" applyBorder="1" applyAlignment="1" applyProtection="1">
      <alignment horizontal="left"/>
      <protection locked="0" hidden="1"/>
    </xf>
    <xf numFmtId="166" fontId="55" fillId="6" borderId="95" xfId="14" applyNumberFormat="1" applyFont="1" applyFill="1" applyBorder="1" applyProtection="1">
      <protection locked="0" hidden="1"/>
    </xf>
    <xf numFmtId="166" fontId="55" fillId="4" borderId="95" xfId="14" applyNumberFormat="1" applyFont="1" applyFill="1" applyBorder="1" applyProtection="1">
      <protection locked="0" hidden="1"/>
    </xf>
    <xf numFmtId="166" fontId="55" fillId="4" borderId="108" xfId="14" applyNumberFormat="1" applyFont="1" applyFill="1" applyBorder="1" applyProtection="1">
      <protection locked="0" hidden="1"/>
    </xf>
    <xf numFmtId="0" fontId="55" fillId="4" borderId="121" xfId="14" applyFont="1" applyFill="1" applyBorder="1" applyProtection="1">
      <protection locked="0" hidden="1"/>
    </xf>
    <xf numFmtId="0" fontId="22" fillId="4" borderId="122" xfId="14" applyFont="1" applyFill="1" applyBorder="1"/>
    <xf numFmtId="166" fontId="22" fillId="4" borderId="114" xfId="14" applyNumberFormat="1" applyFont="1" applyFill="1" applyBorder="1"/>
    <xf numFmtId="166" fontId="22" fillId="4" borderId="123" xfId="14" applyNumberFormat="1" applyFont="1" applyFill="1" applyBorder="1"/>
    <xf numFmtId="0" fontId="56" fillId="4" borderId="124" xfId="14" applyFont="1" applyFill="1" applyBorder="1" applyAlignment="1" applyProtection="1">
      <alignment horizontal="center" vertical="center" wrapText="1"/>
      <protection locked="0" hidden="1"/>
    </xf>
    <xf numFmtId="0" fontId="56" fillId="4" borderId="126" xfId="14" applyFont="1" applyFill="1" applyBorder="1" applyAlignment="1" applyProtection="1">
      <alignment horizontal="center" vertical="center" wrapText="1"/>
      <protection locked="0" hidden="1"/>
    </xf>
    <xf numFmtId="166" fontId="55" fillId="6" borderId="5" xfId="14" applyNumberFormat="1" applyFont="1" applyFill="1" applyBorder="1" applyProtection="1">
      <protection locked="0" hidden="1"/>
    </xf>
    <xf numFmtId="166" fontId="55" fillId="6" borderId="7" xfId="14" applyNumberFormat="1" applyFont="1" applyFill="1" applyBorder="1" applyProtection="1">
      <protection locked="0" hidden="1"/>
    </xf>
    <xf numFmtId="166" fontId="55" fillId="4" borderId="122" xfId="14" applyNumberFormat="1" applyFont="1" applyFill="1" applyBorder="1" applyProtection="1">
      <protection locked="0" hidden="1"/>
    </xf>
    <xf numFmtId="166" fontId="55" fillId="4" borderId="127" xfId="14" applyNumberFormat="1" applyFont="1" applyFill="1" applyBorder="1" applyProtection="1">
      <protection locked="0" hidden="1"/>
    </xf>
    <xf numFmtId="0" fontId="55" fillId="4" borderId="0" xfId="14" applyFont="1" applyFill="1" applyBorder="1" applyAlignment="1" applyProtection="1">
      <alignment horizontal="right"/>
      <protection locked="0" hidden="1"/>
    </xf>
    <xf numFmtId="0" fontId="56" fillId="4" borderId="125" xfId="14" applyFont="1" applyFill="1" applyBorder="1" applyAlignment="1" applyProtection="1">
      <alignment horizontal="center" vertical="center" wrapText="1"/>
      <protection locked="0" hidden="1"/>
    </xf>
    <xf numFmtId="0" fontId="39" fillId="6" borderId="5" xfId="14" applyFont="1" applyFill="1" applyBorder="1" applyAlignment="1" applyProtection="1">
      <alignment horizontal="left" vertical="center" wrapText="1"/>
      <protection locked="0" hidden="1"/>
    </xf>
    <xf numFmtId="166" fontId="56" fillId="6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55" fillId="4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55" fillId="6" borderId="95" xfId="14" applyNumberFormat="1" applyFont="1" applyFill="1" applyBorder="1" applyAlignment="1" applyProtection="1">
      <alignment horizontal="right" vertical="center" wrapText="1"/>
      <protection locked="0" hidden="1"/>
    </xf>
    <xf numFmtId="166" fontId="55" fillId="4" borderId="95" xfId="14" applyNumberFormat="1" applyFont="1" applyFill="1" applyBorder="1" applyAlignment="1" applyProtection="1">
      <alignment horizontal="right"/>
      <protection locked="0" hidden="1"/>
    </xf>
    <xf numFmtId="166" fontId="55" fillId="4" borderId="108" xfId="14" applyNumberFormat="1" applyFont="1" applyFill="1" applyBorder="1" applyAlignment="1">
      <alignment horizontal="right"/>
    </xf>
    <xf numFmtId="0" fontId="38" fillId="4" borderId="122" xfId="14" applyFont="1" applyFill="1" applyBorder="1" applyAlignment="1" applyProtection="1">
      <alignment horizontal="left"/>
      <protection locked="0" hidden="1"/>
    </xf>
    <xf numFmtId="166" fontId="38" fillId="4" borderId="114" xfId="14" applyNumberFormat="1" applyFont="1" applyFill="1" applyBorder="1" applyAlignment="1" applyProtection="1">
      <alignment horizontal="right"/>
      <protection locked="0" hidden="1"/>
    </xf>
    <xf numFmtId="166" fontId="55" fillId="4" borderId="123" xfId="14" applyNumberFormat="1" applyFont="1" applyFill="1" applyBorder="1" applyProtection="1">
      <protection locked="0" hidden="1"/>
    </xf>
    <xf numFmtId="0" fontId="1" fillId="6" borderId="0" xfId="14" applyFont="1" applyFill="1" applyAlignment="1"/>
    <xf numFmtId="0" fontId="46" fillId="0" borderId="0" xfId="10" applyFont="1" applyFill="1" applyAlignment="1">
      <alignment horizontal="left"/>
    </xf>
    <xf numFmtId="0" fontId="28" fillId="3" borderId="0" xfId="10" applyFont="1" applyFill="1"/>
    <xf numFmtId="0" fontId="46" fillId="3" borderId="0" xfId="10" applyFont="1" applyFill="1"/>
    <xf numFmtId="0" fontId="46" fillId="6" borderId="0" xfId="10" applyFont="1" applyFill="1"/>
    <xf numFmtId="0" fontId="22" fillId="0" borderId="6" xfId="2" applyFont="1" applyFill="1" applyBorder="1" applyAlignment="1">
      <alignment horizontal="left" vertical="top"/>
    </xf>
    <xf numFmtId="0" fontId="22" fillId="0" borderId="6" xfId="7" applyFont="1" applyFill="1" applyBorder="1"/>
    <xf numFmtId="0" fontId="20" fillId="7" borderId="0" xfId="7" applyFont="1" applyFill="1"/>
    <xf numFmtId="0" fontId="22" fillId="4" borderId="128" xfId="11" applyFont="1" applyFill="1" applyBorder="1" applyAlignment="1">
      <alignment horizontal="center" vertical="center" wrapText="1"/>
    </xf>
    <xf numFmtId="0" fontId="22" fillId="4" borderId="119" xfId="11" applyFont="1" applyFill="1" applyBorder="1" applyAlignment="1">
      <alignment horizontal="center" vertical="center" wrapText="1"/>
    </xf>
    <xf numFmtId="0" fontId="22" fillId="4" borderId="63" xfId="11" applyFont="1" applyFill="1" applyBorder="1" applyAlignment="1">
      <alignment horizontal="center" vertical="center" wrapText="1"/>
    </xf>
    <xf numFmtId="0" fontId="22" fillId="0" borderId="107" xfId="11" applyFont="1" applyFill="1" applyBorder="1" applyAlignment="1">
      <alignment horizontal="center"/>
    </xf>
    <xf numFmtId="0" fontId="20" fillId="6" borderId="7" xfId="11" applyFont="1" applyFill="1" applyBorder="1" applyAlignment="1">
      <alignment horizontal="center" vertical="center"/>
    </xf>
    <xf numFmtId="0" fontId="20" fillId="6" borderId="95" xfId="11" applyFont="1" applyFill="1" applyBorder="1" applyAlignment="1">
      <alignment horizontal="center" vertical="center"/>
    </xf>
    <xf numFmtId="3" fontId="20" fillId="6" borderId="95" xfId="11" applyNumberFormat="1" applyFont="1" applyFill="1" applyBorder="1" applyAlignment="1">
      <alignment horizontal="center" vertical="center"/>
    </xf>
    <xf numFmtId="14" fontId="20" fillId="6" borderId="95" xfId="11" applyNumberFormat="1" applyFont="1" applyFill="1" applyBorder="1" applyAlignment="1">
      <alignment horizontal="center" vertical="center"/>
    </xf>
    <xf numFmtId="0" fontId="22" fillId="11" borderId="129" xfId="18" applyFont="1" applyFill="1" applyBorder="1" applyAlignment="1" applyProtection="1">
      <alignment horizontal="center" vertical="center"/>
      <protection locked="0"/>
    </xf>
    <xf numFmtId="3" fontId="20" fillId="6" borderId="95" xfId="11" applyNumberFormat="1" applyFont="1" applyFill="1" applyBorder="1" applyAlignment="1">
      <alignment horizontal="left" vertical="center" wrapText="1"/>
    </xf>
    <xf numFmtId="3" fontId="22" fillId="4" borderId="95" xfId="11" applyNumberFormat="1" applyFont="1" applyFill="1" applyBorder="1" applyAlignment="1">
      <alignment horizontal="right"/>
    </xf>
    <xf numFmtId="3" fontId="22" fillId="4" borderId="60" xfId="11" applyNumberFormat="1" applyFont="1" applyFill="1" applyBorder="1"/>
    <xf numFmtId="4" fontId="22" fillId="4" borderId="0" xfId="11" applyNumberFormat="1" applyFont="1" applyFill="1" applyBorder="1"/>
    <xf numFmtId="0" fontId="22" fillId="11" borderId="95" xfId="18" applyFont="1" applyFill="1" applyBorder="1" applyAlignment="1" applyProtection="1">
      <alignment horizontal="center" vertical="center"/>
      <protection locked="0"/>
    </xf>
    <xf numFmtId="3" fontId="22" fillId="4" borderId="111" xfId="11" applyNumberFormat="1" applyFont="1" applyFill="1" applyBorder="1" applyAlignment="1">
      <alignment horizontal="right"/>
    </xf>
    <xf numFmtId="170" fontId="22" fillId="4" borderId="0" xfId="11" applyNumberFormat="1" applyFont="1" applyFill="1" applyBorder="1" applyAlignment="1">
      <alignment horizontal="left"/>
    </xf>
    <xf numFmtId="3" fontId="22" fillId="4" borderId="128" xfId="11" applyNumberFormat="1" applyFont="1" applyFill="1" applyBorder="1"/>
    <xf numFmtId="4" fontId="22" fillId="4" borderId="65" xfId="11" applyNumberFormat="1" applyFont="1" applyFill="1" applyBorder="1"/>
    <xf numFmtId="0" fontId="28" fillId="0" borderId="0" xfId="19" applyFont="1" applyFill="1"/>
    <xf numFmtId="166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6" fontId="7" fillId="11" borderId="1" xfId="0" applyNumberFormat="1" applyFont="1" applyFill="1" applyBorder="1" applyAlignment="1">
      <alignment vertical="top" wrapText="1"/>
    </xf>
    <xf numFmtId="0" fontId="14" fillId="0" borderId="0" xfId="0" applyFont="1" applyFill="1" applyAlignment="1"/>
    <xf numFmtId="0" fontId="59" fillId="2" borderId="0" xfId="0" applyFont="1" applyFill="1" applyAlignment="1">
      <alignment horizontal="center" vertical="top" wrapText="1"/>
    </xf>
    <xf numFmtId="0" fontId="60" fillId="0" borderId="0" xfId="0" applyFont="1" applyFill="1" applyAlignment="1"/>
    <xf numFmtId="0" fontId="61" fillId="3" borderId="0" xfId="0" applyFont="1" applyFill="1" applyAlignment="1"/>
    <xf numFmtId="0" fontId="59" fillId="2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1" fillId="0" borderId="0" xfId="0" applyFont="1" applyFill="1" applyAlignment="1"/>
    <xf numFmtId="0" fontId="62" fillId="3" borderId="0" xfId="0" applyFont="1" applyFill="1" applyAlignment="1"/>
    <xf numFmtId="0" fontId="63" fillId="2" borderId="1" xfId="0" applyFont="1" applyFill="1" applyBorder="1" applyAlignment="1">
      <alignment horizontal="left" vertical="top"/>
    </xf>
    <xf numFmtId="165" fontId="63" fillId="0" borderId="1" xfId="0" applyNumberFormat="1" applyFont="1" applyFill="1" applyBorder="1" applyAlignment="1">
      <alignment horizontal="left" vertical="top" wrapText="1"/>
    </xf>
    <xf numFmtId="0" fontId="62" fillId="3" borderId="4" xfId="0" applyFont="1" applyFill="1" applyBorder="1" applyAlignment="1" applyProtection="1">
      <alignment horizontal="center"/>
      <protection locked="0" hidden="1"/>
    </xf>
    <xf numFmtId="0" fontId="61" fillId="3" borderId="0" xfId="0" applyFont="1" applyFill="1" applyAlignment="1">
      <alignment horizontal="left"/>
    </xf>
    <xf numFmtId="165" fontId="63" fillId="3" borderId="1" xfId="0" applyNumberFormat="1" applyFont="1" applyFill="1" applyBorder="1" applyAlignment="1">
      <alignment horizontal="left"/>
    </xf>
    <xf numFmtId="0" fontId="63" fillId="0" borderId="1" xfId="0" applyFont="1" applyFill="1" applyBorder="1" applyAlignment="1">
      <alignment horizontal="left" vertical="top"/>
    </xf>
    <xf numFmtId="0" fontId="63" fillId="0" borderId="0" xfId="0" applyFont="1" applyFill="1" applyAlignment="1">
      <alignment horizontal="left"/>
    </xf>
    <xf numFmtId="0" fontId="64" fillId="2" borderId="0" xfId="0" applyFont="1" applyFill="1" applyAlignment="1">
      <alignment vertical="top"/>
    </xf>
    <xf numFmtId="0" fontId="65" fillId="0" borderId="0" xfId="0" applyFont="1" applyFill="1" applyAlignment="1">
      <alignment vertical="top" wrapText="1"/>
    </xf>
    <xf numFmtId="0" fontId="64" fillId="0" borderId="0" xfId="0" applyFont="1" applyFill="1" applyAlignment="1">
      <alignment horizontal="left"/>
    </xf>
    <xf numFmtId="0" fontId="63" fillId="0" borderId="0" xfId="0" applyFont="1" applyFill="1" applyAlignment="1"/>
    <xf numFmtId="0" fontId="62" fillId="2" borderId="0" xfId="0" applyFont="1" applyFill="1" applyAlignment="1">
      <alignment wrapText="1"/>
    </xf>
    <xf numFmtId="0" fontId="66" fillId="0" borderId="0" xfId="0" applyFont="1" applyFill="1" applyAlignment="1">
      <alignment horizontal="justify" vertical="top"/>
    </xf>
    <xf numFmtId="0" fontId="66" fillId="3" borderId="0" xfId="0" applyFont="1" applyFill="1" applyAlignment="1">
      <alignment horizontal="justify" vertical="top" wrapText="1"/>
    </xf>
    <xf numFmtId="0" fontId="63" fillId="0" borderId="0" xfId="0" applyFont="1" applyFill="1" applyAlignment="1">
      <alignment horizontal="left" vertical="center"/>
    </xf>
    <xf numFmtId="0" fontId="62" fillId="2" borderId="0" xfId="0" applyFont="1" applyFill="1" applyAlignment="1">
      <alignment vertical="center" wrapText="1"/>
    </xf>
    <xf numFmtId="165" fontId="67" fillId="0" borderId="0" xfId="0" applyNumberFormat="1" applyFont="1" applyFill="1" applyAlignment="1">
      <alignment horizontal="left" vertical="top"/>
    </xf>
    <xf numFmtId="0" fontId="62" fillId="2" borderId="0" xfId="0" applyFont="1" applyFill="1" applyAlignment="1">
      <alignment vertical="center"/>
    </xf>
    <xf numFmtId="166" fontId="61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1" fillId="3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0" fontId="7" fillId="11" borderId="1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vertical="top" wrapText="1"/>
    </xf>
    <xf numFmtId="166" fontId="58" fillId="2" borderId="1" xfId="20" applyNumberForma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0" fontId="33" fillId="2" borderId="15" xfId="1" applyFont="1" applyFill="1" applyBorder="1" applyAlignment="1">
      <alignment horizontal="center" vertical="center" wrapText="1"/>
    </xf>
    <xf numFmtId="0" fontId="33" fillId="2" borderId="21" xfId="1" applyFont="1" applyFill="1" applyBorder="1" applyAlignment="1">
      <alignment horizontal="center" vertical="center" wrapText="1"/>
    </xf>
    <xf numFmtId="0" fontId="33" fillId="2" borderId="29" xfId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0" fontId="33" fillId="2" borderId="18" xfId="1" applyFont="1" applyFill="1" applyBorder="1" applyAlignment="1">
      <alignment horizontal="center" vertical="center" wrapText="1"/>
    </xf>
    <xf numFmtId="0" fontId="33" fillId="2" borderId="26" xfId="1" applyFont="1" applyFill="1" applyBorder="1" applyAlignment="1">
      <alignment horizontal="center" vertical="center" wrapText="1"/>
    </xf>
    <xf numFmtId="0" fontId="33" fillId="2" borderId="52" xfId="1" applyFont="1" applyFill="1" applyBorder="1" applyAlignment="1">
      <alignment horizontal="center" vertical="center" wrapText="1"/>
    </xf>
    <xf numFmtId="0" fontId="33" fillId="2" borderId="53" xfId="1" applyFont="1" applyFill="1" applyBorder="1" applyAlignment="1">
      <alignment horizontal="center" vertical="center" wrapText="1"/>
    </xf>
    <xf numFmtId="0" fontId="33" fillId="2" borderId="54" xfId="1" applyFont="1" applyFill="1" applyBorder="1" applyAlignment="1">
      <alignment horizontal="center" vertical="center" wrapText="1"/>
    </xf>
    <xf numFmtId="0" fontId="33" fillId="2" borderId="17" xfId="1" applyFont="1" applyFill="1" applyBorder="1" applyAlignment="1">
      <alignment horizontal="center" vertical="center" wrapText="1"/>
    </xf>
    <xf numFmtId="0" fontId="33" fillId="2" borderId="24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25" xfId="1" applyFont="1" applyFill="1" applyBorder="1" applyAlignment="1">
      <alignment horizontal="center" vertical="center" wrapText="1"/>
    </xf>
    <xf numFmtId="0" fontId="33" fillId="2" borderId="19" xfId="1" applyFont="1" applyFill="1" applyBorder="1" applyAlignment="1">
      <alignment horizontal="center" vertical="center" wrapText="1"/>
    </xf>
    <xf numFmtId="0" fontId="33" fillId="2" borderId="27" xfId="1" applyFont="1" applyFill="1" applyBorder="1" applyAlignment="1">
      <alignment horizontal="center" vertical="center" wrapText="1"/>
    </xf>
    <xf numFmtId="0" fontId="33" fillId="2" borderId="20" xfId="1" applyFont="1" applyFill="1" applyBorder="1" applyAlignment="1">
      <alignment horizontal="center" vertical="center" wrapText="1"/>
    </xf>
    <xf numFmtId="0" fontId="33" fillId="2" borderId="22" xfId="1" applyFont="1" applyFill="1" applyBorder="1" applyAlignment="1">
      <alignment horizontal="center" vertical="center" wrapText="1"/>
    </xf>
    <xf numFmtId="0" fontId="33" fillId="2" borderId="28" xfId="1" applyFont="1" applyFill="1" applyBorder="1" applyAlignment="1">
      <alignment horizontal="center" vertical="center" wrapText="1"/>
    </xf>
    <xf numFmtId="0" fontId="33" fillId="2" borderId="9" xfId="1" applyFont="1" applyFill="1" applyBorder="1" applyAlignment="1">
      <alignment horizontal="center" vertical="center"/>
    </xf>
    <xf numFmtId="0" fontId="33" fillId="2" borderId="16" xfId="1" applyFont="1" applyFill="1" applyBorder="1" applyAlignment="1">
      <alignment horizontal="center" vertical="center"/>
    </xf>
    <xf numFmtId="0" fontId="33" fillId="2" borderId="23" xfId="1" applyFont="1" applyFill="1" applyBorder="1" applyAlignment="1">
      <alignment horizontal="center" vertical="center"/>
    </xf>
    <xf numFmtId="0" fontId="33" fillId="2" borderId="10" xfId="1" applyFont="1" applyFill="1" applyBorder="1" applyAlignment="1">
      <alignment horizontal="center"/>
    </xf>
    <xf numFmtId="0" fontId="33" fillId="2" borderId="11" xfId="1" applyFont="1" applyFill="1" applyBorder="1" applyAlignment="1">
      <alignment horizontal="center"/>
    </xf>
    <xf numFmtId="0" fontId="33" fillId="2" borderId="12" xfId="1" applyFont="1" applyFill="1" applyBorder="1" applyAlignment="1">
      <alignment horizontal="center"/>
    </xf>
    <xf numFmtId="0" fontId="33" fillId="2" borderId="9" xfId="1" applyFont="1" applyFill="1" applyBorder="1" applyAlignment="1">
      <alignment horizontal="center"/>
    </xf>
    <xf numFmtId="0" fontId="33" fillId="2" borderId="13" xfId="1" applyFont="1" applyFill="1" applyBorder="1" applyAlignment="1">
      <alignment horizontal="center"/>
    </xf>
    <xf numFmtId="0" fontId="33" fillId="2" borderId="14" xfId="1" applyFont="1" applyFill="1" applyBorder="1" applyAlignment="1">
      <alignment horizontal="center"/>
    </xf>
    <xf numFmtId="0" fontId="56" fillId="4" borderId="124" xfId="14" applyFont="1" applyFill="1" applyBorder="1" applyAlignment="1" applyProtection="1">
      <alignment horizontal="center" vertical="center" wrapText="1"/>
      <protection locked="0" hidden="1"/>
    </xf>
    <xf numFmtId="0" fontId="56" fillId="4" borderId="125" xfId="14" applyFont="1" applyFill="1" applyBorder="1" applyAlignment="1" applyProtection="1">
      <alignment horizontal="center" vertical="center" wrapText="1"/>
      <protection locked="0" hidden="1"/>
    </xf>
    <xf numFmtId="0" fontId="33" fillId="4" borderId="0" xfId="14" applyFont="1" applyFill="1" applyBorder="1"/>
  </cellXfs>
  <cellStyles count="21">
    <cellStyle name="Ezres 2" xfId="13" xr:uid="{332017C4-06BF-4749-B12B-80CCD9BEF178}"/>
    <cellStyle name="Hivatkozás" xfId="20" builtinId="8"/>
    <cellStyle name="Hivatkozás 2" xfId="9" xr:uid="{25196CCF-805F-424D-B359-D4458331882B}"/>
    <cellStyle name="Normál" xfId="0" builtinId="0"/>
    <cellStyle name="Normál 15" xfId="8" xr:uid="{CA0F491D-C69F-454F-B007-ECA181CA73A5}"/>
    <cellStyle name="Normál 2" xfId="3" xr:uid="{250BD63B-632B-4BEA-859B-1C443D229DE5}"/>
    <cellStyle name="Normál 2 11" xfId="18" xr:uid="{236FFB18-7110-4582-B658-A42385A977CE}"/>
    <cellStyle name="Normál 2 2" xfId="7" xr:uid="{A1164211-DDC7-4F19-98DF-E753FA4614A2}"/>
    <cellStyle name="Normál 2 5" xfId="19" xr:uid="{FD685673-1371-4066-B5CB-4345260CAAE5}"/>
    <cellStyle name="Normál 2 5_JAVÍTÁS KM-AII_2011_Targyi_eszkozok" xfId="17" xr:uid="{5EABAEBB-471B-4243-936B-D8C0F6D0CD16}"/>
    <cellStyle name="Normál 2_JAVÍTÁS KM-AII_2011_Targyi_eszkozok" xfId="10" xr:uid="{19EE3A07-5AF3-45EF-AE2E-1C8E12C22F29}"/>
    <cellStyle name="Normál 3" xfId="5" xr:uid="{5D2F41B5-64F0-4EB7-9D59-60EF8D77CCB5}"/>
    <cellStyle name="Normál 3 2" xfId="11" xr:uid="{5EBFF7C3-77A2-4575-A8E0-FF5FBAE06309}"/>
    <cellStyle name="Normál 4" xfId="6" xr:uid="{48F4E742-D57F-40D1-8925-3CAA3D4DE9B9}"/>
    <cellStyle name="Normál 5" xfId="15" xr:uid="{D03488B4-A5D8-4354-AF40-7AB4682E071F}"/>
    <cellStyle name="Normál 6" xfId="1" xr:uid="{4233EA5B-1C1D-4472-944F-C29BA05BC6D0}"/>
    <cellStyle name="Normál_Dunacargo - forgalmi - A 2004-2005-05-25" xfId="2" xr:uid="{52A42F5B-671A-4C81-87AE-7B344F702AEE}"/>
    <cellStyle name="Normál_Leltár összesítők" xfId="14" xr:uid="{D6F705E2-D485-4A2C-9245-8453B51325B7}"/>
    <cellStyle name="Normál_Munka1" xfId="12" xr:uid="{2E86B28E-BEB3-4166-9196-E7D689885EDC}"/>
    <cellStyle name="Normál_Munka9" xfId="16" xr:uid="{38D5843D-6DD3-4191-B618-8B7A83C04443}"/>
    <cellStyle name="Normál_MUNKALAP" xfId="4" xr:uid="{A6ABB38B-9ACA-44CE-A772-91BD0DD61A4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workbookViewId="0"/>
  </sheetViews>
  <sheetFormatPr defaultColWidth="9" defaultRowHeight="16.5" customHeight="1" x14ac:dyDescent="0.3"/>
  <cols>
    <col min="1" max="1" width="11.75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5" ht="18.75" x14ac:dyDescent="0.3">
      <c r="A1" s="55" t="s">
        <v>24</v>
      </c>
      <c r="B1" s="1" t="s">
        <v>0</v>
      </c>
      <c r="C1" s="2"/>
      <c r="D1" s="2"/>
      <c r="E1" s="2"/>
      <c r="F1" s="2"/>
      <c r="M1" s="5" t="s">
        <v>387</v>
      </c>
      <c r="N1" s="5" t="s">
        <v>388</v>
      </c>
      <c r="O1" s="5" t="s">
        <v>389</v>
      </c>
    </row>
    <row r="2" spans="1:15" ht="18.75" x14ac:dyDescent="0.3">
      <c r="A2" s="2"/>
      <c r="B2" s="3"/>
      <c r="C2" s="2"/>
      <c r="D2" s="2"/>
      <c r="E2" s="2"/>
      <c r="F2" s="2"/>
    </row>
    <row r="3" spans="1:15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5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5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5" ht="16.5" customHeight="1" x14ac:dyDescent="0.3">
      <c r="A6" s="7" t="s">
        <v>2</v>
      </c>
      <c r="B6" s="16" t="str">
        <f>IFERROR(VLOOKUP(H4,Alapa!$G$2:$H$22,2,FALSE),"")</f>
        <v/>
      </c>
      <c r="C6" s="547"/>
      <c r="D6" s="548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5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  <c r="I7" s="48" t="str">
        <f>IF(Alapa!F5=0,"",Alapa!F5)</f>
        <v/>
      </c>
      <c r="J7" s="48" t="str">
        <f>IF(Alapa!G5=0,"",Alapa!G5)</f>
        <v/>
      </c>
      <c r="K7" s="48" t="str">
        <f>IF(Alapa!H5=0,"",Alapa!H5)</f>
        <v/>
      </c>
    </row>
    <row r="8" spans="1:15" ht="16.5" customHeight="1" x14ac:dyDescent="0.3">
      <c r="A8" s="7" t="s">
        <v>11</v>
      </c>
      <c r="B8" s="49"/>
      <c r="C8" s="13"/>
      <c r="D8" s="13"/>
      <c r="E8" s="14" t="s">
        <v>12</v>
      </c>
      <c r="F8" s="10"/>
      <c r="I8" s="48" t="str">
        <f>IF(Alapa!F6=0,"",Alapa!F6)</f>
        <v/>
      </c>
      <c r="J8" s="48" t="str">
        <f>IF(Alapa!G6=0,"",Alapa!G6)</f>
        <v/>
      </c>
      <c r="K8" s="48" t="str">
        <f>IF(Alapa!H6=0,"",Alapa!H6)</f>
        <v/>
      </c>
    </row>
    <row r="9" spans="1:15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  <c r="I9" s="48" t="str">
        <f>IF(Alapa!F7=0,"",Alapa!F7)</f>
        <v/>
      </c>
      <c r="J9" s="48" t="str">
        <f>IF(Alapa!G7=0,"",Alapa!G7)</f>
        <v/>
      </c>
      <c r="K9" s="48" t="str">
        <f>IF(Alapa!H7=0,"",Alapa!H7)</f>
        <v/>
      </c>
    </row>
    <row r="10" spans="1:15" x14ac:dyDescent="0.3">
      <c r="A10" s="17"/>
      <c r="B10" s="18" t="s">
        <v>15</v>
      </c>
      <c r="C10" s="10"/>
      <c r="D10" s="10"/>
      <c r="E10" s="10"/>
      <c r="F10" s="10"/>
      <c r="I10" s="48" t="str">
        <f>IF(Alapa!F8=0,"",Alapa!F8)</f>
        <v/>
      </c>
      <c r="J10" s="48" t="str">
        <f>IF(Alapa!G8=0,"",Alapa!G8)</f>
        <v/>
      </c>
      <c r="K10" s="48" t="str">
        <f>IF(Alapa!H8=0,"",Alapa!H8)</f>
        <v/>
      </c>
    </row>
    <row r="11" spans="1:15" x14ac:dyDescent="0.3">
      <c r="A11" s="17"/>
      <c r="B11" s="18" t="s">
        <v>26</v>
      </c>
      <c r="C11" s="10"/>
      <c r="D11" s="10"/>
      <c r="E11" s="19"/>
      <c r="F11" s="10"/>
      <c r="I11" s="48" t="str">
        <f>IF(Alapa!F9=0,"",Alapa!F9)</f>
        <v/>
      </c>
      <c r="J11" s="48" t="str">
        <f>IF(Alapa!G9=0,"",Alapa!G9)</f>
        <v/>
      </c>
      <c r="K11" s="48" t="str">
        <f>IF(Alapa!H9=0,"",Alapa!H9)</f>
        <v/>
      </c>
    </row>
    <row r="12" spans="1:15" x14ac:dyDescent="0.3">
      <c r="A12" s="20"/>
      <c r="B12" s="21" t="s">
        <v>16</v>
      </c>
      <c r="C12" s="10"/>
      <c r="D12" s="10"/>
      <c r="E12" s="19"/>
      <c r="F12" s="10"/>
      <c r="I12" s="48" t="str">
        <f>IF(Alapa!F10=0,"",Alapa!F10)</f>
        <v/>
      </c>
      <c r="J12" s="48" t="str">
        <f>IF(Alapa!G10=0,"",Alapa!G10)</f>
        <v/>
      </c>
      <c r="K12" s="48" t="str">
        <f>IF(Alapa!H10=0,"",Alapa!H10)</f>
        <v/>
      </c>
    </row>
    <row r="13" spans="1:15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  <c r="I13" s="48" t="str">
        <f>IF(Alapa!F11=0,"",Alapa!F11)</f>
        <v/>
      </c>
      <c r="J13" s="48" t="str">
        <f>IF(Alapa!G11=0,"",Alapa!G11)</f>
        <v/>
      </c>
      <c r="K13" s="48" t="str">
        <f>IF(Alapa!H11=0,"",Alapa!H11)</f>
        <v/>
      </c>
    </row>
    <row r="14" spans="1:15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5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5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ht="33" x14ac:dyDescent="0.3">
      <c r="A17" s="26"/>
      <c r="B17" s="27" t="s">
        <v>392</v>
      </c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 t="s">
        <v>393</v>
      </c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511" t="s">
        <v>240</v>
      </c>
      <c r="B21" s="512" t="s">
        <v>390</v>
      </c>
      <c r="C21" s="512" t="s">
        <v>391</v>
      </c>
      <c r="D21" s="32"/>
      <c r="E21" s="32"/>
      <c r="F21" s="32"/>
    </row>
    <row r="22" spans="1:6" ht="16.5" customHeight="1" x14ac:dyDescent="0.3">
      <c r="A22" s="546" t="s">
        <v>27</v>
      </c>
      <c r="B22" s="33" t="s">
        <v>383</v>
      </c>
      <c r="C22" s="513"/>
      <c r="D22" s="32"/>
      <c r="E22" s="32"/>
      <c r="F22" s="32"/>
    </row>
    <row r="23" spans="1:6" x14ac:dyDescent="0.3">
      <c r="A23" s="546" t="s">
        <v>272</v>
      </c>
      <c r="B23" s="33" t="s">
        <v>382</v>
      </c>
      <c r="C23" s="513"/>
      <c r="D23" s="32"/>
      <c r="E23" s="32"/>
      <c r="F23" s="32"/>
    </row>
    <row r="24" spans="1:6" ht="16.5" customHeight="1" x14ac:dyDescent="0.3">
      <c r="A24" s="546" t="s">
        <v>300</v>
      </c>
      <c r="B24" s="33" t="s">
        <v>301</v>
      </c>
      <c r="C24" s="513"/>
      <c r="D24" s="32"/>
      <c r="E24" s="32"/>
      <c r="F24" s="32"/>
    </row>
    <row r="25" spans="1:6" ht="16.5" customHeight="1" x14ac:dyDescent="0.3">
      <c r="A25" s="546" t="s">
        <v>312</v>
      </c>
      <c r="B25" s="33" t="s">
        <v>313</v>
      </c>
      <c r="C25" s="513"/>
      <c r="D25" s="32"/>
      <c r="E25" s="32"/>
      <c r="F25" s="32"/>
    </row>
    <row r="26" spans="1:6" ht="16.5" customHeight="1" x14ac:dyDescent="0.3">
      <c r="A26" s="546" t="s">
        <v>322</v>
      </c>
      <c r="B26" s="33" t="s">
        <v>323</v>
      </c>
      <c r="C26" s="513"/>
      <c r="D26" s="32"/>
      <c r="E26" s="32"/>
      <c r="F26" s="32"/>
    </row>
    <row r="27" spans="1:6" ht="16.5" customHeight="1" x14ac:dyDescent="0.3">
      <c r="A27" s="546" t="s">
        <v>358</v>
      </c>
      <c r="B27" s="33" t="s">
        <v>384</v>
      </c>
      <c r="C27" s="513"/>
      <c r="D27" s="32"/>
      <c r="E27" s="32"/>
      <c r="F27" s="32"/>
    </row>
    <row r="28" spans="1:6" ht="16.5" customHeight="1" x14ac:dyDescent="0.3">
      <c r="A28" s="546" t="s">
        <v>378</v>
      </c>
      <c r="B28" s="33" t="s">
        <v>386</v>
      </c>
      <c r="C28" s="513"/>
      <c r="D28" s="32"/>
      <c r="E28" s="32"/>
      <c r="F28" s="32"/>
    </row>
    <row r="29" spans="1:6" ht="16.5" customHeight="1" x14ac:dyDescent="0.3">
      <c r="A29" s="546" t="s">
        <v>377</v>
      </c>
      <c r="B29" s="33" t="s">
        <v>385</v>
      </c>
      <c r="C29" s="513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dataValidations count="1">
    <dataValidation type="list" allowBlank="1" showInputMessage="1" showErrorMessage="1" sqref="C22:C29" xr:uid="{9F1685ED-53E4-4B26-906D-7190A83E759E}">
      <formula1>$L$1:$O$1</formula1>
    </dataValidation>
  </dataValidations>
  <hyperlinks>
    <hyperlink ref="A22" location="'KM-AII-10-1'!A1" display="KM-AII-10-0" xr:uid="{09F03C67-D922-4629-99A2-EB74A9BF1BDE}"/>
    <hyperlink ref="A23" location="'KM-AII-10-2'!A1" display="KM-AII-10-2" xr:uid="{CB9CE8BE-1050-4E00-8C3A-82F02EE7833B}"/>
    <hyperlink ref="A24" location="'KM-AII-10-3'!A1" display="KM-AII-10-3" xr:uid="{535A3C51-BA33-4290-BAE5-6B0D128D631E}"/>
    <hyperlink ref="A25" location="'KM-AII-10-4'!A1" display="KM-AII-10-4" xr:uid="{EB22BA79-14B5-4579-949D-68BC35FA371E}"/>
    <hyperlink ref="A26" location="'KM-AII-10-5'!A1" display="KM-AII-10-5" xr:uid="{07B72A99-5BF8-4443-B26E-28169652F975}"/>
    <hyperlink ref="A27" location="'KM-AII-10-6'!A1" display="KM-AII-10-6" xr:uid="{63106AE0-C312-4349-892B-F8B95CBFFC58}"/>
    <hyperlink ref="A28" location="'KM-AII-10-7'!A1" display="KM-AII-10-07" xr:uid="{43CD5EE2-D3D1-4C2A-8FD3-97FB59679BD7}"/>
    <hyperlink ref="A29" location="'KM-AII-10-8'!A1" display="KM-AII-10-08" xr:uid="{1ED49CFC-3821-4FF0-9365-5AA1625E3EA1}"/>
  </hyperlink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428C-1EAD-4EC2-9B32-D15916FFA73F}">
  <sheetPr>
    <pageSetUpPr fitToPage="1"/>
  </sheetPr>
  <dimension ref="A1:Y64"/>
  <sheetViews>
    <sheetView showGridLines="0" workbookViewId="0"/>
  </sheetViews>
  <sheetFormatPr defaultColWidth="10" defaultRowHeight="16.5" customHeight="1" x14ac:dyDescent="0.25"/>
  <cols>
    <col min="1" max="1" width="30.375" style="60" customWidth="1"/>
    <col min="2" max="12" width="8.25" style="60" customWidth="1"/>
    <col min="13" max="13" width="9.875" style="60" customWidth="1"/>
    <col min="14" max="14" width="8.625" style="60" customWidth="1"/>
    <col min="15" max="15" width="15.875" style="60" customWidth="1"/>
    <col min="16" max="25" width="10" style="60" customWidth="1"/>
    <col min="26" max="26" width="27.875" style="60" customWidth="1"/>
    <col min="27" max="16384" width="10" style="60"/>
  </cols>
  <sheetData>
    <row r="1" spans="1:16" ht="16.5" customHeight="1" x14ac:dyDescent="0.3">
      <c r="A1" s="56" t="s">
        <v>380</v>
      </c>
      <c r="B1" s="57"/>
      <c r="C1" s="57"/>
      <c r="D1" s="57"/>
      <c r="E1" s="57"/>
      <c r="F1" s="57"/>
      <c r="G1" s="57"/>
      <c r="H1" s="58"/>
      <c r="I1" s="57"/>
      <c r="J1" s="59"/>
      <c r="K1" s="59"/>
      <c r="L1" s="59"/>
      <c r="M1" s="59"/>
    </row>
    <row r="2" spans="1:16" ht="16.5" customHeight="1" x14ac:dyDescent="0.25">
      <c r="A2" s="61"/>
      <c r="B2" s="61"/>
      <c r="C2" s="61"/>
      <c r="D2" s="61"/>
      <c r="E2" s="57"/>
      <c r="F2" s="57"/>
      <c r="G2" s="57"/>
      <c r="H2" s="58"/>
      <c r="I2" s="57"/>
      <c r="J2" s="57"/>
      <c r="K2" s="57"/>
      <c r="L2" s="57"/>
      <c r="M2" s="57"/>
      <c r="N2" s="62"/>
    </row>
    <row r="3" spans="1:16" ht="16.5" customHeight="1" x14ac:dyDescent="0.3">
      <c r="A3" s="56" t="s">
        <v>381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6" ht="16.5" customHeight="1" x14ac:dyDescent="0.3">
      <c r="A4" s="64" t="s">
        <v>3</v>
      </c>
      <c r="B4" s="65">
        <f xml:space="preserve"> Alapa!$C$17</f>
        <v>0</v>
      </c>
      <c r="C4" s="65"/>
      <c r="D4" s="65"/>
      <c r="E4" s="66"/>
      <c r="F4" s="67" t="s">
        <v>28</v>
      </c>
      <c r="G4" s="68">
        <f>Alapa!$C$15</f>
        <v>0</v>
      </c>
      <c r="H4" s="65"/>
      <c r="I4" s="65"/>
      <c r="J4" s="66"/>
      <c r="K4" s="63"/>
      <c r="L4" s="63"/>
      <c r="M4" s="63"/>
      <c r="N4" s="69"/>
    </row>
    <row r="5" spans="1:16" ht="16.5" customHeight="1" x14ac:dyDescent="0.3">
      <c r="A5" s="64" t="s">
        <v>1</v>
      </c>
      <c r="B5" s="65">
        <f xml:space="preserve"> Alapa!$C$12</f>
        <v>0</v>
      </c>
      <c r="C5" s="70"/>
      <c r="D5" s="65"/>
      <c r="E5" s="66"/>
      <c r="F5" s="64" t="s">
        <v>2</v>
      </c>
      <c r="G5" s="65" t="e">
        <f>VLOOKUP(N5,Alapa!$G$2:$H$22,2)</f>
        <v>#N/A</v>
      </c>
      <c r="H5" s="65"/>
      <c r="I5" s="65" t="s">
        <v>13</v>
      </c>
      <c r="J5" s="71" t="str">
        <f>IF(Alapa!$N$2=0," ",Alapa!$N$2)</f>
        <v xml:space="preserve"> </v>
      </c>
      <c r="K5" s="63"/>
      <c r="L5" s="63"/>
      <c r="M5" s="63"/>
      <c r="N5" s="72">
        <v>1</v>
      </c>
    </row>
    <row r="6" spans="1:16" ht="16.5" customHeight="1" x14ac:dyDescent="0.25">
      <c r="A6" s="73"/>
      <c r="B6" s="74"/>
      <c r="C6" s="73" t="s">
        <v>29</v>
      </c>
      <c r="D6" s="73"/>
      <c r="E6" s="57"/>
      <c r="F6" s="57"/>
      <c r="G6" s="57"/>
      <c r="H6" s="57"/>
      <c r="I6" s="57"/>
      <c r="J6" s="57"/>
      <c r="K6" s="63"/>
      <c r="L6" s="57"/>
      <c r="M6" s="57"/>
      <c r="N6" s="69"/>
      <c r="P6" s="62"/>
    </row>
    <row r="7" spans="1:16" ht="16.5" customHeight="1" x14ac:dyDescent="0.25">
      <c r="A7" s="75"/>
      <c r="B7" s="75"/>
      <c r="C7" s="75"/>
      <c r="D7" s="75"/>
      <c r="E7" s="76" t="s">
        <v>30</v>
      </c>
      <c r="F7" s="75"/>
      <c r="G7" s="75"/>
      <c r="H7" s="75"/>
      <c r="I7" s="75"/>
      <c r="J7" s="75"/>
      <c r="K7" s="75"/>
      <c r="L7" s="75"/>
      <c r="M7" s="75"/>
    </row>
    <row r="8" spans="1:16" ht="16.5" customHeight="1" thickBot="1" x14ac:dyDescent="0.3">
      <c r="A8" s="77" t="s">
        <v>31</v>
      </c>
      <c r="B8" s="77"/>
      <c r="C8" s="75"/>
      <c r="D8" s="77"/>
      <c r="E8" s="77"/>
      <c r="F8" s="77"/>
      <c r="G8" s="77"/>
      <c r="H8" s="77"/>
      <c r="I8" s="57"/>
      <c r="J8" s="59" t="s">
        <v>32</v>
      </c>
      <c r="K8" s="75"/>
      <c r="L8" s="75"/>
      <c r="M8" s="75"/>
    </row>
    <row r="9" spans="1:16" ht="16.5" customHeight="1" x14ac:dyDescent="0.25">
      <c r="A9" s="567" t="str">
        <f t="shared" ref="A9:E12" si="0">A35</f>
        <v>Megnevezése</v>
      </c>
      <c r="B9" s="570" t="str">
        <f t="shared" si="0"/>
        <v>Bruttó érték</v>
      </c>
      <c r="C9" s="571"/>
      <c r="D9" s="571"/>
      <c r="E9" s="572"/>
      <c r="F9" s="573" t="str">
        <f>F35</f>
        <v>Értékcsökkenés</v>
      </c>
      <c r="G9" s="574"/>
      <c r="H9" s="574"/>
      <c r="I9" s="575"/>
      <c r="J9" s="549" t="str">
        <f>J35</f>
        <v>Nettó érték</v>
      </c>
      <c r="K9" s="75"/>
      <c r="L9" s="75"/>
      <c r="M9" s="75"/>
    </row>
    <row r="10" spans="1:16" ht="16.5" customHeight="1" x14ac:dyDescent="0.25">
      <c r="A10" s="568">
        <f t="shared" si="0"/>
        <v>0</v>
      </c>
      <c r="B10" s="558" t="str">
        <f t="shared" si="0"/>
        <v>Nyitó érték</v>
      </c>
      <c r="C10" s="560" t="str">
        <f t="shared" si="0"/>
        <v>Növekedés</v>
      </c>
      <c r="D10" s="560" t="str">
        <f t="shared" si="0"/>
        <v>Csökkenés</v>
      </c>
      <c r="E10" s="553" t="str">
        <f t="shared" si="0"/>
        <v>Záró érték</v>
      </c>
      <c r="F10" s="558" t="str">
        <f>F36</f>
        <v>Nyitó érték</v>
      </c>
      <c r="G10" s="562" t="str">
        <f t="shared" ref="G10:I12" si="1">G36</f>
        <v>Növekedés</v>
      </c>
      <c r="H10" s="564" t="str">
        <f t="shared" si="1"/>
        <v>Csökkenés</v>
      </c>
      <c r="I10" s="564" t="str">
        <f t="shared" si="1"/>
        <v>Záró érték</v>
      </c>
      <c r="J10" s="550">
        <f>J36</f>
        <v>0</v>
      </c>
      <c r="K10" s="75"/>
      <c r="L10" s="75"/>
      <c r="M10" s="75"/>
    </row>
    <row r="11" spans="1:16" ht="16.5" customHeight="1" x14ac:dyDescent="0.25">
      <c r="A11" s="568">
        <f t="shared" si="0"/>
        <v>0</v>
      </c>
      <c r="B11" s="558">
        <f t="shared" si="0"/>
        <v>0</v>
      </c>
      <c r="C11" s="560">
        <f t="shared" si="0"/>
        <v>0</v>
      </c>
      <c r="D11" s="560">
        <f t="shared" si="0"/>
        <v>0</v>
      </c>
      <c r="E11" s="553">
        <f t="shared" si="0"/>
        <v>0</v>
      </c>
      <c r="F11" s="558">
        <f>F37</f>
        <v>0</v>
      </c>
      <c r="G11" s="562">
        <f t="shared" si="1"/>
        <v>0</v>
      </c>
      <c r="H11" s="565">
        <f t="shared" si="1"/>
        <v>0</v>
      </c>
      <c r="I11" s="565">
        <f t="shared" si="1"/>
        <v>0</v>
      </c>
      <c r="J11" s="550">
        <f>J37</f>
        <v>0</v>
      </c>
      <c r="K11" s="75"/>
      <c r="L11" s="75"/>
      <c r="M11" s="75"/>
    </row>
    <row r="12" spans="1:16" ht="16.5" customHeight="1" thickBot="1" x14ac:dyDescent="0.3">
      <c r="A12" s="569">
        <f t="shared" si="0"/>
        <v>0</v>
      </c>
      <c r="B12" s="559" t="str">
        <f t="shared" si="0"/>
        <v>A. Fixed assets</v>
      </c>
      <c r="C12" s="561">
        <f t="shared" si="0"/>
        <v>0</v>
      </c>
      <c r="D12" s="561">
        <f t="shared" si="0"/>
        <v>0</v>
      </c>
      <c r="E12" s="554">
        <f t="shared" si="0"/>
        <v>0</v>
      </c>
      <c r="F12" s="559">
        <f>F38</f>
        <v>0</v>
      </c>
      <c r="G12" s="563">
        <f t="shared" si="1"/>
        <v>0</v>
      </c>
      <c r="H12" s="566">
        <f t="shared" si="1"/>
        <v>0</v>
      </c>
      <c r="I12" s="566">
        <f t="shared" si="1"/>
        <v>0</v>
      </c>
      <c r="J12" s="551">
        <f>J38</f>
        <v>0</v>
      </c>
      <c r="K12" s="75"/>
      <c r="L12" s="75"/>
      <c r="M12" s="75"/>
    </row>
    <row r="13" spans="1:16" ht="16.5" customHeight="1" thickBot="1" x14ac:dyDescent="0.3">
      <c r="A13" s="78"/>
      <c r="B13" s="79"/>
      <c r="C13" s="80"/>
      <c r="D13" s="80"/>
      <c r="E13" s="81"/>
      <c r="F13" s="82"/>
      <c r="G13" s="83"/>
      <c r="H13" s="83"/>
      <c r="I13" s="84"/>
      <c r="J13" s="85"/>
      <c r="K13" s="75"/>
      <c r="L13" s="75"/>
      <c r="M13" s="75"/>
    </row>
    <row r="14" spans="1:16" ht="16.5" customHeight="1" x14ac:dyDescent="0.25">
      <c r="A14" s="86" t="str">
        <f t="shared" ref="A14:A32" si="2">A40</f>
        <v>1. Alapítás-átszervezés aktívált értéke</v>
      </c>
      <c r="B14" s="87" t="str">
        <f t="shared" ref="B14:J29" si="3">IF(B40/1000=0,"",B40/1000)</f>
        <v/>
      </c>
      <c r="C14" s="88" t="str">
        <f t="shared" si="3"/>
        <v/>
      </c>
      <c r="D14" s="88" t="str">
        <f t="shared" si="3"/>
        <v/>
      </c>
      <c r="E14" s="89" t="str">
        <f t="shared" si="3"/>
        <v/>
      </c>
      <c r="F14" s="90" t="str">
        <f t="shared" si="3"/>
        <v/>
      </c>
      <c r="G14" s="91" t="str">
        <f t="shared" si="3"/>
        <v/>
      </c>
      <c r="H14" s="91" t="str">
        <f t="shared" si="3"/>
        <v/>
      </c>
      <c r="I14" s="89" t="str">
        <f t="shared" si="3"/>
        <v/>
      </c>
      <c r="J14" s="92" t="str">
        <f t="shared" si="3"/>
        <v/>
      </c>
      <c r="K14" s="75"/>
      <c r="L14" s="75"/>
      <c r="M14" s="75"/>
    </row>
    <row r="15" spans="1:16" ht="16.5" customHeight="1" x14ac:dyDescent="0.25">
      <c r="A15" s="86" t="str">
        <f t="shared" si="2"/>
        <v>2. Kísérleti fejlesztés aktivált értéke</v>
      </c>
      <c r="B15" s="93" t="str">
        <f t="shared" si="3"/>
        <v/>
      </c>
      <c r="C15" s="94" t="str">
        <f t="shared" si="3"/>
        <v/>
      </c>
      <c r="D15" s="94" t="str">
        <f t="shared" si="3"/>
        <v/>
      </c>
      <c r="E15" s="95" t="str">
        <f t="shared" si="3"/>
        <v/>
      </c>
      <c r="F15" s="93" t="str">
        <f t="shared" si="3"/>
        <v/>
      </c>
      <c r="G15" s="94" t="str">
        <f t="shared" si="3"/>
        <v/>
      </c>
      <c r="H15" s="94" t="str">
        <f t="shared" si="3"/>
        <v/>
      </c>
      <c r="I15" s="95" t="str">
        <f t="shared" si="3"/>
        <v/>
      </c>
      <c r="J15" s="96" t="str">
        <f t="shared" si="3"/>
        <v/>
      </c>
      <c r="K15" s="75"/>
      <c r="L15" s="75"/>
      <c r="M15" s="75"/>
    </row>
    <row r="16" spans="1:16" ht="16.5" customHeight="1" x14ac:dyDescent="0.25">
      <c r="A16" s="86" t="str">
        <f t="shared" si="2"/>
        <v>3. Vagyoni értékű jogok</v>
      </c>
      <c r="B16" s="93" t="str">
        <f t="shared" si="3"/>
        <v/>
      </c>
      <c r="C16" s="94" t="str">
        <f t="shared" si="3"/>
        <v/>
      </c>
      <c r="D16" s="94" t="str">
        <f t="shared" si="3"/>
        <v/>
      </c>
      <c r="E16" s="95" t="str">
        <f t="shared" si="3"/>
        <v/>
      </c>
      <c r="F16" s="93" t="str">
        <f t="shared" si="3"/>
        <v/>
      </c>
      <c r="G16" s="94" t="str">
        <f t="shared" si="3"/>
        <v/>
      </c>
      <c r="H16" s="94" t="str">
        <f t="shared" si="3"/>
        <v/>
      </c>
      <c r="I16" s="95" t="str">
        <f t="shared" si="3"/>
        <v/>
      </c>
      <c r="J16" s="96" t="str">
        <f t="shared" si="3"/>
        <v/>
      </c>
      <c r="K16" s="75"/>
      <c r="L16" s="75"/>
      <c r="M16" s="75"/>
    </row>
    <row r="17" spans="1:13" ht="16.5" customHeight="1" x14ac:dyDescent="0.25">
      <c r="A17" s="86" t="str">
        <f t="shared" si="2"/>
        <v>4. Szellemi termékek</v>
      </c>
      <c r="B17" s="93" t="str">
        <f t="shared" si="3"/>
        <v/>
      </c>
      <c r="C17" s="94" t="str">
        <f t="shared" si="3"/>
        <v/>
      </c>
      <c r="D17" s="94" t="str">
        <f t="shared" si="3"/>
        <v/>
      </c>
      <c r="E17" s="95" t="str">
        <f t="shared" si="3"/>
        <v/>
      </c>
      <c r="F17" s="93" t="str">
        <f t="shared" si="3"/>
        <v/>
      </c>
      <c r="G17" s="94" t="str">
        <f t="shared" si="3"/>
        <v/>
      </c>
      <c r="H17" s="94" t="str">
        <f t="shared" si="3"/>
        <v/>
      </c>
      <c r="I17" s="95" t="str">
        <f t="shared" si="3"/>
        <v/>
      </c>
      <c r="J17" s="96" t="str">
        <f t="shared" si="3"/>
        <v/>
      </c>
      <c r="K17" s="75"/>
      <c r="L17" s="75"/>
      <c r="M17" s="75"/>
    </row>
    <row r="18" spans="1:13" ht="16.5" customHeight="1" x14ac:dyDescent="0.25">
      <c r="A18" s="86" t="str">
        <f t="shared" si="2"/>
        <v>5. Üzleti vagy cégérték</v>
      </c>
      <c r="B18" s="93" t="str">
        <f t="shared" si="3"/>
        <v/>
      </c>
      <c r="C18" s="94" t="str">
        <f t="shared" si="3"/>
        <v/>
      </c>
      <c r="D18" s="94" t="str">
        <f t="shared" si="3"/>
        <v/>
      </c>
      <c r="E18" s="95" t="str">
        <f t="shared" si="3"/>
        <v/>
      </c>
      <c r="F18" s="93" t="str">
        <f t="shared" si="3"/>
        <v/>
      </c>
      <c r="G18" s="94" t="str">
        <f t="shared" si="3"/>
        <v/>
      </c>
      <c r="H18" s="94" t="str">
        <f t="shared" si="3"/>
        <v/>
      </c>
      <c r="I18" s="95" t="str">
        <f t="shared" si="3"/>
        <v/>
      </c>
      <c r="J18" s="96" t="str">
        <f t="shared" si="3"/>
        <v/>
      </c>
      <c r="K18" s="75"/>
      <c r="L18" s="75"/>
      <c r="M18" s="75"/>
    </row>
    <row r="19" spans="1:13" ht="16.5" customHeight="1" x14ac:dyDescent="0.25">
      <c r="A19" s="86" t="str">
        <f t="shared" si="2"/>
        <v>6. Immateriális javakra adott előlegek</v>
      </c>
      <c r="B19" s="93" t="str">
        <f t="shared" si="3"/>
        <v/>
      </c>
      <c r="C19" s="94" t="str">
        <f t="shared" si="3"/>
        <v/>
      </c>
      <c r="D19" s="94" t="str">
        <f t="shared" si="3"/>
        <v/>
      </c>
      <c r="E19" s="95" t="str">
        <f t="shared" si="3"/>
        <v/>
      </c>
      <c r="F19" s="93" t="str">
        <f t="shared" si="3"/>
        <v/>
      </c>
      <c r="G19" s="94" t="str">
        <f t="shared" si="3"/>
        <v/>
      </c>
      <c r="H19" s="94" t="str">
        <f t="shared" si="3"/>
        <v/>
      </c>
      <c r="I19" s="95" t="str">
        <f t="shared" si="3"/>
        <v/>
      </c>
      <c r="J19" s="96" t="str">
        <f t="shared" si="3"/>
        <v/>
      </c>
      <c r="K19" s="75"/>
      <c r="L19" s="75"/>
      <c r="M19" s="75"/>
    </row>
    <row r="20" spans="1:13" ht="16.5" customHeight="1" x14ac:dyDescent="0.25">
      <c r="A20" s="86" t="str">
        <f t="shared" si="2"/>
        <v>7. Immateriális javak értékhelyesbítése</v>
      </c>
      <c r="B20" s="93" t="str">
        <f t="shared" si="3"/>
        <v/>
      </c>
      <c r="C20" s="94" t="str">
        <f t="shared" si="3"/>
        <v/>
      </c>
      <c r="D20" s="94" t="str">
        <f t="shared" si="3"/>
        <v/>
      </c>
      <c r="E20" s="95" t="str">
        <f t="shared" si="3"/>
        <v/>
      </c>
      <c r="F20" s="93" t="str">
        <f t="shared" si="3"/>
        <v/>
      </c>
      <c r="G20" s="94" t="str">
        <f t="shared" si="3"/>
        <v/>
      </c>
      <c r="H20" s="94" t="str">
        <f t="shared" si="3"/>
        <v/>
      </c>
      <c r="I20" s="95" t="str">
        <f t="shared" si="3"/>
        <v/>
      </c>
      <c r="J20" s="96" t="str">
        <f t="shared" si="3"/>
        <v/>
      </c>
      <c r="K20" s="75"/>
      <c r="L20" s="75"/>
      <c r="M20" s="75"/>
    </row>
    <row r="21" spans="1:13" ht="16.5" customHeight="1" thickBot="1" x14ac:dyDescent="0.3">
      <c r="A21" s="97" t="str">
        <f t="shared" si="2"/>
        <v>Kis értékű immateriális javak</v>
      </c>
      <c r="B21" s="98" t="str">
        <f t="shared" si="3"/>
        <v/>
      </c>
      <c r="C21" s="99" t="str">
        <f t="shared" si="3"/>
        <v/>
      </c>
      <c r="D21" s="99" t="str">
        <f t="shared" si="3"/>
        <v/>
      </c>
      <c r="E21" s="100" t="str">
        <f t="shared" si="3"/>
        <v/>
      </c>
      <c r="F21" s="101" t="str">
        <f t="shared" si="3"/>
        <v/>
      </c>
      <c r="G21" s="102" t="str">
        <f t="shared" si="3"/>
        <v/>
      </c>
      <c r="H21" s="102" t="str">
        <f t="shared" si="3"/>
        <v/>
      </c>
      <c r="I21" s="100" t="str">
        <f t="shared" si="3"/>
        <v/>
      </c>
      <c r="J21" s="103" t="str">
        <f t="shared" si="3"/>
        <v/>
      </c>
      <c r="K21" s="75"/>
      <c r="L21" s="75"/>
      <c r="M21" s="75"/>
    </row>
    <row r="22" spans="1:13" ht="16.5" customHeight="1" thickBot="1" x14ac:dyDescent="0.3">
      <c r="A22" s="104" t="str">
        <f t="shared" si="2"/>
        <v>I. IMMATERIÁLIS JAVAK</v>
      </c>
      <c r="B22" s="105" t="str">
        <f t="shared" si="3"/>
        <v/>
      </c>
      <c r="C22" s="106" t="str">
        <f t="shared" si="3"/>
        <v/>
      </c>
      <c r="D22" s="106" t="str">
        <f t="shared" si="3"/>
        <v/>
      </c>
      <c r="E22" s="107" t="str">
        <f t="shared" si="3"/>
        <v/>
      </c>
      <c r="F22" s="108" t="str">
        <f t="shared" si="3"/>
        <v/>
      </c>
      <c r="G22" s="109" t="str">
        <f t="shared" si="3"/>
        <v/>
      </c>
      <c r="H22" s="109" t="str">
        <f t="shared" si="3"/>
        <v/>
      </c>
      <c r="I22" s="109" t="str">
        <f t="shared" si="3"/>
        <v/>
      </c>
      <c r="J22" s="110" t="str">
        <f t="shared" si="3"/>
        <v/>
      </c>
      <c r="K22" s="75"/>
      <c r="L22" s="75"/>
      <c r="M22" s="75"/>
    </row>
    <row r="23" spans="1:13" ht="16.5" customHeight="1" x14ac:dyDescent="0.25">
      <c r="A23" s="111" t="str">
        <f t="shared" si="2"/>
        <v>1. Ingatlanok és a kapcsolódó vagyoni értékű jogok</v>
      </c>
      <c r="B23" s="90" t="str">
        <f t="shared" si="3"/>
        <v/>
      </c>
      <c r="C23" s="91" t="str">
        <f t="shared" si="3"/>
        <v/>
      </c>
      <c r="D23" s="91" t="str">
        <f t="shared" si="3"/>
        <v/>
      </c>
      <c r="E23" s="112" t="str">
        <f t="shared" si="3"/>
        <v/>
      </c>
      <c r="F23" s="90" t="str">
        <f t="shared" si="3"/>
        <v/>
      </c>
      <c r="G23" s="91" t="str">
        <f t="shared" si="3"/>
        <v/>
      </c>
      <c r="H23" s="91" t="str">
        <f t="shared" si="3"/>
        <v/>
      </c>
      <c r="I23" s="113" t="str">
        <f t="shared" si="3"/>
        <v/>
      </c>
      <c r="J23" s="92" t="str">
        <f t="shared" si="3"/>
        <v/>
      </c>
      <c r="K23" s="75"/>
      <c r="L23" s="75"/>
      <c r="M23" s="75"/>
    </row>
    <row r="24" spans="1:13" ht="16.5" customHeight="1" x14ac:dyDescent="0.25">
      <c r="A24" s="86" t="str">
        <f t="shared" si="2"/>
        <v>2. Műszaki berendezések, gépek, járművek</v>
      </c>
      <c r="B24" s="93" t="str">
        <f t="shared" si="3"/>
        <v/>
      </c>
      <c r="C24" s="94" t="str">
        <f t="shared" si="3"/>
        <v/>
      </c>
      <c r="D24" s="94" t="str">
        <f t="shared" si="3"/>
        <v/>
      </c>
      <c r="E24" s="114" t="str">
        <f t="shared" si="3"/>
        <v/>
      </c>
      <c r="F24" s="93" t="str">
        <f t="shared" si="3"/>
        <v/>
      </c>
      <c r="G24" s="94" t="str">
        <f t="shared" si="3"/>
        <v/>
      </c>
      <c r="H24" s="94" t="str">
        <f t="shared" si="3"/>
        <v/>
      </c>
      <c r="I24" s="115" t="str">
        <f t="shared" si="3"/>
        <v/>
      </c>
      <c r="J24" s="96" t="str">
        <f t="shared" si="3"/>
        <v/>
      </c>
      <c r="K24" s="75"/>
      <c r="L24" s="75"/>
      <c r="M24" s="75"/>
    </row>
    <row r="25" spans="1:13" ht="16.5" customHeight="1" x14ac:dyDescent="0.25">
      <c r="A25" s="86" t="str">
        <f t="shared" si="2"/>
        <v>3. Egyéb berendezések, felszerelések, járművek</v>
      </c>
      <c r="B25" s="93" t="str">
        <f t="shared" si="3"/>
        <v/>
      </c>
      <c r="C25" s="94" t="str">
        <f t="shared" si="3"/>
        <v/>
      </c>
      <c r="D25" s="94" t="str">
        <f t="shared" si="3"/>
        <v/>
      </c>
      <c r="E25" s="114" t="str">
        <f t="shared" si="3"/>
        <v/>
      </c>
      <c r="F25" s="93" t="str">
        <f t="shared" si="3"/>
        <v/>
      </c>
      <c r="G25" s="94" t="str">
        <f t="shared" si="3"/>
        <v/>
      </c>
      <c r="H25" s="94" t="str">
        <f t="shared" si="3"/>
        <v/>
      </c>
      <c r="I25" s="115" t="str">
        <f t="shared" si="3"/>
        <v/>
      </c>
      <c r="J25" s="96" t="str">
        <f t="shared" si="3"/>
        <v/>
      </c>
      <c r="K25" s="75"/>
      <c r="L25" s="75"/>
      <c r="M25" s="75"/>
    </row>
    <row r="26" spans="1:13" ht="16.5" customHeight="1" x14ac:dyDescent="0.25">
      <c r="A26" s="111" t="str">
        <f t="shared" si="2"/>
        <v>4. Tenyészállatok</v>
      </c>
      <c r="B26" s="93" t="str">
        <f t="shared" si="3"/>
        <v/>
      </c>
      <c r="C26" s="94" t="str">
        <f t="shared" si="3"/>
        <v/>
      </c>
      <c r="D26" s="94" t="str">
        <f t="shared" si="3"/>
        <v/>
      </c>
      <c r="E26" s="114" t="str">
        <f t="shared" si="3"/>
        <v/>
      </c>
      <c r="F26" s="93" t="str">
        <f t="shared" si="3"/>
        <v/>
      </c>
      <c r="G26" s="94" t="str">
        <f t="shared" si="3"/>
        <v/>
      </c>
      <c r="H26" s="94" t="str">
        <f t="shared" si="3"/>
        <v/>
      </c>
      <c r="I26" s="115" t="str">
        <f t="shared" si="3"/>
        <v/>
      </c>
      <c r="J26" s="96" t="str">
        <f t="shared" si="3"/>
        <v/>
      </c>
      <c r="K26" s="75"/>
      <c r="L26" s="75"/>
      <c r="M26" s="75"/>
    </row>
    <row r="27" spans="1:13" ht="16.5" customHeight="1" x14ac:dyDescent="0.25">
      <c r="A27" s="86" t="str">
        <f t="shared" si="2"/>
        <v>5. Beruházások, felújítások</v>
      </c>
      <c r="B27" s="93" t="str">
        <f t="shared" si="3"/>
        <v/>
      </c>
      <c r="C27" s="94" t="str">
        <f t="shared" si="3"/>
        <v/>
      </c>
      <c r="D27" s="94" t="str">
        <f t="shared" si="3"/>
        <v/>
      </c>
      <c r="E27" s="114" t="str">
        <f t="shared" si="3"/>
        <v/>
      </c>
      <c r="F27" s="93" t="str">
        <f t="shared" si="3"/>
        <v/>
      </c>
      <c r="G27" s="94" t="str">
        <f t="shared" si="3"/>
        <v/>
      </c>
      <c r="H27" s="94" t="str">
        <f t="shared" si="3"/>
        <v/>
      </c>
      <c r="I27" s="115" t="str">
        <f t="shared" si="3"/>
        <v/>
      </c>
      <c r="J27" s="96" t="str">
        <f t="shared" si="3"/>
        <v/>
      </c>
      <c r="K27" s="75"/>
      <c r="L27" s="75"/>
      <c r="M27" s="75"/>
    </row>
    <row r="28" spans="1:13" ht="16.5" customHeight="1" x14ac:dyDescent="0.25">
      <c r="A28" s="86" t="str">
        <f t="shared" si="2"/>
        <v>6. Beruházásokra adott előlegek</v>
      </c>
      <c r="B28" s="93" t="str">
        <f t="shared" si="3"/>
        <v/>
      </c>
      <c r="C28" s="94" t="str">
        <f t="shared" si="3"/>
        <v/>
      </c>
      <c r="D28" s="94" t="str">
        <f t="shared" si="3"/>
        <v/>
      </c>
      <c r="E28" s="114" t="str">
        <f t="shared" si="3"/>
        <v/>
      </c>
      <c r="F28" s="93" t="str">
        <f t="shared" si="3"/>
        <v/>
      </c>
      <c r="G28" s="94" t="str">
        <f t="shared" si="3"/>
        <v/>
      </c>
      <c r="H28" s="94" t="str">
        <f t="shared" si="3"/>
        <v/>
      </c>
      <c r="I28" s="115" t="str">
        <f t="shared" si="3"/>
        <v/>
      </c>
      <c r="J28" s="96" t="str">
        <f t="shared" si="3"/>
        <v/>
      </c>
      <c r="K28" s="75"/>
      <c r="L28" s="75"/>
      <c r="M28" s="75"/>
    </row>
    <row r="29" spans="1:13" ht="16.5" customHeight="1" x14ac:dyDescent="0.25">
      <c r="A29" s="86" t="str">
        <f t="shared" si="2"/>
        <v>7. Tárgyi eszközök értékhelyesbítése</v>
      </c>
      <c r="B29" s="93" t="str">
        <f t="shared" si="3"/>
        <v/>
      </c>
      <c r="C29" s="94" t="str">
        <f t="shared" si="3"/>
        <v/>
      </c>
      <c r="D29" s="94" t="str">
        <f t="shared" si="3"/>
        <v/>
      </c>
      <c r="E29" s="114" t="str">
        <f t="shared" si="3"/>
        <v/>
      </c>
      <c r="F29" s="93" t="str">
        <f t="shared" si="3"/>
        <v/>
      </c>
      <c r="G29" s="94" t="str">
        <f t="shared" si="3"/>
        <v/>
      </c>
      <c r="H29" s="94" t="str">
        <f t="shared" si="3"/>
        <v/>
      </c>
      <c r="I29" s="115" t="str">
        <f t="shared" si="3"/>
        <v/>
      </c>
      <c r="J29" s="96" t="str">
        <f t="shared" si="3"/>
        <v/>
      </c>
      <c r="K29" s="75"/>
      <c r="L29" s="75"/>
      <c r="M29" s="75"/>
    </row>
    <row r="30" spans="1:13" ht="16.5" customHeight="1" thickBot="1" x14ac:dyDescent="0.3">
      <c r="A30" s="86" t="str">
        <f t="shared" si="2"/>
        <v>Kis értékű tárgyi eszközök</v>
      </c>
      <c r="B30" s="93" t="str">
        <f t="shared" ref="B30:J32" si="4">IF(B56/1000=0,"",B56/1000)</f>
        <v/>
      </c>
      <c r="C30" s="94" t="str">
        <f t="shared" si="4"/>
        <v/>
      </c>
      <c r="D30" s="94" t="str">
        <f t="shared" si="4"/>
        <v/>
      </c>
      <c r="E30" s="114" t="str">
        <f t="shared" si="4"/>
        <v/>
      </c>
      <c r="F30" s="101" t="str">
        <f t="shared" si="4"/>
        <v/>
      </c>
      <c r="G30" s="102" t="str">
        <f t="shared" si="4"/>
        <v/>
      </c>
      <c r="H30" s="102" t="str">
        <f t="shared" si="4"/>
        <v/>
      </c>
      <c r="I30" s="116" t="str">
        <f t="shared" si="4"/>
        <v/>
      </c>
      <c r="J30" s="103" t="str">
        <f t="shared" si="4"/>
        <v/>
      </c>
      <c r="K30" s="75"/>
      <c r="L30" s="75"/>
      <c r="M30" s="75"/>
    </row>
    <row r="31" spans="1:13" ht="16.5" customHeight="1" thickBot="1" x14ac:dyDescent="0.3">
      <c r="A31" s="104" t="str">
        <f t="shared" si="2"/>
        <v>II. TÁRGYI ESZKÖZÖK</v>
      </c>
      <c r="B31" s="108" t="str">
        <f t="shared" si="4"/>
        <v/>
      </c>
      <c r="C31" s="109" t="str">
        <f t="shared" si="4"/>
        <v/>
      </c>
      <c r="D31" s="109" t="str">
        <f t="shared" si="4"/>
        <v/>
      </c>
      <c r="E31" s="110" t="str">
        <f t="shared" si="4"/>
        <v/>
      </c>
      <c r="F31" s="108" t="str">
        <f t="shared" si="4"/>
        <v/>
      </c>
      <c r="G31" s="109" t="str">
        <f t="shared" si="4"/>
        <v/>
      </c>
      <c r="H31" s="109" t="str">
        <f t="shared" si="4"/>
        <v/>
      </c>
      <c r="I31" s="109" t="str">
        <f t="shared" si="4"/>
        <v/>
      </c>
      <c r="J31" s="110" t="str">
        <f t="shared" si="4"/>
        <v/>
      </c>
      <c r="K31" s="75"/>
      <c r="L31" s="75"/>
      <c r="M31" s="75"/>
    </row>
    <row r="32" spans="1:13" ht="16.5" customHeight="1" thickBot="1" x14ac:dyDescent="0.3">
      <c r="A32" s="117" t="str">
        <f t="shared" si="2"/>
        <v>Mindösszesen</v>
      </c>
      <c r="B32" s="118" t="str">
        <f t="shared" si="4"/>
        <v/>
      </c>
      <c r="C32" s="119" t="str">
        <f t="shared" si="4"/>
        <v/>
      </c>
      <c r="D32" s="119" t="str">
        <f t="shared" si="4"/>
        <v/>
      </c>
      <c r="E32" s="120" t="str">
        <f t="shared" si="4"/>
        <v/>
      </c>
      <c r="F32" s="121" t="str">
        <f t="shared" si="4"/>
        <v/>
      </c>
      <c r="G32" s="122" t="str">
        <f t="shared" si="4"/>
        <v/>
      </c>
      <c r="H32" s="122" t="str">
        <f t="shared" si="4"/>
        <v/>
      </c>
      <c r="I32" s="122" t="str">
        <f t="shared" si="4"/>
        <v/>
      </c>
      <c r="J32" s="123" t="str">
        <f t="shared" si="4"/>
        <v/>
      </c>
      <c r="K32" s="75"/>
      <c r="L32" s="75"/>
      <c r="M32" s="75"/>
    </row>
    <row r="33" spans="1:25" ht="16.5" customHeight="1" x14ac:dyDescent="0.25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75"/>
      <c r="L33" s="75"/>
      <c r="M33" s="75"/>
    </row>
    <row r="34" spans="1:25" ht="16.5" customHeight="1" thickBot="1" x14ac:dyDescent="0.3">
      <c r="A34" s="77" t="s">
        <v>33</v>
      </c>
      <c r="B34" s="77"/>
      <c r="C34" s="77"/>
      <c r="D34" s="77"/>
      <c r="E34" s="77"/>
      <c r="F34" s="77"/>
      <c r="G34" s="77"/>
      <c r="H34" s="77"/>
      <c r="I34" s="57"/>
      <c r="J34" s="57"/>
      <c r="K34" s="59"/>
      <c r="L34" s="59" t="s">
        <v>34</v>
      </c>
      <c r="M34" s="59"/>
    </row>
    <row r="35" spans="1:25" ht="16.5" customHeight="1" x14ac:dyDescent="0.25">
      <c r="A35" s="567" t="s">
        <v>35</v>
      </c>
      <c r="B35" s="570" t="s">
        <v>36</v>
      </c>
      <c r="C35" s="571"/>
      <c r="D35" s="571"/>
      <c r="E35" s="572"/>
      <c r="F35" s="573" t="s">
        <v>37</v>
      </c>
      <c r="G35" s="574"/>
      <c r="H35" s="574"/>
      <c r="I35" s="575"/>
      <c r="J35" s="549" t="s">
        <v>38</v>
      </c>
      <c r="K35" s="549" t="s">
        <v>39</v>
      </c>
      <c r="L35" s="552" t="s">
        <v>40</v>
      </c>
      <c r="M35" s="555" t="s">
        <v>41</v>
      </c>
    </row>
    <row r="36" spans="1:25" ht="16.5" customHeight="1" x14ac:dyDescent="0.25">
      <c r="A36" s="568"/>
      <c r="B36" s="558" t="s">
        <v>42</v>
      </c>
      <c r="C36" s="560" t="s">
        <v>43</v>
      </c>
      <c r="D36" s="560" t="s">
        <v>44</v>
      </c>
      <c r="E36" s="553" t="s">
        <v>45</v>
      </c>
      <c r="F36" s="558" t="s">
        <v>42</v>
      </c>
      <c r="G36" s="562" t="s">
        <v>43</v>
      </c>
      <c r="H36" s="564" t="s">
        <v>44</v>
      </c>
      <c r="I36" s="564" t="s">
        <v>45</v>
      </c>
      <c r="J36" s="550"/>
      <c r="K36" s="550"/>
      <c r="L36" s="553"/>
      <c r="M36" s="556"/>
    </row>
    <row r="37" spans="1:25" ht="16.5" customHeight="1" x14ac:dyDescent="0.25">
      <c r="A37" s="568"/>
      <c r="B37" s="558">
        <v>0</v>
      </c>
      <c r="C37" s="560"/>
      <c r="D37" s="560"/>
      <c r="E37" s="553"/>
      <c r="F37" s="558">
        <v>0</v>
      </c>
      <c r="G37" s="562"/>
      <c r="H37" s="565"/>
      <c r="I37" s="565"/>
      <c r="J37" s="550"/>
      <c r="K37" s="550"/>
      <c r="L37" s="553"/>
      <c r="M37" s="556"/>
    </row>
    <row r="38" spans="1:25" ht="16.5" customHeight="1" thickBot="1" x14ac:dyDescent="0.3">
      <c r="A38" s="569"/>
      <c r="B38" s="559" t="s">
        <v>46</v>
      </c>
      <c r="C38" s="561"/>
      <c r="D38" s="561"/>
      <c r="E38" s="554"/>
      <c r="F38" s="559">
        <v>0</v>
      </c>
      <c r="G38" s="563"/>
      <c r="H38" s="566"/>
      <c r="I38" s="566"/>
      <c r="J38" s="551"/>
      <c r="K38" s="551"/>
      <c r="L38" s="554"/>
      <c r="M38" s="557"/>
    </row>
    <row r="39" spans="1:25" ht="16.5" customHeight="1" thickBot="1" x14ac:dyDescent="0.3">
      <c r="A39" s="78"/>
      <c r="B39" s="126"/>
      <c r="C39" s="127"/>
      <c r="D39" s="127"/>
      <c r="E39" s="128"/>
      <c r="F39" s="129"/>
      <c r="G39" s="130"/>
      <c r="H39" s="130"/>
      <c r="I39" s="131"/>
      <c r="J39" s="132"/>
      <c r="K39" s="132"/>
      <c r="L39" s="132"/>
      <c r="M39" s="133"/>
      <c r="Y39" s="134"/>
    </row>
    <row r="40" spans="1:25" ht="16.5" customHeight="1" x14ac:dyDescent="0.25">
      <c r="A40" s="86" t="s">
        <v>47</v>
      </c>
      <c r="B40" s="135"/>
      <c r="C40" s="136"/>
      <c r="D40" s="136"/>
      <c r="E40" s="89">
        <f t="shared" ref="E40:E47" si="5">B40+C40-D40</f>
        <v>0</v>
      </c>
      <c r="F40" s="137"/>
      <c r="G40" s="138"/>
      <c r="H40" s="138"/>
      <c r="I40" s="89">
        <f t="shared" ref="I40:I47" si="6">F40+G40-H40</f>
        <v>0</v>
      </c>
      <c r="J40" s="92">
        <f t="shared" ref="J40:J47" si="7">E40-I40</f>
        <v>0</v>
      </c>
      <c r="K40" s="139">
        <f>Import_M!H5</f>
        <v>0</v>
      </c>
      <c r="L40" s="139">
        <f t="shared" ref="L40:L46" si="8">K40-J40</f>
        <v>0</v>
      </c>
      <c r="M40" s="140"/>
      <c r="Y40" s="141"/>
    </row>
    <row r="41" spans="1:25" ht="16.5" customHeight="1" x14ac:dyDescent="0.25">
      <c r="A41" s="86" t="s">
        <v>48</v>
      </c>
      <c r="B41" s="142"/>
      <c r="C41" s="143"/>
      <c r="D41" s="143"/>
      <c r="E41" s="95">
        <f t="shared" si="5"/>
        <v>0</v>
      </c>
      <c r="F41" s="142"/>
      <c r="G41" s="143"/>
      <c r="H41" s="143"/>
      <c r="I41" s="95">
        <f t="shared" si="6"/>
        <v>0</v>
      </c>
      <c r="J41" s="96">
        <f t="shared" si="7"/>
        <v>0</v>
      </c>
      <c r="K41" s="139">
        <f>Import_M!H6</f>
        <v>0</v>
      </c>
      <c r="L41" s="139">
        <f t="shared" si="8"/>
        <v>0</v>
      </c>
      <c r="M41" s="144"/>
    </row>
    <row r="42" spans="1:25" ht="16.5" customHeight="1" x14ac:dyDescent="0.25">
      <c r="A42" s="86" t="s">
        <v>49</v>
      </c>
      <c r="B42" s="142"/>
      <c r="C42" s="143"/>
      <c r="D42" s="143"/>
      <c r="E42" s="95">
        <f t="shared" si="5"/>
        <v>0</v>
      </c>
      <c r="F42" s="142"/>
      <c r="G42" s="143"/>
      <c r="H42" s="143"/>
      <c r="I42" s="95">
        <f t="shared" si="6"/>
        <v>0</v>
      </c>
      <c r="J42" s="96">
        <f t="shared" si="7"/>
        <v>0</v>
      </c>
      <c r="K42" s="139">
        <f>Import_M!H7</f>
        <v>0</v>
      </c>
      <c r="L42" s="139">
        <f t="shared" si="8"/>
        <v>0</v>
      </c>
      <c r="M42" s="144"/>
    </row>
    <row r="43" spans="1:25" ht="16.5" customHeight="1" x14ac:dyDescent="0.25">
      <c r="A43" s="86" t="s">
        <v>50</v>
      </c>
      <c r="B43" s="142"/>
      <c r="C43" s="143"/>
      <c r="D43" s="143"/>
      <c r="E43" s="95">
        <f t="shared" si="5"/>
        <v>0</v>
      </c>
      <c r="F43" s="142"/>
      <c r="G43" s="143"/>
      <c r="H43" s="143"/>
      <c r="I43" s="95">
        <f t="shared" si="6"/>
        <v>0</v>
      </c>
      <c r="J43" s="96">
        <f t="shared" si="7"/>
        <v>0</v>
      </c>
      <c r="K43" s="139">
        <f>Import_M!H8</f>
        <v>0</v>
      </c>
      <c r="L43" s="139">
        <f t="shared" si="8"/>
        <v>0</v>
      </c>
      <c r="M43" s="144"/>
    </row>
    <row r="44" spans="1:25" ht="16.5" customHeight="1" x14ac:dyDescent="0.25">
      <c r="A44" s="86" t="s">
        <v>51</v>
      </c>
      <c r="B44" s="142"/>
      <c r="C44" s="143"/>
      <c r="D44" s="143"/>
      <c r="E44" s="95">
        <f t="shared" si="5"/>
        <v>0</v>
      </c>
      <c r="F44" s="142"/>
      <c r="G44" s="143"/>
      <c r="H44" s="143"/>
      <c r="I44" s="95">
        <f t="shared" si="6"/>
        <v>0</v>
      </c>
      <c r="J44" s="96">
        <f t="shared" si="7"/>
        <v>0</v>
      </c>
      <c r="K44" s="139">
        <f>Import_M!H9</f>
        <v>0</v>
      </c>
      <c r="L44" s="139">
        <f t="shared" si="8"/>
        <v>0</v>
      </c>
      <c r="M44" s="144"/>
    </row>
    <row r="45" spans="1:25" ht="16.5" customHeight="1" x14ac:dyDescent="0.25">
      <c r="A45" s="145" t="s">
        <v>52</v>
      </c>
      <c r="B45" s="142"/>
      <c r="C45" s="143"/>
      <c r="D45" s="143"/>
      <c r="E45" s="95">
        <f t="shared" si="5"/>
        <v>0</v>
      </c>
      <c r="F45" s="142"/>
      <c r="G45" s="143"/>
      <c r="H45" s="143"/>
      <c r="I45" s="95">
        <f t="shared" si="6"/>
        <v>0</v>
      </c>
      <c r="J45" s="96">
        <f t="shared" si="7"/>
        <v>0</v>
      </c>
      <c r="K45" s="139">
        <f>Import_M!H10</f>
        <v>0</v>
      </c>
      <c r="L45" s="139">
        <f t="shared" si="8"/>
        <v>0</v>
      </c>
      <c r="M45" s="146"/>
    </row>
    <row r="46" spans="1:25" ht="16.5" customHeight="1" x14ac:dyDescent="0.25">
      <c r="A46" s="86" t="s">
        <v>53</v>
      </c>
      <c r="B46" s="142"/>
      <c r="C46" s="143"/>
      <c r="D46" s="143"/>
      <c r="E46" s="95">
        <f t="shared" si="5"/>
        <v>0</v>
      </c>
      <c r="F46" s="142"/>
      <c r="G46" s="143"/>
      <c r="H46" s="143"/>
      <c r="I46" s="95">
        <f t="shared" si="6"/>
        <v>0</v>
      </c>
      <c r="J46" s="96">
        <f t="shared" si="7"/>
        <v>0</v>
      </c>
      <c r="K46" s="139">
        <f>Import_M!H11</f>
        <v>0</v>
      </c>
      <c r="L46" s="139">
        <f t="shared" si="8"/>
        <v>0</v>
      </c>
      <c r="M46" s="144"/>
    </row>
    <row r="47" spans="1:25" ht="16.5" customHeight="1" thickBot="1" x14ac:dyDescent="0.3">
      <c r="A47" s="97" t="s">
        <v>54</v>
      </c>
      <c r="B47" s="147"/>
      <c r="C47" s="148"/>
      <c r="D47" s="148"/>
      <c r="E47" s="100">
        <f t="shared" si="5"/>
        <v>0</v>
      </c>
      <c r="F47" s="149"/>
      <c r="G47" s="150"/>
      <c r="H47" s="150"/>
      <c r="I47" s="100">
        <f t="shared" si="6"/>
        <v>0</v>
      </c>
      <c r="J47" s="103">
        <f t="shared" si="7"/>
        <v>0</v>
      </c>
      <c r="K47" s="151"/>
      <c r="L47" s="151"/>
      <c r="M47" s="152"/>
    </row>
    <row r="48" spans="1:25" ht="16.5" customHeight="1" thickBot="1" x14ac:dyDescent="0.3">
      <c r="A48" s="104" t="s">
        <v>55</v>
      </c>
      <c r="B48" s="105">
        <f t="shared" ref="B48:L48" si="9">SUM(B40:B47)</f>
        <v>0</v>
      </c>
      <c r="C48" s="106">
        <f t="shared" si="9"/>
        <v>0</v>
      </c>
      <c r="D48" s="106">
        <f t="shared" si="9"/>
        <v>0</v>
      </c>
      <c r="E48" s="107">
        <f t="shared" si="9"/>
        <v>0</v>
      </c>
      <c r="F48" s="108">
        <f t="shared" si="9"/>
        <v>0</v>
      </c>
      <c r="G48" s="109">
        <f t="shared" si="9"/>
        <v>0</v>
      </c>
      <c r="H48" s="109">
        <f t="shared" si="9"/>
        <v>0</v>
      </c>
      <c r="I48" s="109">
        <f t="shared" si="9"/>
        <v>0</v>
      </c>
      <c r="J48" s="110">
        <f t="shared" si="9"/>
        <v>0</v>
      </c>
      <c r="K48" s="110">
        <f t="shared" si="9"/>
        <v>0</v>
      </c>
      <c r="L48" s="110">
        <f t="shared" si="9"/>
        <v>0</v>
      </c>
      <c r="M48" s="152"/>
    </row>
    <row r="49" spans="1:13" ht="16.5" customHeight="1" x14ac:dyDescent="0.25">
      <c r="A49" s="111" t="s">
        <v>56</v>
      </c>
      <c r="B49" s="137"/>
      <c r="C49" s="138"/>
      <c r="D49" s="138"/>
      <c r="E49" s="112">
        <f t="shared" ref="E49:E56" si="10">B49+C49-D49</f>
        <v>0</v>
      </c>
      <c r="F49" s="137"/>
      <c r="G49" s="138"/>
      <c r="H49" s="138"/>
      <c r="I49" s="113">
        <f t="shared" ref="I49:I56" si="11">F49+G49-H49</f>
        <v>0</v>
      </c>
      <c r="J49" s="92">
        <f t="shared" ref="J49:J56" si="12">E49-I49</f>
        <v>0</v>
      </c>
      <c r="K49" s="92">
        <f>Import_M!H13</f>
        <v>0</v>
      </c>
      <c r="L49" s="139">
        <f t="shared" ref="L49:L55" si="13">K49-J49</f>
        <v>0</v>
      </c>
      <c r="M49" s="152"/>
    </row>
    <row r="50" spans="1:13" ht="16.5" customHeight="1" x14ac:dyDescent="0.25">
      <c r="A50" s="86" t="s">
        <v>57</v>
      </c>
      <c r="B50" s="142"/>
      <c r="C50" s="143"/>
      <c r="D50" s="143"/>
      <c r="E50" s="114">
        <f t="shared" si="10"/>
        <v>0</v>
      </c>
      <c r="F50" s="142"/>
      <c r="G50" s="143"/>
      <c r="H50" s="143"/>
      <c r="I50" s="115">
        <f t="shared" si="11"/>
        <v>0</v>
      </c>
      <c r="J50" s="96">
        <f t="shared" si="12"/>
        <v>0</v>
      </c>
      <c r="K50" s="92">
        <f>Import_M!H14</f>
        <v>0</v>
      </c>
      <c r="L50" s="139">
        <f t="shared" si="13"/>
        <v>0</v>
      </c>
      <c r="M50" s="152"/>
    </row>
    <row r="51" spans="1:13" ht="16.5" customHeight="1" x14ac:dyDescent="0.25">
      <c r="A51" s="86" t="s">
        <v>58</v>
      </c>
      <c r="B51" s="142"/>
      <c r="C51" s="143"/>
      <c r="D51" s="143"/>
      <c r="E51" s="114">
        <f t="shared" si="10"/>
        <v>0</v>
      </c>
      <c r="F51" s="142"/>
      <c r="G51" s="143"/>
      <c r="H51" s="143"/>
      <c r="I51" s="115">
        <f t="shared" si="11"/>
        <v>0</v>
      </c>
      <c r="J51" s="96">
        <f t="shared" si="12"/>
        <v>0</v>
      </c>
      <c r="K51" s="92">
        <f>Import_M!H15</f>
        <v>0</v>
      </c>
      <c r="L51" s="139">
        <f t="shared" si="13"/>
        <v>0</v>
      </c>
      <c r="M51" s="152"/>
    </row>
    <row r="52" spans="1:13" ht="16.5" customHeight="1" x14ac:dyDescent="0.25">
      <c r="A52" s="111" t="s">
        <v>59</v>
      </c>
      <c r="B52" s="142"/>
      <c r="C52" s="143"/>
      <c r="D52" s="143"/>
      <c r="E52" s="114">
        <f t="shared" si="10"/>
        <v>0</v>
      </c>
      <c r="F52" s="142"/>
      <c r="G52" s="143"/>
      <c r="H52" s="143"/>
      <c r="I52" s="115">
        <f t="shared" si="11"/>
        <v>0</v>
      </c>
      <c r="J52" s="96">
        <f t="shared" si="12"/>
        <v>0</v>
      </c>
      <c r="K52" s="92">
        <f>Import_M!H16</f>
        <v>0</v>
      </c>
      <c r="L52" s="139">
        <f t="shared" si="13"/>
        <v>0</v>
      </c>
      <c r="M52" s="152"/>
    </row>
    <row r="53" spans="1:13" ht="16.5" customHeight="1" x14ac:dyDescent="0.25">
      <c r="A53" s="86" t="s">
        <v>60</v>
      </c>
      <c r="B53" s="142"/>
      <c r="C53" s="143"/>
      <c r="D53" s="143"/>
      <c r="E53" s="114">
        <f t="shared" si="10"/>
        <v>0</v>
      </c>
      <c r="F53" s="142"/>
      <c r="G53" s="143"/>
      <c r="H53" s="143"/>
      <c r="I53" s="115">
        <f t="shared" si="11"/>
        <v>0</v>
      </c>
      <c r="J53" s="96">
        <f t="shared" si="12"/>
        <v>0</v>
      </c>
      <c r="K53" s="92">
        <f>Import_M!H17</f>
        <v>0</v>
      </c>
      <c r="L53" s="139">
        <f t="shared" si="13"/>
        <v>0</v>
      </c>
      <c r="M53" s="152"/>
    </row>
    <row r="54" spans="1:13" ht="16.5" customHeight="1" x14ac:dyDescent="0.25">
      <c r="A54" s="86" t="s">
        <v>61</v>
      </c>
      <c r="B54" s="142"/>
      <c r="C54" s="143"/>
      <c r="D54" s="143"/>
      <c r="E54" s="114">
        <f t="shared" si="10"/>
        <v>0</v>
      </c>
      <c r="F54" s="142"/>
      <c r="G54" s="143"/>
      <c r="H54" s="143"/>
      <c r="I54" s="115">
        <f t="shared" si="11"/>
        <v>0</v>
      </c>
      <c r="J54" s="96">
        <f t="shared" si="12"/>
        <v>0</v>
      </c>
      <c r="K54" s="92">
        <f>Import_M!H18</f>
        <v>0</v>
      </c>
      <c r="L54" s="139">
        <f t="shared" si="13"/>
        <v>0</v>
      </c>
      <c r="M54" s="152"/>
    </row>
    <row r="55" spans="1:13" ht="16.5" customHeight="1" x14ac:dyDescent="0.25">
      <c r="A55" s="86" t="s">
        <v>62</v>
      </c>
      <c r="B55" s="142"/>
      <c r="C55" s="143"/>
      <c r="D55" s="143"/>
      <c r="E55" s="114">
        <f t="shared" si="10"/>
        <v>0</v>
      </c>
      <c r="F55" s="142"/>
      <c r="G55" s="143"/>
      <c r="H55" s="143"/>
      <c r="I55" s="115">
        <f t="shared" si="11"/>
        <v>0</v>
      </c>
      <c r="J55" s="96">
        <f t="shared" si="12"/>
        <v>0</v>
      </c>
      <c r="K55" s="92">
        <f>Import_M!H19</f>
        <v>0</v>
      </c>
      <c r="L55" s="139">
        <f t="shared" si="13"/>
        <v>0</v>
      </c>
      <c r="M55" s="152"/>
    </row>
    <row r="56" spans="1:13" ht="16.5" customHeight="1" thickBot="1" x14ac:dyDescent="0.3">
      <c r="A56" s="86" t="s">
        <v>63</v>
      </c>
      <c r="B56" s="142"/>
      <c r="C56" s="143"/>
      <c r="D56" s="143"/>
      <c r="E56" s="114">
        <f t="shared" si="10"/>
        <v>0</v>
      </c>
      <c r="F56" s="149"/>
      <c r="G56" s="150"/>
      <c r="H56" s="150"/>
      <c r="I56" s="116">
        <f t="shared" si="11"/>
        <v>0</v>
      </c>
      <c r="J56" s="103">
        <f t="shared" si="12"/>
        <v>0</v>
      </c>
      <c r="K56" s="151"/>
      <c r="L56" s="151"/>
      <c r="M56" s="152"/>
    </row>
    <row r="57" spans="1:13" ht="16.5" customHeight="1" thickBot="1" x14ac:dyDescent="0.3">
      <c r="A57" s="104" t="s">
        <v>64</v>
      </c>
      <c r="B57" s="108">
        <f t="shared" ref="B57:L57" si="14">SUM(B49:B56)</f>
        <v>0</v>
      </c>
      <c r="C57" s="109">
        <f t="shared" si="14"/>
        <v>0</v>
      </c>
      <c r="D57" s="109">
        <f t="shared" si="14"/>
        <v>0</v>
      </c>
      <c r="E57" s="110">
        <f t="shared" si="14"/>
        <v>0</v>
      </c>
      <c r="F57" s="108">
        <f t="shared" si="14"/>
        <v>0</v>
      </c>
      <c r="G57" s="109">
        <f t="shared" si="14"/>
        <v>0</v>
      </c>
      <c r="H57" s="109">
        <f t="shared" si="14"/>
        <v>0</v>
      </c>
      <c r="I57" s="109">
        <f t="shared" si="14"/>
        <v>0</v>
      </c>
      <c r="J57" s="110">
        <f t="shared" si="14"/>
        <v>0</v>
      </c>
      <c r="K57" s="110">
        <f t="shared" si="14"/>
        <v>0</v>
      </c>
      <c r="L57" s="110">
        <f t="shared" si="14"/>
        <v>0</v>
      </c>
      <c r="M57" s="152"/>
    </row>
    <row r="58" spans="1:13" ht="16.5" customHeight="1" thickBot="1" x14ac:dyDescent="0.3">
      <c r="A58" s="117" t="s">
        <v>65</v>
      </c>
      <c r="B58" s="118">
        <f t="shared" ref="B58:L58" si="15">B48+B57</f>
        <v>0</v>
      </c>
      <c r="C58" s="119">
        <f t="shared" si="15"/>
        <v>0</v>
      </c>
      <c r="D58" s="119">
        <f t="shared" si="15"/>
        <v>0</v>
      </c>
      <c r="E58" s="120">
        <f t="shared" si="15"/>
        <v>0</v>
      </c>
      <c r="F58" s="121">
        <f t="shared" si="15"/>
        <v>0</v>
      </c>
      <c r="G58" s="122">
        <f t="shared" si="15"/>
        <v>0</v>
      </c>
      <c r="H58" s="122">
        <f t="shared" si="15"/>
        <v>0</v>
      </c>
      <c r="I58" s="122">
        <f t="shared" si="15"/>
        <v>0</v>
      </c>
      <c r="J58" s="123">
        <f t="shared" si="15"/>
        <v>0</v>
      </c>
      <c r="K58" s="123">
        <f t="shared" si="15"/>
        <v>0</v>
      </c>
      <c r="L58" s="123">
        <f t="shared" si="15"/>
        <v>0</v>
      </c>
      <c r="M58" s="153"/>
    </row>
    <row r="59" spans="1:13" ht="16.5" customHeight="1" x14ac:dyDescent="0.25">
      <c r="A59" s="154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</row>
    <row r="60" spans="1:13" ht="16.5" customHeight="1" x14ac:dyDescent="0.25">
      <c r="A60" s="156" t="s">
        <v>21</v>
      </c>
      <c r="B60" s="156"/>
      <c r="C60" s="156"/>
      <c r="D60" s="156"/>
      <c r="E60" s="156"/>
      <c r="F60" s="156"/>
      <c r="G60" s="157"/>
      <c r="H60" s="157"/>
      <c r="I60" s="157"/>
      <c r="J60" s="157"/>
      <c r="K60" s="157"/>
      <c r="L60" s="157"/>
      <c r="M60" s="157"/>
    </row>
    <row r="61" spans="1:13" ht="16.5" customHeight="1" x14ac:dyDescent="0.25">
      <c r="A61" s="158"/>
      <c r="B61" s="158"/>
      <c r="C61" s="158"/>
      <c r="D61" s="158"/>
      <c r="E61" s="158"/>
      <c r="F61" s="158"/>
      <c r="G61" s="69"/>
      <c r="H61" s="69"/>
      <c r="I61" s="69"/>
      <c r="J61" s="69"/>
      <c r="K61" s="69"/>
      <c r="L61" s="69"/>
      <c r="M61" s="69"/>
    </row>
    <row r="62" spans="1:13" ht="16.5" customHeight="1" x14ac:dyDescent="0.25">
      <c r="A62" s="159" t="s">
        <v>22</v>
      </c>
      <c r="B62" s="159"/>
      <c r="C62" s="159"/>
      <c r="D62" s="159"/>
      <c r="E62" s="159"/>
      <c r="F62" s="159"/>
      <c r="G62" s="157"/>
      <c r="H62" s="157"/>
      <c r="I62" s="157"/>
      <c r="J62" s="157"/>
      <c r="K62" s="157"/>
      <c r="L62" s="157"/>
      <c r="M62" s="157"/>
    </row>
    <row r="63" spans="1:13" ht="16.5" customHeight="1" x14ac:dyDescent="0.25">
      <c r="A63" s="158"/>
      <c r="B63" s="158"/>
      <c r="C63" s="158"/>
      <c r="D63" s="158"/>
      <c r="E63" s="158"/>
      <c r="F63" s="158"/>
      <c r="G63" s="69"/>
      <c r="H63" s="69"/>
      <c r="I63" s="69"/>
      <c r="J63" s="69"/>
      <c r="K63" s="69"/>
      <c r="L63" s="69"/>
      <c r="M63" s="69"/>
    </row>
    <row r="64" spans="1:13" ht="16.5" customHeight="1" x14ac:dyDescent="0.25">
      <c r="A64" s="159"/>
      <c r="B64" s="159"/>
      <c r="C64" s="159"/>
      <c r="D64" s="159"/>
      <c r="E64" s="159"/>
      <c r="F64" s="159"/>
      <c r="G64" s="157"/>
      <c r="H64" s="157"/>
      <c r="I64" s="157"/>
      <c r="J64" s="157"/>
      <c r="K64" s="157"/>
      <c r="L64" s="157"/>
      <c r="M64" s="157"/>
    </row>
  </sheetData>
  <mergeCells count="27"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  <mergeCell ref="A35:A38"/>
    <mergeCell ref="B35:E35"/>
    <mergeCell ref="F35:I35"/>
    <mergeCell ref="I36:I38"/>
    <mergeCell ref="A9:A12"/>
    <mergeCell ref="B9:E9"/>
    <mergeCell ref="F9:I9"/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J35:J38"/>
  </mergeCells>
  <dataValidations count="2">
    <dataValidation allowBlank="1" showInputMessage="1" showErrorMessage="1" prompt="Nem szerkeszthető!" sqref="A2:M2 N4:N6 D4:J6 L6:M6" xr:uid="{36D89D78-57AD-4FF2-88B8-08C56C58914A}"/>
    <dataValidation allowBlank="1" showInputMessage="1" showErrorMessage="1" promptTitle="AA14:AA30" prompt="Nem szerkeszthető!" sqref="AA37" xr:uid="{C2C5B1D6-3F46-4DD3-8AB4-7F60D94B4786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C3DC-1428-4B24-AB3B-4071702F121B}">
  <sheetPr>
    <pageSetUpPr fitToPage="1"/>
  </sheetPr>
  <dimension ref="A1:V48"/>
  <sheetViews>
    <sheetView showGridLines="0" zoomScaleNormal="100" workbookViewId="0"/>
  </sheetViews>
  <sheetFormatPr defaultColWidth="9" defaultRowHeight="16.5" x14ac:dyDescent="0.3"/>
  <cols>
    <col min="1" max="1" width="14.125" style="294" customWidth="1"/>
    <col min="2" max="2" width="10.5" style="294" customWidth="1"/>
    <col min="3" max="3" width="5" style="294" customWidth="1"/>
    <col min="4" max="5" width="12.5" style="294" customWidth="1"/>
    <col min="6" max="6" width="11.375" style="294" customWidth="1"/>
    <col min="7" max="7" width="10.375" style="294" customWidth="1"/>
    <col min="8" max="8" width="12.25" style="294" customWidth="1"/>
    <col min="9" max="9" width="7" style="294" customWidth="1"/>
    <col min="10" max="11" width="12.25" style="294" customWidth="1"/>
    <col min="12" max="12" width="12.125" style="294" customWidth="1"/>
    <col min="13" max="14" width="11.5" style="294" customWidth="1"/>
    <col min="15" max="16" width="9" style="294"/>
    <col min="17" max="17" width="9.75" style="294" customWidth="1"/>
    <col min="18" max="18" width="9" style="294"/>
    <col min="19" max="19" width="9.875" style="294" customWidth="1"/>
    <col min="20" max="20" width="9.75" style="294" customWidth="1"/>
    <col min="21" max="21" width="10" style="294" customWidth="1"/>
    <col min="22" max="22" width="10.25" style="294" customWidth="1"/>
    <col min="23" max="16384" width="9" style="294"/>
  </cols>
  <sheetData>
    <row r="1" spans="1:22" x14ac:dyDescent="0.3">
      <c r="A1" s="291" t="s">
        <v>272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3"/>
      <c r="P1" s="292"/>
      <c r="Q1" s="292"/>
      <c r="R1" s="292"/>
      <c r="S1" s="292"/>
      <c r="T1" s="292"/>
    </row>
    <row r="2" spans="1:22" x14ac:dyDescent="0.3">
      <c r="A2" s="295"/>
      <c r="B2" s="295"/>
      <c r="C2" s="295"/>
      <c r="D2" s="296">
        <f>A45</f>
        <v>0</v>
      </c>
      <c r="E2" s="296">
        <f>A47</f>
        <v>0</v>
      </c>
      <c r="F2" s="295"/>
      <c r="G2" s="295"/>
      <c r="H2" s="295"/>
      <c r="I2" s="295"/>
      <c r="J2" s="295"/>
      <c r="K2" s="292"/>
      <c r="L2" s="292"/>
      <c r="M2" s="292"/>
      <c r="N2" s="292"/>
      <c r="O2" s="293"/>
      <c r="P2" s="292"/>
      <c r="Q2" s="292"/>
      <c r="R2" s="292"/>
      <c r="S2" s="292"/>
      <c r="T2" s="292"/>
      <c r="U2" s="167" t="s">
        <v>215</v>
      </c>
    </row>
    <row r="3" spans="1:22" x14ac:dyDescent="0.3">
      <c r="A3" s="297" t="s">
        <v>382</v>
      </c>
      <c r="B3" s="295"/>
      <c r="C3" s="295"/>
      <c r="D3" s="295"/>
      <c r="E3" s="295"/>
      <c r="F3" s="295"/>
      <c r="G3" s="295"/>
      <c r="H3" s="295"/>
      <c r="I3" s="295"/>
      <c r="J3" s="295"/>
      <c r="K3" s="292"/>
      <c r="L3" s="292"/>
      <c r="M3" s="292"/>
      <c r="N3" s="292"/>
      <c r="O3" s="293"/>
      <c r="P3" s="292"/>
      <c r="Q3" s="292"/>
      <c r="R3" s="292"/>
      <c r="S3" s="292"/>
      <c r="T3" s="292"/>
    </row>
    <row r="4" spans="1:22" x14ac:dyDescent="0.3">
      <c r="A4" s="64" t="s">
        <v>3</v>
      </c>
      <c r="B4" s="65">
        <f xml:space="preserve"> Alapa!$C$17</f>
        <v>0</v>
      </c>
      <c r="C4" s="65"/>
      <c r="D4" s="65"/>
      <c r="E4" s="65"/>
      <c r="F4" s="65"/>
      <c r="G4" s="67" t="s">
        <v>28</v>
      </c>
      <c r="H4" s="65">
        <f>Alapa!$C$15</f>
        <v>0</v>
      </c>
      <c r="I4" s="65"/>
      <c r="J4" s="65"/>
      <c r="K4" s="65"/>
      <c r="L4" s="298"/>
      <c r="M4" s="292"/>
      <c r="N4" s="292"/>
      <c r="O4" s="293"/>
      <c r="P4" s="292"/>
      <c r="Q4" s="292"/>
      <c r="R4" s="292"/>
      <c r="S4" s="292"/>
      <c r="T4" s="292"/>
      <c r="U4" s="299" t="s">
        <v>2</v>
      </c>
      <c r="V4" s="300">
        <v>1</v>
      </c>
    </row>
    <row r="5" spans="1:22" x14ac:dyDescent="0.3">
      <c r="A5" s="64" t="s">
        <v>1</v>
      </c>
      <c r="B5" s="65">
        <f xml:space="preserve"> Alapa!$C$12</f>
        <v>0</v>
      </c>
      <c r="C5" s="70"/>
      <c r="D5" s="65"/>
      <c r="E5" s="65"/>
      <c r="F5" s="65"/>
      <c r="G5" s="65" t="s">
        <v>2</v>
      </c>
      <c r="H5" s="65" t="e">
        <f>VLOOKUP(V4,Alapa!$G$2:$H$22,2)</f>
        <v>#N/A</v>
      </c>
      <c r="I5" s="65"/>
      <c r="J5" s="65" t="s">
        <v>13</v>
      </c>
      <c r="K5" s="301" t="str">
        <f>IF(Alapa!$N$2=0," ",Alapa!$N$2)</f>
        <v xml:space="preserve"> </v>
      </c>
      <c r="L5" s="298"/>
      <c r="M5" s="292"/>
      <c r="N5" s="292"/>
      <c r="O5" s="293"/>
      <c r="P5" s="292"/>
      <c r="Q5" s="292"/>
      <c r="R5" s="292"/>
      <c r="S5" s="292"/>
      <c r="T5" s="292"/>
    </row>
    <row r="6" spans="1:22" x14ac:dyDescent="0.3">
      <c r="A6" s="302"/>
      <c r="B6" s="302"/>
      <c r="C6" s="303"/>
      <c r="D6" s="302"/>
      <c r="E6" s="302"/>
      <c r="F6" s="302"/>
      <c r="G6" s="304"/>
      <c r="H6" s="302"/>
      <c r="I6" s="302"/>
      <c r="J6" s="302"/>
      <c r="K6" s="302"/>
      <c r="L6" s="304"/>
      <c r="M6" s="292"/>
      <c r="N6" s="292"/>
      <c r="O6" s="293"/>
      <c r="P6" s="292"/>
      <c r="Q6" s="292"/>
      <c r="R6" s="292"/>
      <c r="S6" s="292"/>
      <c r="T6" s="292"/>
    </row>
    <row r="7" spans="1:22" x14ac:dyDescent="0.3">
      <c r="A7" s="292"/>
      <c r="B7" s="305" t="s">
        <v>273</v>
      </c>
      <c r="C7" s="292"/>
      <c r="D7" s="306"/>
      <c r="E7" s="292"/>
      <c r="F7" s="292"/>
      <c r="G7" s="302"/>
      <c r="H7" s="302"/>
      <c r="I7" s="302"/>
      <c r="J7" s="302"/>
      <c r="K7" s="292"/>
      <c r="L7" s="292"/>
      <c r="M7" s="292"/>
      <c r="N7" s="292"/>
      <c r="O7" s="293"/>
      <c r="P7" s="292"/>
      <c r="Q7" s="292"/>
      <c r="R7" s="292"/>
      <c r="S7" s="292"/>
      <c r="T7" s="292"/>
    </row>
    <row r="8" spans="1:22" ht="17.25" thickBot="1" x14ac:dyDescent="0.35">
      <c r="A8" s="292"/>
      <c r="B8" s="305" t="s">
        <v>274</v>
      </c>
      <c r="C8" s="292"/>
      <c r="D8" s="306"/>
      <c r="E8" s="292"/>
      <c r="F8" s="292"/>
      <c r="G8" s="292"/>
      <c r="H8" s="307" t="s">
        <v>275</v>
      </c>
      <c r="I8" s="308">
        <f>D8-D7+1</f>
        <v>1</v>
      </c>
      <c r="J8" s="292"/>
      <c r="K8" s="292"/>
      <c r="L8" s="292"/>
      <c r="M8" s="292"/>
      <c r="N8" s="292"/>
      <c r="O8" s="309"/>
      <c r="P8" s="292"/>
      <c r="Q8" s="292"/>
      <c r="R8" s="292"/>
      <c r="S8" s="292"/>
      <c r="T8" s="292"/>
    </row>
    <row r="9" spans="1:22" ht="25.5" x14ac:dyDescent="0.3">
      <c r="A9" s="310" t="s">
        <v>238</v>
      </c>
      <c r="B9" s="311" t="s">
        <v>232</v>
      </c>
      <c r="C9" s="311" t="s">
        <v>276</v>
      </c>
      <c r="D9" s="312" t="s">
        <v>277</v>
      </c>
      <c r="E9" s="312" t="s">
        <v>278</v>
      </c>
      <c r="F9" s="312" t="s">
        <v>279</v>
      </c>
      <c r="G9" s="313" t="s">
        <v>280</v>
      </c>
      <c r="H9" s="312" t="s">
        <v>281</v>
      </c>
      <c r="I9" s="312" t="s">
        <v>282</v>
      </c>
      <c r="J9" s="312" t="s">
        <v>283</v>
      </c>
      <c r="K9" s="312" t="s">
        <v>284</v>
      </c>
      <c r="L9" s="312" t="s">
        <v>285</v>
      </c>
      <c r="M9" s="312" t="s">
        <v>286</v>
      </c>
      <c r="N9" s="312" t="s">
        <v>40</v>
      </c>
      <c r="O9" s="312" t="s">
        <v>287</v>
      </c>
      <c r="P9" s="312" t="s">
        <v>288</v>
      </c>
      <c r="Q9" s="312" t="s">
        <v>289</v>
      </c>
      <c r="R9" s="312" t="s">
        <v>290</v>
      </c>
      <c r="S9" s="312" t="s">
        <v>291</v>
      </c>
      <c r="T9" s="314" t="s">
        <v>292</v>
      </c>
    </row>
    <row r="10" spans="1:22" x14ac:dyDescent="0.3">
      <c r="A10" s="315"/>
      <c r="B10" s="316"/>
      <c r="C10" s="317"/>
      <c r="D10" s="318"/>
      <c r="E10" s="318"/>
      <c r="F10" s="319"/>
      <c r="G10" s="320"/>
      <c r="H10" s="318"/>
      <c r="I10" s="321">
        <f t="shared" ref="I10:I15" si="0">IF(F10-$D$7&lt;0,$I$8,$D$8-F10+1)</f>
        <v>1</v>
      </c>
      <c r="J10" s="318"/>
      <c r="K10" s="321">
        <f>IF(J10=D10,0,IF(F10-$D$7&lt;0,IF(H10&gt;(D10-E10)*G10/$I$8*I10,(D10-E10)*G10/$I$8*I10,H10),(D10-E10)*G10/$I$8*I10))</f>
        <v>0</v>
      </c>
      <c r="L10" s="318"/>
      <c r="M10" s="321">
        <f>SUM(J10:K10)</f>
        <v>0</v>
      </c>
      <c r="N10" s="321">
        <f>L10-M10</f>
        <v>0</v>
      </c>
      <c r="O10" s="318"/>
      <c r="P10" s="318"/>
      <c r="Q10" s="318"/>
      <c r="R10" s="318"/>
      <c r="S10" s="321">
        <f>IF(F10-$D$7&lt;0,H10-M10-O10+P10,D10-M10-O10+P10)</f>
        <v>0</v>
      </c>
      <c r="T10" s="322">
        <f>D10-S10</f>
        <v>0</v>
      </c>
    </row>
    <row r="11" spans="1:22" x14ac:dyDescent="0.3">
      <c r="A11" s="315"/>
      <c r="B11" s="323"/>
      <c r="C11" s="317"/>
      <c r="D11" s="318"/>
      <c r="E11" s="318"/>
      <c r="F11" s="319"/>
      <c r="G11" s="320"/>
      <c r="H11" s="318"/>
      <c r="I11" s="321">
        <f>IF(F11-$D$7&lt;0,$I$8,$D$8-F11+1)</f>
        <v>1</v>
      </c>
      <c r="J11" s="318"/>
      <c r="K11" s="321">
        <f t="shared" ref="K11:K14" si="1">IF(J11=D11,0,IF(F11-$D$7&lt;0,IF(H11&gt;(D11-E11)*G11/$I$8*I11,(D11-E11)*G11/$I$8*I11,H11),(D11-E11)*G11/$I$8*I11))</f>
        <v>0</v>
      </c>
      <c r="L11" s="318"/>
      <c r="M11" s="321">
        <f t="shared" ref="M11:M15" si="2">SUM(J11:K11)</f>
        <v>0</v>
      </c>
      <c r="N11" s="321">
        <f t="shared" ref="N11:N15" si="3">L11-M11</f>
        <v>0</v>
      </c>
      <c r="O11" s="318"/>
      <c r="P11" s="318"/>
      <c r="Q11" s="318"/>
      <c r="R11" s="318"/>
      <c r="S11" s="321">
        <f t="shared" ref="S11:S15" si="4">IF(F11-$D$7&lt;0,H11-M11-O11+P11,D11-M11-O11+P11)</f>
        <v>0</v>
      </c>
      <c r="T11" s="322">
        <f t="shared" ref="T11:T15" si="5">D11-S11</f>
        <v>0</v>
      </c>
    </row>
    <row r="12" spans="1:22" x14ac:dyDescent="0.3">
      <c r="A12" s="315"/>
      <c r="B12" s="323"/>
      <c r="C12" s="317"/>
      <c r="D12" s="318"/>
      <c r="E12" s="318"/>
      <c r="F12" s="319"/>
      <c r="G12" s="320"/>
      <c r="H12" s="318"/>
      <c r="I12" s="321">
        <f t="shared" si="0"/>
        <v>1</v>
      </c>
      <c r="J12" s="318"/>
      <c r="K12" s="321">
        <f t="shared" si="1"/>
        <v>0</v>
      </c>
      <c r="L12" s="318"/>
      <c r="M12" s="321">
        <f t="shared" si="2"/>
        <v>0</v>
      </c>
      <c r="N12" s="321">
        <f t="shared" si="3"/>
        <v>0</v>
      </c>
      <c r="O12" s="318"/>
      <c r="P12" s="318"/>
      <c r="Q12" s="318"/>
      <c r="R12" s="318"/>
      <c r="S12" s="321">
        <f t="shared" si="4"/>
        <v>0</v>
      </c>
      <c r="T12" s="322">
        <f t="shared" si="5"/>
        <v>0</v>
      </c>
    </row>
    <row r="13" spans="1:22" x14ac:dyDescent="0.3">
      <c r="A13" s="315"/>
      <c r="B13" s="323"/>
      <c r="C13" s="317"/>
      <c r="D13" s="318"/>
      <c r="E13" s="318"/>
      <c r="F13" s="319"/>
      <c r="G13" s="320"/>
      <c r="H13" s="318"/>
      <c r="I13" s="321">
        <f t="shared" si="0"/>
        <v>1</v>
      </c>
      <c r="J13" s="318"/>
      <c r="K13" s="321">
        <f t="shared" si="1"/>
        <v>0</v>
      </c>
      <c r="L13" s="318"/>
      <c r="M13" s="321">
        <f t="shared" si="2"/>
        <v>0</v>
      </c>
      <c r="N13" s="321">
        <f t="shared" si="3"/>
        <v>0</v>
      </c>
      <c r="O13" s="318"/>
      <c r="P13" s="318"/>
      <c r="Q13" s="318"/>
      <c r="R13" s="318"/>
      <c r="S13" s="321">
        <f t="shared" si="4"/>
        <v>0</v>
      </c>
      <c r="T13" s="322">
        <f t="shared" si="5"/>
        <v>0</v>
      </c>
    </row>
    <row r="14" spans="1:22" x14ac:dyDescent="0.3">
      <c r="A14" s="315"/>
      <c r="B14" s="323"/>
      <c r="C14" s="317"/>
      <c r="D14" s="318"/>
      <c r="E14" s="318"/>
      <c r="F14" s="319"/>
      <c r="G14" s="320"/>
      <c r="H14" s="318"/>
      <c r="I14" s="321">
        <f t="shared" si="0"/>
        <v>1</v>
      </c>
      <c r="J14" s="318"/>
      <c r="K14" s="321">
        <f t="shared" si="1"/>
        <v>0</v>
      </c>
      <c r="L14" s="318"/>
      <c r="M14" s="321">
        <f t="shared" si="2"/>
        <v>0</v>
      </c>
      <c r="N14" s="321">
        <f t="shared" si="3"/>
        <v>0</v>
      </c>
      <c r="O14" s="318"/>
      <c r="P14" s="318"/>
      <c r="Q14" s="318"/>
      <c r="R14" s="318"/>
      <c r="S14" s="321">
        <f t="shared" si="4"/>
        <v>0</v>
      </c>
      <c r="T14" s="322">
        <f t="shared" si="5"/>
        <v>0</v>
      </c>
    </row>
    <row r="15" spans="1:22" x14ac:dyDescent="0.3">
      <c r="A15" s="315"/>
      <c r="B15" s="323"/>
      <c r="C15" s="317"/>
      <c r="D15" s="318"/>
      <c r="E15" s="318"/>
      <c r="F15" s="319"/>
      <c r="G15" s="320"/>
      <c r="H15" s="318"/>
      <c r="I15" s="321">
        <f t="shared" si="0"/>
        <v>1</v>
      </c>
      <c r="J15" s="318"/>
      <c r="K15" s="321">
        <f>IF(J15=D15,0,IF(F15-$D$7&lt;0,IF(H15&gt;(D15-E15)*G15/$I$8*I15,(D15-E15)*G15/$I$8*I15,H15),(D15-E15)*G15/$I$8*I15))</f>
        <v>0</v>
      </c>
      <c r="L15" s="318"/>
      <c r="M15" s="321">
        <f t="shared" si="2"/>
        <v>0</v>
      </c>
      <c r="N15" s="321">
        <f t="shared" si="3"/>
        <v>0</v>
      </c>
      <c r="O15" s="318"/>
      <c r="P15" s="318"/>
      <c r="Q15" s="318"/>
      <c r="R15" s="318"/>
      <c r="S15" s="321">
        <f t="shared" si="4"/>
        <v>0</v>
      </c>
      <c r="T15" s="322">
        <f t="shared" si="5"/>
        <v>0</v>
      </c>
      <c r="U15" s="324"/>
      <c r="V15" s="324"/>
    </row>
    <row r="16" spans="1:22" x14ac:dyDescent="0.3">
      <c r="A16" s="325" t="s">
        <v>293</v>
      </c>
      <c r="B16" s="326"/>
      <c r="C16" s="327">
        <f>SUM(C10:C15)</f>
        <v>0</v>
      </c>
      <c r="D16" s="328">
        <f>SUM(D10:D15)</f>
        <v>0</v>
      </c>
      <c r="E16" s="328">
        <f>SUM(E10:E15)</f>
        <v>0</v>
      </c>
      <c r="F16" s="329"/>
      <c r="G16" s="330"/>
      <c r="H16" s="328">
        <f>SUM(H10:H15)</f>
        <v>0</v>
      </c>
      <c r="I16" s="328"/>
      <c r="J16" s="328">
        <f t="shared" ref="J16:T16" si="6">SUM(J10:J15)</f>
        <v>0</v>
      </c>
      <c r="K16" s="328">
        <f t="shared" si="6"/>
        <v>0</v>
      </c>
      <c r="L16" s="328">
        <f t="shared" si="6"/>
        <v>0</v>
      </c>
      <c r="M16" s="328">
        <f t="shared" si="6"/>
        <v>0</v>
      </c>
      <c r="N16" s="328">
        <f t="shared" si="6"/>
        <v>0</v>
      </c>
      <c r="O16" s="328">
        <f t="shared" si="6"/>
        <v>0</v>
      </c>
      <c r="P16" s="328">
        <f t="shared" si="6"/>
        <v>0</v>
      </c>
      <c r="Q16" s="328">
        <f t="shared" si="6"/>
        <v>0</v>
      </c>
      <c r="R16" s="328">
        <f t="shared" si="6"/>
        <v>0</v>
      </c>
      <c r="S16" s="328">
        <f t="shared" si="6"/>
        <v>0</v>
      </c>
      <c r="T16" s="331">
        <f t="shared" si="6"/>
        <v>0</v>
      </c>
      <c r="U16" s="324"/>
      <c r="V16" s="324"/>
    </row>
    <row r="17" spans="1:22" x14ac:dyDescent="0.3">
      <c r="A17" s="332" t="s">
        <v>294</v>
      </c>
      <c r="B17" s="333"/>
      <c r="C17" s="333"/>
      <c r="D17" s="334"/>
      <c r="E17" s="334"/>
      <c r="F17" s="334"/>
      <c r="G17" s="335"/>
      <c r="H17" s="328">
        <f>Import_M!D13</f>
        <v>0</v>
      </c>
      <c r="I17" s="336" t="s">
        <v>295</v>
      </c>
      <c r="J17" s="336"/>
      <c r="K17" s="336"/>
      <c r="L17" s="336"/>
      <c r="M17" s="336"/>
      <c r="N17" s="336"/>
      <c r="O17" s="336"/>
      <c r="P17" s="336"/>
      <c r="Q17" s="336"/>
      <c r="R17" s="336"/>
      <c r="S17" s="328">
        <f>Import_M!F13</f>
        <v>0</v>
      </c>
      <c r="T17" s="337" t="s">
        <v>295</v>
      </c>
      <c r="U17" s="324"/>
      <c r="V17" s="324"/>
    </row>
    <row r="18" spans="1:22" x14ac:dyDescent="0.3">
      <c r="A18" s="332" t="s">
        <v>296</v>
      </c>
      <c r="B18" s="338"/>
      <c r="C18" s="333"/>
      <c r="D18" s="334"/>
      <c r="E18" s="334"/>
      <c r="F18" s="334"/>
      <c r="G18" s="335"/>
      <c r="H18" s="339" t="e">
        <f>H16/1000/H17%</f>
        <v>#DIV/0!</v>
      </c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9" t="e">
        <f>S16/1000/S17%</f>
        <v>#DIV/0!</v>
      </c>
      <c r="T18" s="337"/>
      <c r="U18" s="324"/>
      <c r="V18" s="324"/>
    </row>
    <row r="19" spans="1:22" x14ac:dyDescent="0.3">
      <c r="A19" s="340"/>
      <c r="B19" s="338"/>
      <c r="C19" s="333"/>
      <c r="D19" s="336"/>
      <c r="E19" s="336"/>
      <c r="F19" s="334"/>
      <c r="G19" s="335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7"/>
      <c r="U19" s="324"/>
      <c r="V19" s="324"/>
    </row>
    <row r="20" spans="1:22" x14ac:dyDescent="0.3">
      <c r="A20" s="315"/>
      <c r="B20" s="323"/>
      <c r="C20" s="317"/>
      <c r="D20" s="318"/>
      <c r="E20" s="318"/>
      <c r="F20" s="319"/>
      <c r="G20" s="320"/>
      <c r="H20" s="318"/>
      <c r="I20" s="321">
        <f>IF(F20-$D$7&lt;0,$I$8,$D$8-F20+1)</f>
        <v>1</v>
      </c>
      <c r="J20" s="318"/>
      <c r="K20" s="321">
        <f>IF(J20=D20,0,IF(F20-$D$7&lt;0,IF(H20&gt;(D20-E20)*G20/$I$8*I20,(D20-E20)*G20/$I$8*I20,H20),(D20-E20)*G20/$I$8*I20))</f>
        <v>0</v>
      </c>
      <c r="L20" s="318"/>
      <c r="M20" s="321">
        <f>SUM(J20:K20)</f>
        <v>0</v>
      </c>
      <c r="N20" s="321">
        <f>L20-M20</f>
        <v>0</v>
      </c>
      <c r="O20" s="318"/>
      <c r="P20" s="318"/>
      <c r="Q20" s="318"/>
      <c r="R20" s="318"/>
      <c r="S20" s="321">
        <f>IF(F20-$D$7&lt;0,H20-M20-O20+P20,D20-M20-O20+P20)</f>
        <v>0</v>
      </c>
      <c r="T20" s="322">
        <f t="shared" ref="T20:T25" si="7">D20-S20</f>
        <v>0</v>
      </c>
      <c r="U20" s="324"/>
      <c r="V20" s="324"/>
    </row>
    <row r="21" spans="1:22" x14ac:dyDescent="0.3">
      <c r="A21" s="315"/>
      <c r="B21" s="323"/>
      <c r="C21" s="317"/>
      <c r="D21" s="318"/>
      <c r="E21" s="318"/>
      <c r="F21" s="319"/>
      <c r="G21" s="320"/>
      <c r="H21" s="318"/>
      <c r="I21" s="321">
        <f t="shared" ref="I21:I25" si="8">IF(F21-$D$7&lt;0,$I$8,$D$8-F21+1)</f>
        <v>1</v>
      </c>
      <c r="J21" s="318"/>
      <c r="K21" s="321">
        <f t="shared" ref="K21:K24" si="9">IF(J21=D21,0,IF(F21-$D$7&lt;0,IF(H21&gt;(D21-E21)*G21/$I$8*I21,(D21-E21)*G21/$I$8*I21,H21),(D21-E21)*G21/$I$8*I21))</f>
        <v>0</v>
      </c>
      <c r="L21" s="318"/>
      <c r="M21" s="321">
        <f t="shared" ref="M21:M25" si="10">SUM(J21:K21)</f>
        <v>0</v>
      </c>
      <c r="N21" s="321">
        <f t="shared" ref="N21:N25" si="11">L21-M21</f>
        <v>0</v>
      </c>
      <c r="O21" s="318"/>
      <c r="P21" s="318"/>
      <c r="Q21" s="318"/>
      <c r="R21" s="318"/>
      <c r="S21" s="321">
        <f t="shared" ref="S21:S25" si="12">IF(F21-$D$7&lt;0,H21-M21-O21+P21,D21-M21-O21+P21)</f>
        <v>0</v>
      </c>
      <c r="T21" s="322">
        <f t="shared" si="7"/>
        <v>0</v>
      </c>
      <c r="U21" s="324"/>
      <c r="V21" s="324"/>
    </row>
    <row r="22" spans="1:22" x14ac:dyDescent="0.3">
      <c r="A22" s="315"/>
      <c r="B22" s="323"/>
      <c r="C22" s="317"/>
      <c r="D22" s="318"/>
      <c r="E22" s="318"/>
      <c r="F22" s="319"/>
      <c r="G22" s="320"/>
      <c r="H22" s="318"/>
      <c r="I22" s="321">
        <f>IF(F22-$D$7&lt;0,$I$8,$D$8-F22+1)</f>
        <v>1</v>
      </c>
      <c r="J22" s="318"/>
      <c r="K22" s="321">
        <f t="shared" si="9"/>
        <v>0</v>
      </c>
      <c r="L22" s="318"/>
      <c r="M22" s="321">
        <f t="shared" si="10"/>
        <v>0</v>
      </c>
      <c r="N22" s="321">
        <f t="shared" si="11"/>
        <v>0</v>
      </c>
      <c r="O22" s="318"/>
      <c r="P22" s="318"/>
      <c r="Q22" s="318"/>
      <c r="R22" s="318"/>
      <c r="S22" s="321">
        <f t="shared" si="12"/>
        <v>0</v>
      </c>
      <c r="T22" s="322">
        <f t="shared" si="7"/>
        <v>0</v>
      </c>
      <c r="U22" s="324"/>
      <c r="V22" s="324"/>
    </row>
    <row r="23" spans="1:22" x14ac:dyDescent="0.3">
      <c r="A23" s="315"/>
      <c r="B23" s="323"/>
      <c r="C23" s="317"/>
      <c r="D23" s="318"/>
      <c r="E23" s="318"/>
      <c r="F23" s="319"/>
      <c r="G23" s="320"/>
      <c r="H23" s="318"/>
      <c r="I23" s="321">
        <f t="shared" si="8"/>
        <v>1</v>
      </c>
      <c r="J23" s="318"/>
      <c r="K23" s="321">
        <f t="shared" si="9"/>
        <v>0</v>
      </c>
      <c r="L23" s="318"/>
      <c r="M23" s="321">
        <f t="shared" si="10"/>
        <v>0</v>
      </c>
      <c r="N23" s="321">
        <f t="shared" si="11"/>
        <v>0</v>
      </c>
      <c r="O23" s="318"/>
      <c r="P23" s="318"/>
      <c r="Q23" s="318"/>
      <c r="R23" s="318"/>
      <c r="S23" s="321">
        <f t="shared" si="12"/>
        <v>0</v>
      </c>
      <c r="T23" s="322">
        <f t="shared" si="7"/>
        <v>0</v>
      </c>
      <c r="U23" s="324"/>
      <c r="V23" s="324"/>
    </row>
    <row r="24" spans="1:22" x14ac:dyDescent="0.3">
      <c r="A24" s="315"/>
      <c r="B24" s="323"/>
      <c r="C24" s="317"/>
      <c r="D24" s="318"/>
      <c r="E24" s="318"/>
      <c r="F24" s="319"/>
      <c r="G24" s="320"/>
      <c r="H24" s="318"/>
      <c r="I24" s="321">
        <f t="shared" si="8"/>
        <v>1</v>
      </c>
      <c r="J24" s="318"/>
      <c r="K24" s="321">
        <f t="shared" si="9"/>
        <v>0</v>
      </c>
      <c r="L24" s="318"/>
      <c r="M24" s="321">
        <f t="shared" si="10"/>
        <v>0</v>
      </c>
      <c r="N24" s="321">
        <f t="shared" si="11"/>
        <v>0</v>
      </c>
      <c r="O24" s="318"/>
      <c r="P24" s="318"/>
      <c r="Q24" s="318"/>
      <c r="R24" s="318"/>
      <c r="S24" s="321">
        <f>IF(F24-$D$7&lt;0,H24-M24-O24+P24,D24-M24-O24+P24)</f>
        <v>0</v>
      </c>
      <c r="T24" s="322">
        <f t="shared" si="7"/>
        <v>0</v>
      </c>
      <c r="U24" s="324"/>
      <c r="V24" s="324"/>
    </row>
    <row r="25" spans="1:22" x14ac:dyDescent="0.3">
      <c r="A25" s="315"/>
      <c r="B25" s="323"/>
      <c r="C25" s="317"/>
      <c r="D25" s="318"/>
      <c r="E25" s="318"/>
      <c r="F25" s="319"/>
      <c r="G25" s="320"/>
      <c r="H25" s="318"/>
      <c r="I25" s="321">
        <f t="shared" si="8"/>
        <v>1</v>
      </c>
      <c r="J25" s="318"/>
      <c r="K25" s="321">
        <f>IF(J25=D25,0,IF(F25-$D$7&lt;0,IF(H25&gt;(D25-E25)*G25/$I$8*I25,(D25-E25)*G25/$I$8*I25,H25),(D25-E25)*G25/$I$8*I25))</f>
        <v>0</v>
      </c>
      <c r="L25" s="318"/>
      <c r="M25" s="321">
        <f t="shared" si="10"/>
        <v>0</v>
      </c>
      <c r="N25" s="321">
        <f t="shared" si="11"/>
        <v>0</v>
      </c>
      <c r="O25" s="318"/>
      <c r="P25" s="318"/>
      <c r="Q25" s="318"/>
      <c r="R25" s="318"/>
      <c r="S25" s="321">
        <f t="shared" si="12"/>
        <v>0</v>
      </c>
      <c r="T25" s="322">
        <f t="shared" si="7"/>
        <v>0</v>
      </c>
      <c r="U25" s="324"/>
      <c r="V25" s="324"/>
    </row>
    <row r="26" spans="1:22" x14ac:dyDescent="0.3">
      <c r="A26" s="325" t="s">
        <v>297</v>
      </c>
      <c r="B26" s="326"/>
      <c r="C26" s="327">
        <f>SUM(C20:C25)</f>
        <v>0</v>
      </c>
      <c r="D26" s="328">
        <f>SUM(D20:D25)</f>
        <v>0</v>
      </c>
      <c r="E26" s="328">
        <f>SUM(E20:E25)</f>
        <v>0</v>
      </c>
      <c r="F26" s="328"/>
      <c r="G26" s="341"/>
      <c r="H26" s="328">
        <f>SUM(H20:H25)</f>
        <v>0</v>
      </c>
      <c r="I26" s="328"/>
      <c r="J26" s="328">
        <f t="shared" ref="J26:T26" si="13">SUM(J20:J25)</f>
        <v>0</v>
      </c>
      <c r="K26" s="328">
        <f t="shared" si="13"/>
        <v>0</v>
      </c>
      <c r="L26" s="328">
        <f t="shared" si="13"/>
        <v>0</v>
      </c>
      <c r="M26" s="328">
        <f t="shared" si="13"/>
        <v>0</v>
      </c>
      <c r="N26" s="328">
        <f t="shared" si="13"/>
        <v>0</v>
      </c>
      <c r="O26" s="328">
        <f t="shared" si="13"/>
        <v>0</v>
      </c>
      <c r="P26" s="328">
        <f t="shared" si="13"/>
        <v>0</v>
      </c>
      <c r="Q26" s="328">
        <f t="shared" si="13"/>
        <v>0</v>
      </c>
      <c r="R26" s="328">
        <f t="shared" si="13"/>
        <v>0</v>
      </c>
      <c r="S26" s="328">
        <f t="shared" si="13"/>
        <v>0</v>
      </c>
      <c r="T26" s="331">
        <f t="shared" si="13"/>
        <v>0</v>
      </c>
      <c r="U26" s="324"/>
      <c r="V26" s="324"/>
    </row>
    <row r="27" spans="1:22" x14ac:dyDescent="0.3">
      <c r="A27" s="332" t="s">
        <v>294</v>
      </c>
      <c r="B27" s="333"/>
      <c r="C27" s="333"/>
      <c r="D27" s="334"/>
      <c r="E27" s="334"/>
      <c r="F27" s="334"/>
      <c r="G27" s="335"/>
      <c r="H27" s="328">
        <f>Import_M!D14</f>
        <v>0</v>
      </c>
      <c r="I27" s="336" t="s">
        <v>295</v>
      </c>
      <c r="J27" s="336"/>
      <c r="K27" s="336"/>
      <c r="L27" s="336"/>
      <c r="M27" s="336"/>
      <c r="N27" s="336"/>
      <c r="O27" s="336"/>
      <c r="P27" s="336"/>
      <c r="Q27" s="336"/>
      <c r="R27" s="336"/>
      <c r="S27" s="328">
        <f>Import_M!F14</f>
        <v>0</v>
      </c>
      <c r="T27" s="337" t="s">
        <v>295</v>
      </c>
      <c r="U27" s="324"/>
      <c r="V27" s="324"/>
    </row>
    <row r="28" spans="1:22" x14ac:dyDescent="0.3">
      <c r="A28" s="332" t="s">
        <v>296</v>
      </c>
      <c r="B28" s="338"/>
      <c r="C28" s="333"/>
      <c r="D28" s="334"/>
      <c r="E28" s="334"/>
      <c r="F28" s="334"/>
      <c r="G28" s="335"/>
      <c r="H28" s="339" t="e">
        <f>H26/1000/H27%</f>
        <v>#DIV/0!</v>
      </c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9" t="e">
        <f>S26/1000/S27%</f>
        <v>#DIV/0!</v>
      </c>
      <c r="T28" s="337"/>
      <c r="U28" s="324"/>
      <c r="V28" s="324"/>
    </row>
    <row r="29" spans="1:22" x14ac:dyDescent="0.3">
      <c r="A29" s="340"/>
      <c r="B29" s="338"/>
      <c r="C29" s="333"/>
      <c r="D29" s="336"/>
      <c r="E29" s="336"/>
      <c r="F29" s="334"/>
      <c r="G29" s="335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7"/>
      <c r="U29" s="324"/>
      <c r="V29" s="324"/>
    </row>
    <row r="30" spans="1:22" x14ac:dyDescent="0.3">
      <c r="A30" s="315"/>
      <c r="B30" s="323"/>
      <c r="C30" s="317"/>
      <c r="D30" s="318"/>
      <c r="E30" s="318"/>
      <c r="F30" s="319"/>
      <c r="G30" s="320"/>
      <c r="H30" s="318"/>
      <c r="I30" s="321">
        <f t="shared" ref="I30:I35" si="14">IF(F30-$D$7&lt;0,$I$8,$D$8-F30+1)</f>
        <v>1</v>
      </c>
      <c r="J30" s="318"/>
      <c r="K30" s="321">
        <f t="shared" ref="K30:K35" si="15">IF(J30=D30,0,IF(F30-$D$7&lt;0,IF(H30&gt;(D30-E30)*G30/$I$8*I30,(D30-E30)*G30/$I$8*I30,H30),(D30-E30)*G30/$I$8*I30))</f>
        <v>0</v>
      </c>
      <c r="L30" s="318"/>
      <c r="M30" s="321">
        <f t="shared" ref="M30:M35" si="16">SUM(J30:K30)</f>
        <v>0</v>
      </c>
      <c r="N30" s="321">
        <f t="shared" ref="N30:N35" si="17">L30-M30</f>
        <v>0</v>
      </c>
      <c r="O30" s="318"/>
      <c r="P30" s="318"/>
      <c r="Q30" s="318"/>
      <c r="R30" s="318"/>
      <c r="S30" s="321">
        <f>IF(F30-$D$7&lt;0,H30-M30-O30+P30,D30-M30-O30+P30)</f>
        <v>0</v>
      </c>
      <c r="T30" s="322">
        <f t="shared" ref="T30:T35" si="18">D30-S30</f>
        <v>0</v>
      </c>
      <c r="U30" s="324"/>
      <c r="V30" s="324"/>
    </row>
    <row r="31" spans="1:22" x14ac:dyDescent="0.3">
      <c r="A31" s="315"/>
      <c r="B31" s="323"/>
      <c r="C31" s="317"/>
      <c r="D31" s="318"/>
      <c r="E31" s="318"/>
      <c r="F31" s="319"/>
      <c r="G31" s="320"/>
      <c r="H31" s="318"/>
      <c r="I31" s="321">
        <f t="shared" si="14"/>
        <v>1</v>
      </c>
      <c r="J31" s="318"/>
      <c r="K31" s="321">
        <f t="shared" si="15"/>
        <v>0</v>
      </c>
      <c r="L31" s="318"/>
      <c r="M31" s="321">
        <f t="shared" si="16"/>
        <v>0</v>
      </c>
      <c r="N31" s="321">
        <f t="shared" si="17"/>
        <v>0</v>
      </c>
      <c r="O31" s="318"/>
      <c r="P31" s="318"/>
      <c r="Q31" s="318"/>
      <c r="R31" s="318"/>
      <c r="S31" s="321">
        <f t="shared" ref="S31:S34" si="19">IF(F31-$D$7&lt;0,H31-M31-O31+P31,D31-M31-O31+P31)</f>
        <v>0</v>
      </c>
      <c r="T31" s="322">
        <f t="shared" si="18"/>
        <v>0</v>
      </c>
      <c r="U31" s="324"/>
      <c r="V31" s="324"/>
    </row>
    <row r="32" spans="1:22" x14ac:dyDescent="0.3">
      <c r="A32" s="315"/>
      <c r="B32" s="323"/>
      <c r="C32" s="317"/>
      <c r="D32" s="318"/>
      <c r="E32" s="318"/>
      <c r="F32" s="319"/>
      <c r="G32" s="320"/>
      <c r="H32" s="318"/>
      <c r="I32" s="321">
        <f>IF(F32-$D$7&lt;0,$I$8,$D$8-F32+1)</f>
        <v>1</v>
      </c>
      <c r="J32" s="318"/>
      <c r="K32" s="321">
        <f>IF(J32=D32,0,IF(F32-$D$7&lt;0,IF(H32&gt;(D32-E32)*G32/$I$8*I32,(D32-E32)*G32/$I$8*I32,H32),(D32-E32)*G32/$I$8*I32))</f>
        <v>0</v>
      </c>
      <c r="L32" s="318"/>
      <c r="M32" s="321">
        <f>SUM(J32:K32)</f>
        <v>0</v>
      </c>
      <c r="N32" s="321">
        <f>L32-M32</f>
        <v>0</v>
      </c>
      <c r="O32" s="318"/>
      <c r="P32" s="318"/>
      <c r="Q32" s="318"/>
      <c r="R32" s="318"/>
      <c r="S32" s="321">
        <f t="shared" si="19"/>
        <v>0</v>
      </c>
      <c r="T32" s="322">
        <f t="shared" si="18"/>
        <v>0</v>
      </c>
      <c r="U32" s="324"/>
      <c r="V32" s="324"/>
    </row>
    <row r="33" spans="1:22" x14ac:dyDescent="0.3">
      <c r="A33" s="315"/>
      <c r="B33" s="323"/>
      <c r="C33" s="317"/>
      <c r="D33" s="318"/>
      <c r="E33" s="318"/>
      <c r="F33" s="319"/>
      <c r="G33" s="320"/>
      <c r="H33" s="318"/>
      <c r="I33" s="321">
        <f t="shared" si="14"/>
        <v>1</v>
      </c>
      <c r="J33" s="318"/>
      <c r="K33" s="321">
        <f t="shared" si="15"/>
        <v>0</v>
      </c>
      <c r="L33" s="318"/>
      <c r="M33" s="321">
        <f t="shared" si="16"/>
        <v>0</v>
      </c>
      <c r="N33" s="321">
        <f t="shared" si="17"/>
        <v>0</v>
      </c>
      <c r="O33" s="318"/>
      <c r="P33" s="318"/>
      <c r="Q33" s="318"/>
      <c r="R33" s="318"/>
      <c r="S33" s="321">
        <f t="shared" si="19"/>
        <v>0</v>
      </c>
      <c r="T33" s="322">
        <f t="shared" si="18"/>
        <v>0</v>
      </c>
      <c r="U33" s="324"/>
      <c r="V33" s="324"/>
    </row>
    <row r="34" spans="1:22" x14ac:dyDescent="0.3">
      <c r="A34" s="315"/>
      <c r="B34" s="323"/>
      <c r="C34" s="317"/>
      <c r="D34" s="318"/>
      <c r="E34" s="318"/>
      <c r="F34" s="319"/>
      <c r="G34" s="320"/>
      <c r="H34" s="318"/>
      <c r="I34" s="321">
        <f t="shared" si="14"/>
        <v>1</v>
      </c>
      <c r="J34" s="318"/>
      <c r="K34" s="321">
        <f t="shared" si="15"/>
        <v>0</v>
      </c>
      <c r="L34" s="318"/>
      <c r="M34" s="321">
        <f t="shared" si="16"/>
        <v>0</v>
      </c>
      <c r="N34" s="321">
        <f t="shared" si="17"/>
        <v>0</v>
      </c>
      <c r="O34" s="318"/>
      <c r="P34" s="318"/>
      <c r="Q34" s="318"/>
      <c r="R34" s="318"/>
      <c r="S34" s="321">
        <f t="shared" si="19"/>
        <v>0</v>
      </c>
      <c r="T34" s="322">
        <f t="shared" si="18"/>
        <v>0</v>
      </c>
      <c r="U34" s="324"/>
      <c r="V34" s="324"/>
    </row>
    <row r="35" spans="1:22" x14ac:dyDescent="0.3">
      <c r="A35" s="315"/>
      <c r="B35" s="323"/>
      <c r="C35" s="317"/>
      <c r="D35" s="318"/>
      <c r="E35" s="318"/>
      <c r="F35" s="319"/>
      <c r="G35" s="320"/>
      <c r="H35" s="318"/>
      <c r="I35" s="321">
        <f t="shared" si="14"/>
        <v>1</v>
      </c>
      <c r="J35" s="318"/>
      <c r="K35" s="321">
        <f t="shared" si="15"/>
        <v>0</v>
      </c>
      <c r="L35" s="318"/>
      <c r="M35" s="321">
        <f t="shared" si="16"/>
        <v>0</v>
      </c>
      <c r="N35" s="321">
        <f t="shared" si="17"/>
        <v>0</v>
      </c>
      <c r="O35" s="318"/>
      <c r="P35" s="318"/>
      <c r="Q35" s="318"/>
      <c r="R35" s="318"/>
      <c r="S35" s="321">
        <f>IF(F35-$D$7&lt;0,H35-M35-O35+P35,D35-M35-O35+P35)</f>
        <v>0</v>
      </c>
      <c r="T35" s="322">
        <f t="shared" si="18"/>
        <v>0</v>
      </c>
      <c r="U35" s="324"/>
      <c r="V35" s="324"/>
    </row>
    <row r="36" spans="1:22" x14ac:dyDescent="0.3">
      <c r="A36" s="325" t="s">
        <v>298</v>
      </c>
      <c r="B36" s="326"/>
      <c r="C36" s="327">
        <f>SUM(C30:C35)</f>
        <v>0</v>
      </c>
      <c r="D36" s="328">
        <f>SUM(D30:D35)</f>
        <v>0</v>
      </c>
      <c r="E36" s="328">
        <f>SUM(E30:E35)</f>
        <v>0</v>
      </c>
      <c r="F36" s="328"/>
      <c r="G36" s="341"/>
      <c r="H36" s="328">
        <f>SUM(H30:H35)</f>
        <v>0</v>
      </c>
      <c r="I36" s="328"/>
      <c r="J36" s="328">
        <f t="shared" ref="J36:T36" si="20">SUM(J30:J35)</f>
        <v>0</v>
      </c>
      <c r="K36" s="328">
        <f t="shared" si="20"/>
        <v>0</v>
      </c>
      <c r="L36" s="328">
        <f t="shared" si="20"/>
        <v>0</v>
      </c>
      <c r="M36" s="328">
        <f t="shared" si="20"/>
        <v>0</v>
      </c>
      <c r="N36" s="328">
        <f t="shared" si="20"/>
        <v>0</v>
      </c>
      <c r="O36" s="328">
        <f t="shared" si="20"/>
        <v>0</v>
      </c>
      <c r="P36" s="328">
        <f t="shared" si="20"/>
        <v>0</v>
      </c>
      <c r="Q36" s="328">
        <f t="shared" si="20"/>
        <v>0</v>
      </c>
      <c r="R36" s="328">
        <f t="shared" si="20"/>
        <v>0</v>
      </c>
      <c r="S36" s="328">
        <f t="shared" si="20"/>
        <v>0</v>
      </c>
      <c r="T36" s="331">
        <f t="shared" si="20"/>
        <v>0</v>
      </c>
      <c r="U36" s="324"/>
      <c r="V36" s="324"/>
    </row>
    <row r="37" spans="1:22" x14ac:dyDescent="0.3">
      <c r="A37" s="332" t="s">
        <v>294</v>
      </c>
      <c r="B37" s="333"/>
      <c r="C37" s="333"/>
      <c r="D37" s="334"/>
      <c r="E37" s="334"/>
      <c r="F37" s="334"/>
      <c r="G37" s="335"/>
      <c r="H37" s="328">
        <f>Import_M!D15</f>
        <v>0</v>
      </c>
      <c r="I37" s="336" t="s">
        <v>295</v>
      </c>
      <c r="J37" s="336"/>
      <c r="K37" s="336"/>
      <c r="L37" s="336"/>
      <c r="M37" s="336"/>
      <c r="N37" s="336"/>
      <c r="O37" s="336"/>
      <c r="P37" s="336"/>
      <c r="Q37" s="336"/>
      <c r="R37" s="336"/>
      <c r="S37" s="328">
        <f>Import_M!F15</f>
        <v>0</v>
      </c>
      <c r="T37" s="337" t="s">
        <v>295</v>
      </c>
      <c r="U37" s="324"/>
      <c r="V37" s="324"/>
    </row>
    <row r="38" spans="1:22" x14ac:dyDescent="0.3">
      <c r="A38" s="332" t="s">
        <v>296</v>
      </c>
      <c r="B38" s="338"/>
      <c r="C38" s="333"/>
      <c r="D38" s="334"/>
      <c r="E38" s="334"/>
      <c r="F38" s="334"/>
      <c r="G38" s="335"/>
      <c r="H38" s="342" t="e">
        <f>H36/1000/H37%</f>
        <v>#DIV/0!</v>
      </c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42" t="e">
        <f>S36/1000/S37%</f>
        <v>#DIV/0!</v>
      </c>
      <c r="T38" s="337"/>
      <c r="U38" s="324"/>
      <c r="V38" s="324"/>
    </row>
    <row r="39" spans="1:22" ht="17.25" thickBot="1" x14ac:dyDescent="0.35">
      <c r="A39" s="343"/>
      <c r="B39" s="344"/>
      <c r="C39" s="344"/>
      <c r="D39" s="345"/>
      <c r="E39" s="345"/>
      <c r="F39" s="346"/>
      <c r="G39" s="347"/>
      <c r="H39" s="345"/>
      <c r="I39" s="345"/>
      <c r="J39" s="345"/>
      <c r="K39" s="345"/>
      <c r="L39" s="344"/>
      <c r="M39" s="345"/>
      <c r="N39" s="345"/>
      <c r="O39" s="345"/>
      <c r="P39" s="345"/>
      <c r="Q39" s="345"/>
      <c r="R39" s="345"/>
      <c r="S39" s="345"/>
      <c r="T39" s="348"/>
      <c r="U39" s="324"/>
      <c r="V39" s="324"/>
    </row>
    <row r="40" spans="1:22" ht="17.25" thickBot="1" x14ac:dyDescent="0.35">
      <c r="A40" s="349" t="s">
        <v>250</v>
      </c>
      <c r="B40" s="350"/>
      <c r="C40" s="351">
        <f>C16+C26+C36</f>
        <v>0</v>
      </c>
      <c r="D40" s="352">
        <f>D16+D26+D36</f>
        <v>0</v>
      </c>
      <c r="E40" s="352">
        <f>E16+E26+E36</f>
        <v>0</v>
      </c>
      <c r="F40" s="352"/>
      <c r="G40" s="352"/>
      <c r="H40" s="352">
        <f>H16+H26+H36</f>
        <v>0</v>
      </c>
      <c r="I40" s="352"/>
      <c r="J40" s="352">
        <f t="shared" ref="J40:T40" si="21">J16+J26+J36</f>
        <v>0</v>
      </c>
      <c r="K40" s="352">
        <f t="shared" si="21"/>
        <v>0</v>
      </c>
      <c r="L40" s="352">
        <f t="shared" si="21"/>
        <v>0</v>
      </c>
      <c r="M40" s="352">
        <f t="shared" si="21"/>
        <v>0</v>
      </c>
      <c r="N40" s="352">
        <f t="shared" si="21"/>
        <v>0</v>
      </c>
      <c r="O40" s="352">
        <f t="shared" si="21"/>
        <v>0</v>
      </c>
      <c r="P40" s="352">
        <f t="shared" si="21"/>
        <v>0</v>
      </c>
      <c r="Q40" s="352">
        <f t="shared" si="21"/>
        <v>0</v>
      </c>
      <c r="R40" s="352">
        <f t="shared" si="21"/>
        <v>0</v>
      </c>
      <c r="S40" s="352">
        <f t="shared" si="21"/>
        <v>0</v>
      </c>
      <c r="T40" s="353">
        <f t="shared" si="21"/>
        <v>0</v>
      </c>
      <c r="U40" s="324"/>
      <c r="V40" s="324"/>
    </row>
    <row r="41" spans="1:22" x14ac:dyDescent="0.3">
      <c r="A41" s="332" t="s">
        <v>299</v>
      </c>
      <c r="B41" s="333"/>
      <c r="C41" s="333"/>
      <c r="D41" s="334"/>
      <c r="E41" s="334"/>
      <c r="F41" s="334"/>
      <c r="G41" s="335"/>
      <c r="H41" s="328">
        <f>H17+H27+H37</f>
        <v>0</v>
      </c>
      <c r="I41" s="336" t="s">
        <v>295</v>
      </c>
      <c r="J41" s="336"/>
      <c r="K41" s="336"/>
      <c r="L41" s="336"/>
      <c r="M41" s="336"/>
      <c r="N41" s="336"/>
      <c r="O41" s="336"/>
      <c r="P41" s="336"/>
      <c r="Q41" s="336"/>
      <c r="R41" s="336"/>
      <c r="S41" s="328">
        <f>S17+S27+S37</f>
        <v>0</v>
      </c>
      <c r="T41" s="337" t="s">
        <v>295</v>
      </c>
      <c r="U41" s="324"/>
      <c r="V41" s="324"/>
    </row>
    <row r="42" spans="1:22" ht="17.25" thickBot="1" x14ac:dyDescent="0.35">
      <c r="A42" s="354" t="s">
        <v>296</v>
      </c>
      <c r="B42" s="355"/>
      <c r="C42" s="356"/>
      <c r="D42" s="357"/>
      <c r="E42" s="357"/>
      <c r="F42" s="357"/>
      <c r="G42" s="358"/>
      <c r="H42" s="359" t="e">
        <f>H40/1000/H41%</f>
        <v>#DIV/0!</v>
      </c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59" t="e">
        <f>S40/1000/S41%</f>
        <v>#DIV/0!</v>
      </c>
      <c r="T42" s="361"/>
      <c r="U42" s="324"/>
      <c r="V42" s="324"/>
    </row>
    <row r="43" spans="1:22" x14ac:dyDescent="0.3">
      <c r="A43" s="362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</row>
    <row r="44" spans="1:22" x14ac:dyDescent="0.3">
      <c r="A44" s="363" t="s">
        <v>21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</row>
    <row r="45" spans="1:22" x14ac:dyDescent="0.3">
      <c r="A45" s="365"/>
      <c r="B45" s="366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</row>
    <row r="46" spans="1:22" x14ac:dyDescent="0.3">
      <c r="A46" s="369" t="s">
        <v>22</v>
      </c>
      <c r="B46" s="370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</row>
    <row r="47" spans="1:22" x14ac:dyDescent="0.3">
      <c r="A47" s="365"/>
      <c r="B47" s="372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</row>
    <row r="48" spans="1:22" x14ac:dyDescent="0.3">
      <c r="A48" s="374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14C8-8602-4D67-B4E4-429AD9D4CD7F}">
  <dimension ref="A1:M31"/>
  <sheetViews>
    <sheetView showGridLines="0" zoomScaleNormal="100" workbookViewId="0"/>
  </sheetViews>
  <sheetFormatPr defaultColWidth="9" defaultRowHeight="16.5" x14ac:dyDescent="0.3"/>
  <cols>
    <col min="1" max="1" width="11.375" style="378" customWidth="1"/>
    <col min="2" max="2" width="28" style="378" customWidth="1"/>
    <col min="3" max="3" width="13.75" style="378" customWidth="1"/>
    <col min="4" max="4" width="14.625" style="378" customWidth="1"/>
    <col min="5" max="6" width="12.875" style="378" customWidth="1"/>
    <col min="7" max="7" width="16" style="378" customWidth="1"/>
    <col min="8" max="8" width="13.75" style="378" customWidth="1"/>
    <col min="9" max="9" width="14.5" style="378" customWidth="1"/>
    <col min="10" max="13" width="11.5" style="378" customWidth="1"/>
    <col min="14" max="16384" width="9" style="378"/>
  </cols>
  <sheetData>
    <row r="1" spans="1:13" x14ac:dyDescent="0.3">
      <c r="A1" s="375" t="s">
        <v>300</v>
      </c>
      <c r="B1" s="376"/>
      <c r="C1" s="376"/>
      <c r="D1" s="376"/>
      <c r="E1" s="376"/>
      <c r="F1" s="376"/>
      <c r="G1" s="376"/>
      <c r="H1" s="376"/>
      <c r="I1" s="377"/>
    </row>
    <row r="2" spans="1:13" x14ac:dyDescent="0.3">
      <c r="A2" s="377"/>
      <c r="B2" s="377"/>
      <c r="C2" s="377"/>
      <c r="D2" s="379">
        <f>A28</f>
        <v>0</v>
      </c>
      <c r="E2" s="379">
        <f>A30</f>
        <v>0</v>
      </c>
      <c r="F2" s="377"/>
      <c r="G2" s="377"/>
      <c r="H2" s="377"/>
      <c r="I2" s="377"/>
      <c r="J2" s="167" t="s">
        <v>215</v>
      </c>
    </row>
    <row r="3" spans="1:13" x14ac:dyDescent="0.3">
      <c r="A3" s="380" t="s">
        <v>301</v>
      </c>
      <c r="B3" s="377"/>
      <c r="C3" s="377"/>
      <c r="D3" s="377"/>
      <c r="E3" s="377"/>
      <c r="F3" s="377"/>
      <c r="G3" s="377"/>
      <c r="H3" s="377"/>
      <c r="I3" s="377"/>
    </row>
    <row r="4" spans="1:13" x14ac:dyDescent="0.3">
      <c r="A4" s="64" t="s">
        <v>3</v>
      </c>
      <c r="B4" s="65">
        <f xml:space="preserve"> Alapa!$C$17</f>
        <v>0</v>
      </c>
      <c r="C4" s="65"/>
      <c r="D4" s="65"/>
      <c r="E4" s="66"/>
      <c r="F4" s="67" t="s">
        <v>28</v>
      </c>
      <c r="G4" s="381">
        <f>Alapa!$C$15</f>
        <v>0</v>
      </c>
      <c r="H4" s="65"/>
      <c r="I4" s="66"/>
      <c r="J4" s="382"/>
      <c r="K4" s="382"/>
      <c r="L4" s="382"/>
      <c r="M4" s="382"/>
    </row>
    <row r="5" spans="1:13" x14ac:dyDescent="0.3">
      <c r="A5" s="64" t="s">
        <v>1</v>
      </c>
      <c r="B5" s="65">
        <f xml:space="preserve"> Alapa!$C$12</f>
        <v>0</v>
      </c>
      <c r="C5" s="70"/>
      <c r="D5" s="65"/>
      <c r="E5" s="66"/>
      <c r="F5" s="64" t="s">
        <v>2</v>
      </c>
      <c r="G5" s="65" t="e">
        <f>VLOOKUP(K5,Alapa!$G$2:$H$22,2)</f>
        <v>#N/A</v>
      </c>
      <c r="H5" s="65" t="s">
        <v>13</v>
      </c>
      <c r="I5" s="383" t="str">
        <f>IF(Alapa!$N$2=0," ",Alapa!$N$2)</f>
        <v xml:space="preserve"> </v>
      </c>
      <c r="J5" s="299" t="s">
        <v>2</v>
      </c>
      <c r="K5" s="300">
        <v>1</v>
      </c>
      <c r="L5" s="382"/>
      <c r="M5" s="382"/>
    </row>
    <row r="6" spans="1:13" x14ac:dyDescent="0.3">
      <c r="A6" s="302"/>
      <c r="B6" s="384"/>
      <c r="C6" s="303"/>
      <c r="D6" s="302"/>
      <c r="E6" s="385"/>
      <c r="F6" s="302"/>
      <c r="G6" s="302"/>
      <c r="H6" s="302"/>
      <c r="I6" s="302"/>
    </row>
    <row r="7" spans="1:13" x14ac:dyDescent="0.3">
      <c r="A7" s="386"/>
      <c r="B7" s="386"/>
      <c r="C7" s="386"/>
      <c r="D7" s="387"/>
      <c r="E7" s="388"/>
      <c r="F7" s="389"/>
      <c r="G7" s="389"/>
      <c r="H7" s="389"/>
      <c r="I7" s="390"/>
    </row>
    <row r="8" spans="1:13" ht="49.5" x14ac:dyDescent="0.3">
      <c r="A8" s="391" t="s">
        <v>302</v>
      </c>
      <c r="B8" s="392" t="s">
        <v>303</v>
      </c>
      <c r="C8" s="393" t="s">
        <v>304</v>
      </c>
      <c r="D8" s="394" t="s">
        <v>305</v>
      </c>
      <c r="E8" s="394" t="s">
        <v>306</v>
      </c>
      <c r="F8" s="395" t="s">
        <v>307</v>
      </c>
      <c r="G8" s="395" t="s">
        <v>308</v>
      </c>
      <c r="H8" s="395" t="s">
        <v>309</v>
      </c>
      <c r="I8" s="395" t="s">
        <v>310</v>
      </c>
    </row>
    <row r="9" spans="1:13" x14ac:dyDescent="0.3">
      <c r="A9" s="396"/>
      <c r="B9" s="397"/>
      <c r="C9" s="398"/>
      <c r="D9" s="399"/>
      <c r="E9" s="399"/>
      <c r="F9" s="400">
        <f>SUM(D9:E9)</f>
        <v>0</v>
      </c>
      <c r="G9" s="401"/>
      <c r="H9" s="401"/>
      <c r="I9" s="400">
        <f>F9-H9</f>
        <v>0</v>
      </c>
    </row>
    <row r="10" spans="1:13" x14ac:dyDescent="0.3">
      <c r="A10" s="396"/>
      <c r="B10" s="397"/>
      <c r="C10" s="398"/>
      <c r="D10" s="399"/>
      <c r="E10" s="399"/>
      <c r="F10" s="400">
        <f t="shared" ref="F10:F24" si="0">SUM(D10:E10)</f>
        <v>0</v>
      </c>
      <c r="G10" s="401"/>
      <c r="H10" s="401"/>
      <c r="I10" s="400">
        <f t="shared" ref="I10:I24" si="1">F10-H10</f>
        <v>0</v>
      </c>
    </row>
    <row r="11" spans="1:13" x14ac:dyDescent="0.3">
      <c r="A11" s="396"/>
      <c r="B11" s="397"/>
      <c r="C11" s="398"/>
      <c r="D11" s="399"/>
      <c r="E11" s="399"/>
      <c r="F11" s="400">
        <f t="shared" si="0"/>
        <v>0</v>
      </c>
      <c r="G11" s="401"/>
      <c r="H11" s="401"/>
      <c r="I11" s="400">
        <f t="shared" si="1"/>
        <v>0</v>
      </c>
    </row>
    <row r="12" spans="1:13" x14ac:dyDescent="0.3">
      <c r="A12" s="396"/>
      <c r="B12" s="397"/>
      <c r="C12" s="398"/>
      <c r="D12" s="399"/>
      <c r="E12" s="399"/>
      <c r="F12" s="400">
        <f t="shared" si="0"/>
        <v>0</v>
      </c>
      <c r="G12" s="401"/>
      <c r="H12" s="401"/>
      <c r="I12" s="400">
        <f t="shared" si="1"/>
        <v>0</v>
      </c>
    </row>
    <row r="13" spans="1:13" x14ac:dyDescent="0.3">
      <c r="A13" s="396"/>
      <c r="B13" s="397"/>
      <c r="C13" s="398"/>
      <c r="D13" s="399"/>
      <c r="E13" s="399"/>
      <c r="F13" s="400">
        <f t="shared" si="0"/>
        <v>0</v>
      </c>
      <c r="G13" s="401"/>
      <c r="H13" s="401"/>
      <c r="I13" s="400">
        <f t="shared" si="1"/>
        <v>0</v>
      </c>
    </row>
    <row r="14" spans="1:13" x14ac:dyDescent="0.3">
      <c r="A14" s="396"/>
      <c r="B14" s="397"/>
      <c r="C14" s="398"/>
      <c r="D14" s="399"/>
      <c r="E14" s="399"/>
      <c r="F14" s="400">
        <f t="shared" si="0"/>
        <v>0</v>
      </c>
      <c r="G14" s="401"/>
      <c r="H14" s="401"/>
      <c r="I14" s="400">
        <f t="shared" si="1"/>
        <v>0</v>
      </c>
    </row>
    <row r="15" spans="1:13" x14ac:dyDescent="0.3">
      <c r="A15" s="396"/>
      <c r="B15" s="397"/>
      <c r="C15" s="398"/>
      <c r="D15" s="399"/>
      <c r="E15" s="399"/>
      <c r="F15" s="400">
        <f t="shared" si="0"/>
        <v>0</v>
      </c>
      <c r="G15" s="401"/>
      <c r="H15" s="401"/>
      <c r="I15" s="400">
        <f t="shared" si="1"/>
        <v>0</v>
      </c>
    </row>
    <row r="16" spans="1:13" x14ac:dyDescent="0.3">
      <c r="A16" s="396"/>
      <c r="B16" s="397"/>
      <c r="C16" s="398"/>
      <c r="D16" s="399"/>
      <c r="E16" s="399"/>
      <c r="F16" s="400">
        <f t="shared" si="0"/>
        <v>0</v>
      </c>
      <c r="G16" s="401"/>
      <c r="H16" s="401"/>
      <c r="I16" s="400">
        <f t="shared" si="1"/>
        <v>0</v>
      </c>
    </row>
    <row r="17" spans="1:9" x14ac:dyDescent="0.3">
      <c r="A17" s="396"/>
      <c r="B17" s="397"/>
      <c r="C17" s="398"/>
      <c r="D17" s="399"/>
      <c r="E17" s="399"/>
      <c r="F17" s="400">
        <f t="shared" si="0"/>
        <v>0</v>
      </c>
      <c r="G17" s="402"/>
      <c r="H17" s="401"/>
      <c r="I17" s="400">
        <f t="shared" si="1"/>
        <v>0</v>
      </c>
    </row>
    <row r="18" spans="1:9" x14ac:dyDescent="0.3">
      <c r="A18" s="396"/>
      <c r="B18" s="397"/>
      <c r="C18" s="398"/>
      <c r="D18" s="399"/>
      <c r="E18" s="399"/>
      <c r="F18" s="400">
        <f t="shared" si="0"/>
        <v>0</v>
      </c>
      <c r="G18" s="401"/>
      <c r="H18" s="401"/>
      <c r="I18" s="400">
        <f t="shared" si="1"/>
        <v>0</v>
      </c>
    </row>
    <row r="19" spans="1:9" x14ac:dyDescent="0.3">
      <c r="A19" s="396"/>
      <c r="B19" s="397"/>
      <c r="C19" s="398"/>
      <c r="D19" s="399"/>
      <c r="E19" s="399"/>
      <c r="F19" s="400">
        <f t="shared" si="0"/>
        <v>0</v>
      </c>
      <c r="G19" s="401"/>
      <c r="H19" s="401"/>
      <c r="I19" s="400">
        <f t="shared" si="1"/>
        <v>0</v>
      </c>
    </row>
    <row r="20" spans="1:9" x14ac:dyDescent="0.3">
      <c r="A20" s="396"/>
      <c r="B20" s="397"/>
      <c r="C20" s="398"/>
      <c r="D20" s="399"/>
      <c r="E20" s="399"/>
      <c r="F20" s="400">
        <f t="shared" si="0"/>
        <v>0</v>
      </c>
      <c r="G20" s="401"/>
      <c r="H20" s="401"/>
      <c r="I20" s="400">
        <f t="shared" si="1"/>
        <v>0</v>
      </c>
    </row>
    <row r="21" spans="1:9" x14ac:dyDescent="0.3">
      <c r="A21" s="396"/>
      <c r="B21" s="397"/>
      <c r="C21" s="398"/>
      <c r="D21" s="399"/>
      <c r="E21" s="399"/>
      <c r="F21" s="400">
        <f t="shared" si="0"/>
        <v>0</v>
      </c>
      <c r="G21" s="401"/>
      <c r="H21" s="401"/>
      <c r="I21" s="400">
        <f t="shared" si="1"/>
        <v>0</v>
      </c>
    </row>
    <row r="22" spans="1:9" x14ac:dyDescent="0.3">
      <c r="A22" s="396"/>
      <c r="B22" s="397"/>
      <c r="C22" s="398"/>
      <c r="D22" s="399"/>
      <c r="E22" s="399"/>
      <c r="F22" s="400">
        <f t="shared" si="0"/>
        <v>0</v>
      </c>
      <c r="G22" s="401"/>
      <c r="H22" s="401"/>
      <c r="I22" s="400">
        <f t="shared" si="1"/>
        <v>0</v>
      </c>
    </row>
    <row r="23" spans="1:9" x14ac:dyDescent="0.3">
      <c r="A23" s="396"/>
      <c r="B23" s="397"/>
      <c r="C23" s="398"/>
      <c r="D23" s="399"/>
      <c r="E23" s="399"/>
      <c r="F23" s="400">
        <f t="shared" si="0"/>
        <v>0</v>
      </c>
      <c r="G23" s="401"/>
      <c r="H23" s="401"/>
      <c r="I23" s="400">
        <f t="shared" si="1"/>
        <v>0</v>
      </c>
    </row>
    <row r="24" spans="1:9" x14ac:dyDescent="0.3">
      <c r="A24" s="396"/>
      <c r="B24" s="397"/>
      <c r="C24" s="398"/>
      <c r="D24" s="399"/>
      <c r="E24" s="399"/>
      <c r="F24" s="400">
        <f t="shared" si="0"/>
        <v>0</v>
      </c>
      <c r="G24" s="401"/>
      <c r="H24" s="401"/>
      <c r="I24" s="400">
        <f t="shared" si="1"/>
        <v>0</v>
      </c>
    </row>
    <row r="25" spans="1:9" ht="18" x14ac:dyDescent="0.3">
      <c r="A25" s="403"/>
      <c r="B25" s="404" t="s">
        <v>311</v>
      </c>
      <c r="C25" s="405"/>
      <c r="D25" s="406"/>
      <c r="E25" s="406"/>
      <c r="F25" s="407">
        <f>SUM(F9:F24)</f>
        <v>0</v>
      </c>
      <c r="G25" s="406"/>
      <c r="H25" s="407">
        <f>SUM(H9:H24)</f>
        <v>0</v>
      </c>
      <c r="I25" s="407">
        <f>SUM(I9:I24)</f>
        <v>0</v>
      </c>
    </row>
    <row r="26" spans="1:9" x14ac:dyDescent="0.3">
      <c r="A26" s="362"/>
      <c r="B26" s="362"/>
      <c r="C26" s="362"/>
      <c r="D26" s="362"/>
      <c r="E26" s="362"/>
      <c r="F26" s="362"/>
      <c r="G26" s="362"/>
      <c r="H26" s="362"/>
      <c r="I26" s="362"/>
    </row>
    <row r="27" spans="1:9" x14ac:dyDescent="0.3">
      <c r="A27" s="363" t="s">
        <v>21</v>
      </c>
      <c r="B27" s="364"/>
      <c r="C27" s="364"/>
      <c r="D27" s="364"/>
      <c r="E27" s="364"/>
      <c r="F27" s="364"/>
      <c r="G27" s="364"/>
      <c r="H27" s="364"/>
      <c r="I27" s="364"/>
    </row>
    <row r="28" spans="1:9" x14ac:dyDescent="0.3">
      <c r="A28" s="365"/>
      <c r="B28" s="366"/>
      <c r="C28" s="367"/>
      <c r="D28" s="368"/>
      <c r="E28" s="368"/>
      <c r="F28" s="368"/>
      <c r="G28" s="368"/>
      <c r="H28" s="368"/>
      <c r="I28" s="368"/>
    </row>
    <row r="29" spans="1:9" x14ac:dyDescent="0.3">
      <c r="A29" s="369" t="s">
        <v>22</v>
      </c>
      <c r="B29" s="370"/>
      <c r="C29" s="370"/>
      <c r="D29" s="371"/>
      <c r="E29" s="371"/>
      <c r="F29" s="371"/>
      <c r="G29" s="371"/>
      <c r="H29" s="371"/>
      <c r="I29" s="371"/>
    </row>
    <row r="30" spans="1:9" x14ac:dyDescent="0.3">
      <c r="A30" s="365"/>
      <c r="B30" s="372"/>
      <c r="C30" s="372"/>
      <c r="D30" s="373"/>
      <c r="E30" s="373"/>
      <c r="F30" s="373"/>
      <c r="G30" s="373"/>
      <c r="H30" s="373"/>
      <c r="I30" s="373"/>
    </row>
    <row r="31" spans="1:9" x14ac:dyDescent="0.3">
      <c r="A31" s="374"/>
      <c r="B31" s="374"/>
      <c r="C31" s="374"/>
      <c r="D31" s="374"/>
      <c r="E31" s="374"/>
      <c r="F31" s="374"/>
      <c r="G31" s="374"/>
      <c r="H31" s="374"/>
      <c r="I31" s="37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360C-1BB4-4B1C-B4A6-21CB7445FF56}">
  <dimension ref="A1:M31"/>
  <sheetViews>
    <sheetView showGridLines="0" zoomScaleNormal="100" workbookViewId="0"/>
  </sheetViews>
  <sheetFormatPr defaultColWidth="9" defaultRowHeight="16.5" x14ac:dyDescent="0.3"/>
  <cols>
    <col min="1" max="1" width="10.625" style="378" customWidth="1"/>
    <col min="2" max="2" width="28" style="378" customWidth="1"/>
    <col min="3" max="9" width="10.625" style="378" customWidth="1"/>
    <col min="10" max="13" width="11.5" style="378" customWidth="1"/>
    <col min="14" max="16384" width="9" style="378"/>
  </cols>
  <sheetData>
    <row r="1" spans="1:13" x14ac:dyDescent="0.3">
      <c r="A1" s="375" t="s">
        <v>312</v>
      </c>
      <c r="B1" s="376"/>
      <c r="C1" s="376"/>
      <c r="D1" s="376"/>
      <c r="E1" s="376"/>
      <c r="F1" s="376"/>
      <c r="G1" s="376"/>
      <c r="H1" s="376"/>
      <c r="I1" s="377"/>
    </row>
    <row r="2" spans="1:13" x14ac:dyDescent="0.3">
      <c r="A2" s="377"/>
      <c r="B2" s="377"/>
      <c r="C2" s="377"/>
      <c r="D2" s="379">
        <f>A28</f>
        <v>0</v>
      </c>
      <c r="E2" s="379">
        <f>A30</f>
        <v>0</v>
      </c>
      <c r="F2" s="377"/>
      <c r="G2" s="377"/>
      <c r="H2" s="377"/>
      <c r="I2" s="377"/>
      <c r="J2" s="167" t="s">
        <v>215</v>
      </c>
    </row>
    <row r="3" spans="1:13" x14ac:dyDescent="0.3">
      <c r="A3" s="380" t="s">
        <v>313</v>
      </c>
      <c r="B3" s="377"/>
      <c r="C3" s="377"/>
      <c r="D3" s="377"/>
      <c r="E3" s="377"/>
      <c r="F3" s="377"/>
      <c r="G3" s="377"/>
      <c r="H3" s="377"/>
      <c r="I3" s="377"/>
    </row>
    <row r="4" spans="1:13" x14ac:dyDescent="0.3">
      <c r="A4" s="64" t="s">
        <v>3</v>
      </c>
      <c r="B4" s="65">
        <f xml:space="preserve"> Alapa!$C$17</f>
        <v>0</v>
      </c>
      <c r="C4" s="65"/>
      <c r="D4" s="65"/>
      <c r="E4" s="66"/>
      <c r="F4" s="67" t="s">
        <v>28</v>
      </c>
      <c r="G4" s="381">
        <f>Alapa!$C$15</f>
        <v>0</v>
      </c>
      <c r="H4" s="65"/>
      <c r="I4" s="66"/>
      <c r="J4" s="382"/>
      <c r="K4" s="382"/>
      <c r="L4" s="382"/>
      <c r="M4" s="382"/>
    </row>
    <row r="5" spans="1:13" x14ac:dyDescent="0.3">
      <c r="A5" s="64" t="s">
        <v>1</v>
      </c>
      <c r="B5" s="65">
        <f xml:space="preserve"> Alapa!$C$12</f>
        <v>0</v>
      </c>
      <c r="C5" s="70"/>
      <c r="D5" s="65"/>
      <c r="E5" s="66"/>
      <c r="F5" s="65" t="s">
        <v>2</v>
      </c>
      <c r="G5" s="65" t="e">
        <f>VLOOKUP(K5,Alapa!$G$2:$H$22,2)</f>
        <v>#N/A</v>
      </c>
      <c r="H5" s="65" t="s">
        <v>13</v>
      </c>
      <c r="I5" s="408" t="str">
        <f>IF(Alapa!$N$2=0," ",Alapa!$N$2)</f>
        <v xml:space="preserve"> </v>
      </c>
      <c r="J5" s="299" t="s">
        <v>2</v>
      </c>
      <c r="K5" s="300">
        <v>1</v>
      </c>
      <c r="L5" s="382"/>
      <c r="M5" s="382"/>
    </row>
    <row r="6" spans="1:13" x14ac:dyDescent="0.3">
      <c r="A6" s="302"/>
      <c r="B6" s="384"/>
      <c r="C6" s="303"/>
      <c r="D6" s="302"/>
      <c r="E6" s="385"/>
      <c r="F6" s="302"/>
      <c r="G6" s="302"/>
      <c r="H6" s="302"/>
      <c r="I6" s="302"/>
    </row>
    <row r="7" spans="1:13" x14ac:dyDescent="0.3">
      <c r="A7" s="386"/>
      <c r="B7" s="386"/>
      <c r="C7" s="386"/>
      <c r="D7" s="387"/>
      <c r="E7" s="388"/>
      <c r="F7" s="389"/>
      <c r="G7" s="389"/>
      <c r="H7" s="389"/>
      <c r="I7" s="390"/>
    </row>
    <row r="8" spans="1:13" ht="82.5" x14ac:dyDescent="0.3">
      <c r="A8" s="391" t="s">
        <v>314</v>
      </c>
      <c r="B8" s="392" t="s">
        <v>303</v>
      </c>
      <c r="C8" s="393" t="s">
        <v>315</v>
      </c>
      <c r="D8" s="394" t="s">
        <v>316</v>
      </c>
      <c r="E8" s="394" t="s">
        <v>317</v>
      </c>
      <c r="F8" s="395" t="s">
        <v>318</v>
      </c>
      <c r="G8" s="395" t="s">
        <v>319</v>
      </c>
      <c r="H8" s="395" t="s">
        <v>320</v>
      </c>
      <c r="I8" s="395" t="s">
        <v>321</v>
      </c>
    </row>
    <row r="9" spans="1:13" x14ac:dyDescent="0.3">
      <c r="A9" s="409"/>
      <c r="B9" s="410"/>
      <c r="C9" s="411"/>
      <c r="D9" s="412"/>
      <c r="E9" s="412"/>
      <c r="F9" s="413"/>
      <c r="G9" s="413"/>
      <c r="H9" s="413"/>
      <c r="I9" s="414">
        <f>H9-(F9-G9)</f>
        <v>0</v>
      </c>
    </row>
    <row r="10" spans="1:13" x14ac:dyDescent="0.3">
      <c r="A10" s="409"/>
      <c r="B10" s="410"/>
      <c r="C10" s="411"/>
      <c r="D10" s="412"/>
      <c r="E10" s="412"/>
      <c r="F10" s="413"/>
      <c r="G10" s="413"/>
      <c r="H10" s="413"/>
      <c r="I10" s="414">
        <f t="shared" ref="I10:I25" si="0">H10-(F10-G10)</f>
        <v>0</v>
      </c>
    </row>
    <row r="11" spans="1:13" x14ac:dyDescent="0.3">
      <c r="A11" s="409"/>
      <c r="B11" s="410"/>
      <c r="C11" s="411"/>
      <c r="D11" s="412"/>
      <c r="E11" s="412"/>
      <c r="F11" s="413"/>
      <c r="G11" s="413"/>
      <c r="H11" s="413"/>
      <c r="I11" s="414">
        <f t="shared" si="0"/>
        <v>0</v>
      </c>
    </row>
    <row r="12" spans="1:13" x14ac:dyDescent="0.3">
      <c r="A12" s="409"/>
      <c r="B12" s="410"/>
      <c r="C12" s="411"/>
      <c r="D12" s="412"/>
      <c r="E12" s="412"/>
      <c r="F12" s="413"/>
      <c r="G12" s="413"/>
      <c r="H12" s="413"/>
      <c r="I12" s="414">
        <f t="shared" si="0"/>
        <v>0</v>
      </c>
    </row>
    <row r="13" spans="1:13" x14ac:dyDescent="0.3">
      <c r="A13" s="409"/>
      <c r="B13" s="410"/>
      <c r="C13" s="411"/>
      <c r="D13" s="412"/>
      <c r="E13" s="412"/>
      <c r="F13" s="413"/>
      <c r="G13" s="413"/>
      <c r="H13" s="413"/>
      <c r="I13" s="414">
        <f t="shared" si="0"/>
        <v>0</v>
      </c>
    </row>
    <row r="14" spans="1:13" x14ac:dyDescent="0.3">
      <c r="A14" s="409"/>
      <c r="B14" s="410"/>
      <c r="C14" s="411"/>
      <c r="D14" s="412"/>
      <c r="E14" s="412"/>
      <c r="F14" s="413"/>
      <c r="G14" s="413"/>
      <c r="H14" s="413"/>
      <c r="I14" s="414">
        <f t="shared" si="0"/>
        <v>0</v>
      </c>
    </row>
    <row r="15" spans="1:13" x14ac:dyDescent="0.3">
      <c r="A15" s="409"/>
      <c r="B15" s="410"/>
      <c r="C15" s="411"/>
      <c r="D15" s="412"/>
      <c r="E15" s="412"/>
      <c r="F15" s="413"/>
      <c r="G15" s="413"/>
      <c r="H15" s="413"/>
      <c r="I15" s="414">
        <f t="shared" si="0"/>
        <v>0</v>
      </c>
    </row>
    <row r="16" spans="1:13" x14ac:dyDescent="0.3">
      <c r="A16" s="409"/>
      <c r="B16" s="410"/>
      <c r="C16" s="411"/>
      <c r="D16" s="412"/>
      <c r="E16" s="412"/>
      <c r="F16" s="413"/>
      <c r="G16" s="413"/>
      <c r="H16" s="413"/>
      <c r="I16" s="414">
        <f t="shared" si="0"/>
        <v>0</v>
      </c>
    </row>
    <row r="17" spans="1:9" x14ac:dyDescent="0.3">
      <c r="A17" s="409"/>
      <c r="B17" s="410"/>
      <c r="C17" s="411"/>
      <c r="D17" s="412"/>
      <c r="E17" s="412"/>
      <c r="F17" s="413"/>
      <c r="G17" s="413"/>
      <c r="H17" s="413"/>
      <c r="I17" s="414">
        <f t="shared" si="0"/>
        <v>0</v>
      </c>
    </row>
    <row r="18" spans="1:9" x14ac:dyDescent="0.3">
      <c r="A18" s="409"/>
      <c r="B18" s="410"/>
      <c r="C18" s="411"/>
      <c r="D18" s="412"/>
      <c r="E18" s="412"/>
      <c r="F18" s="413"/>
      <c r="G18" s="413"/>
      <c r="H18" s="413"/>
      <c r="I18" s="414">
        <f t="shared" si="0"/>
        <v>0</v>
      </c>
    </row>
    <row r="19" spans="1:9" x14ac:dyDescent="0.3">
      <c r="A19" s="409"/>
      <c r="B19" s="410"/>
      <c r="C19" s="411"/>
      <c r="D19" s="412"/>
      <c r="E19" s="412"/>
      <c r="F19" s="413"/>
      <c r="G19" s="413"/>
      <c r="H19" s="413"/>
      <c r="I19" s="414">
        <f t="shared" si="0"/>
        <v>0</v>
      </c>
    </row>
    <row r="20" spans="1:9" x14ac:dyDescent="0.3">
      <c r="A20" s="409"/>
      <c r="B20" s="410"/>
      <c r="C20" s="411"/>
      <c r="D20" s="412"/>
      <c r="E20" s="412"/>
      <c r="F20" s="413"/>
      <c r="G20" s="413"/>
      <c r="H20" s="413"/>
      <c r="I20" s="414">
        <f t="shared" si="0"/>
        <v>0</v>
      </c>
    </row>
    <row r="21" spans="1:9" x14ac:dyDescent="0.3">
      <c r="A21" s="409"/>
      <c r="B21" s="410"/>
      <c r="C21" s="411"/>
      <c r="D21" s="412"/>
      <c r="E21" s="412"/>
      <c r="F21" s="413"/>
      <c r="G21" s="413"/>
      <c r="H21" s="413"/>
      <c r="I21" s="414">
        <f t="shared" si="0"/>
        <v>0</v>
      </c>
    </row>
    <row r="22" spans="1:9" x14ac:dyDescent="0.3">
      <c r="A22" s="409"/>
      <c r="B22" s="410"/>
      <c r="C22" s="411"/>
      <c r="D22" s="412"/>
      <c r="E22" s="412"/>
      <c r="F22" s="413"/>
      <c r="G22" s="413"/>
      <c r="H22" s="413"/>
      <c r="I22" s="414">
        <f t="shared" si="0"/>
        <v>0</v>
      </c>
    </row>
    <row r="23" spans="1:9" x14ac:dyDescent="0.3">
      <c r="A23" s="409"/>
      <c r="B23" s="410"/>
      <c r="C23" s="411"/>
      <c r="D23" s="412"/>
      <c r="E23" s="412"/>
      <c r="F23" s="413"/>
      <c r="G23" s="413"/>
      <c r="H23" s="413"/>
      <c r="I23" s="414">
        <f t="shared" si="0"/>
        <v>0</v>
      </c>
    </row>
    <row r="24" spans="1:9" x14ac:dyDescent="0.3">
      <c r="A24" s="409"/>
      <c r="B24" s="410"/>
      <c r="C24" s="411"/>
      <c r="D24" s="412"/>
      <c r="E24" s="412"/>
      <c r="F24" s="413"/>
      <c r="G24" s="413"/>
      <c r="H24" s="413"/>
      <c r="I24" s="414">
        <f t="shared" si="0"/>
        <v>0</v>
      </c>
    </row>
    <row r="25" spans="1:9" x14ac:dyDescent="0.3">
      <c r="A25" s="415"/>
      <c r="B25" s="416" t="s">
        <v>311</v>
      </c>
      <c r="C25" s="417"/>
      <c r="D25" s="418"/>
      <c r="E25" s="418"/>
      <c r="F25" s="419">
        <f>SUM(F9:F24)</f>
        <v>0</v>
      </c>
      <c r="G25" s="419">
        <f>SUM(G9:G24)</f>
        <v>0</v>
      </c>
      <c r="H25" s="419">
        <f>SUM(H9:H24)</f>
        <v>0</v>
      </c>
      <c r="I25" s="420">
        <f t="shared" si="0"/>
        <v>0</v>
      </c>
    </row>
    <row r="26" spans="1:9" x14ac:dyDescent="0.3">
      <c r="A26" s="362"/>
      <c r="B26" s="362"/>
      <c r="C26" s="362"/>
      <c r="D26" s="362"/>
      <c r="E26" s="362"/>
      <c r="F26" s="362"/>
      <c r="G26" s="362"/>
      <c r="H26" s="362"/>
      <c r="I26" s="362"/>
    </row>
    <row r="27" spans="1:9" x14ac:dyDescent="0.3">
      <c r="A27" s="363" t="s">
        <v>21</v>
      </c>
      <c r="B27" s="364"/>
      <c r="C27" s="364"/>
      <c r="D27" s="364"/>
      <c r="E27" s="364"/>
      <c r="F27" s="364"/>
      <c r="G27" s="364"/>
      <c r="H27" s="364"/>
      <c r="I27" s="364"/>
    </row>
    <row r="28" spans="1:9" x14ac:dyDescent="0.3">
      <c r="A28" s="365"/>
      <c r="B28" s="366"/>
      <c r="C28" s="367"/>
      <c r="D28" s="368"/>
      <c r="E28" s="368"/>
      <c r="F28" s="368"/>
      <c r="G28" s="368"/>
      <c r="H28" s="368"/>
      <c r="I28" s="368"/>
    </row>
    <row r="29" spans="1:9" x14ac:dyDescent="0.3">
      <c r="A29" s="369" t="s">
        <v>22</v>
      </c>
      <c r="B29" s="370"/>
      <c r="C29" s="370"/>
      <c r="D29" s="371"/>
      <c r="E29" s="371"/>
      <c r="F29" s="371"/>
      <c r="G29" s="371"/>
      <c r="H29" s="371"/>
      <c r="I29" s="371"/>
    </row>
    <row r="30" spans="1:9" x14ac:dyDescent="0.3">
      <c r="A30" s="365"/>
      <c r="B30" s="372"/>
      <c r="C30" s="372"/>
      <c r="D30" s="373"/>
      <c r="E30" s="373"/>
      <c r="F30" s="373"/>
      <c r="G30" s="373"/>
      <c r="H30" s="373"/>
      <c r="I30" s="373"/>
    </row>
    <row r="31" spans="1:9" x14ac:dyDescent="0.3">
      <c r="A31" s="374"/>
      <c r="B31" s="374"/>
      <c r="C31" s="374"/>
      <c r="D31" s="374"/>
      <c r="E31" s="374"/>
      <c r="F31" s="374"/>
      <c r="G31" s="374"/>
      <c r="H31" s="374"/>
      <c r="I31" s="37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C158-C1D9-482E-AAC3-C3EE18B1BBF6}">
  <sheetPr>
    <pageSetUpPr fitToPage="1"/>
  </sheetPr>
  <dimension ref="A1:N39"/>
  <sheetViews>
    <sheetView showGridLines="0" zoomScaleNormal="100" workbookViewId="0"/>
  </sheetViews>
  <sheetFormatPr defaultColWidth="7.75" defaultRowHeight="16.5" x14ac:dyDescent="0.3"/>
  <cols>
    <col min="1" max="1" width="7.75" style="484" customWidth="1"/>
    <col min="2" max="2" width="23.5" style="451" customWidth="1"/>
    <col min="3" max="12" width="10.375" style="451" customWidth="1"/>
    <col min="13" max="13" width="9.5" style="451" bestFit="1" customWidth="1"/>
    <col min="14" max="16384" width="7.75" style="451"/>
  </cols>
  <sheetData>
    <row r="1" spans="1:14" s="425" customFormat="1" x14ac:dyDescent="0.3">
      <c r="A1" s="421" t="s">
        <v>322</v>
      </c>
      <c r="B1" s="422"/>
      <c r="C1" s="422"/>
      <c r="D1" s="423"/>
      <c r="E1" s="423"/>
      <c r="F1" s="422"/>
      <c r="G1" s="422"/>
      <c r="H1" s="422"/>
      <c r="I1" s="424"/>
      <c r="J1" s="424"/>
      <c r="K1" s="424"/>
      <c r="L1" s="424"/>
    </row>
    <row r="2" spans="1:14" s="425" customFormat="1" x14ac:dyDescent="0.3">
      <c r="A2" s="426"/>
      <c r="B2" s="422"/>
      <c r="C2" s="424"/>
      <c r="D2" s="427">
        <f>A36</f>
        <v>0</v>
      </c>
      <c r="E2" s="427">
        <f>A38</f>
        <v>0</v>
      </c>
      <c r="F2" s="424"/>
      <c r="G2" s="424"/>
      <c r="H2" s="428"/>
      <c r="I2" s="424"/>
      <c r="J2" s="424"/>
      <c r="K2" s="424"/>
      <c r="L2" s="424"/>
      <c r="M2" s="167" t="s">
        <v>215</v>
      </c>
    </row>
    <row r="3" spans="1:14" s="425" customFormat="1" x14ac:dyDescent="0.3">
      <c r="A3" s="429" t="s">
        <v>323</v>
      </c>
      <c r="B3" s="424"/>
      <c r="C3" s="424"/>
      <c r="D3" s="424"/>
      <c r="E3" s="424"/>
      <c r="F3" s="424"/>
      <c r="G3" s="424"/>
      <c r="H3" s="430" t="s">
        <v>29</v>
      </c>
      <c r="I3" s="424"/>
      <c r="J3" s="424"/>
      <c r="K3" s="424"/>
      <c r="L3" s="431"/>
    </row>
    <row r="4" spans="1:14" s="425" customFormat="1" x14ac:dyDescent="0.3">
      <c r="A4" s="432" t="str">
        <f>"Ügyfél:   "&amp;Alapa!$C$17</f>
        <v xml:space="preserve">Ügyfél:   </v>
      </c>
      <c r="B4" s="433"/>
      <c r="C4" s="433"/>
      <c r="D4" s="433"/>
      <c r="E4" s="434" t="s">
        <v>28</v>
      </c>
      <c r="F4" s="435">
        <f>Alapa!$C$15</f>
        <v>0</v>
      </c>
      <c r="G4" s="436"/>
      <c r="H4" s="437"/>
      <c r="I4" s="438"/>
      <c r="J4" s="439"/>
      <c r="K4" s="424"/>
      <c r="L4" s="424"/>
    </row>
    <row r="5" spans="1:14" s="425" customFormat="1" x14ac:dyDescent="0.3">
      <c r="A5" s="432" t="str">
        <f>"Fordulónap: "&amp;Alapa!$C$12</f>
        <v xml:space="preserve">Fordulónap: </v>
      </c>
      <c r="B5" s="440"/>
      <c r="C5" s="440"/>
      <c r="D5" s="440"/>
      <c r="E5" s="441" t="s">
        <v>2</v>
      </c>
      <c r="F5" s="433" t="e">
        <f>VLOOKUP(N5,Alapa!$G$2:$H$22,2)</f>
        <v>#N/A</v>
      </c>
      <c r="G5" s="442"/>
      <c r="H5" s="433" t="s">
        <v>13</v>
      </c>
      <c r="I5" s="443" t="str">
        <f>IF(Alapa!$N$2=0," ",Alapa!$N$2)</f>
        <v xml:space="preserve"> </v>
      </c>
      <c r="J5" s="444"/>
      <c r="K5" s="424"/>
      <c r="L5" s="424"/>
      <c r="M5" s="299" t="s">
        <v>2</v>
      </c>
      <c r="N5" s="300">
        <v>1</v>
      </c>
    </row>
    <row r="6" spans="1:14" s="425" customFormat="1" x14ac:dyDescent="0.3">
      <c r="A6" s="445"/>
      <c r="B6" s="446"/>
      <c r="C6" s="447"/>
      <c r="D6" s="446"/>
      <c r="E6" s="448"/>
      <c r="F6" s="436"/>
      <c r="G6" s="449"/>
      <c r="H6" s="448"/>
      <c r="I6" s="424"/>
      <c r="J6" s="424"/>
      <c r="K6" s="424"/>
      <c r="L6" s="424"/>
    </row>
    <row r="7" spans="1:14" x14ac:dyDescent="0.3">
      <c r="A7" s="450"/>
      <c r="B7" s="423"/>
      <c r="C7" s="424"/>
      <c r="D7" s="424"/>
      <c r="E7" s="424"/>
      <c r="F7" s="424"/>
      <c r="G7" s="423"/>
      <c r="H7" s="423"/>
      <c r="I7" s="423"/>
      <c r="J7" s="423"/>
      <c r="K7" s="423"/>
      <c r="L7" s="423"/>
    </row>
    <row r="8" spans="1:14" ht="17.25" thickBot="1" x14ac:dyDescent="0.35">
      <c r="A8" s="452"/>
      <c r="B8" s="452"/>
      <c r="C8" s="452" t="s">
        <v>324</v>
      </c>
      <c r="D8" s="453"/>
      <c r="E8" s="453"/>
      <c r="F8" s="453"/>
      <c r="G8" s="453"/>
      <c r="H8" s="453"/>
      <c r="I8" s="453"/>
      <c r="J8" s="453"/>
      <c r="K8" s="453"/>
      <c r="L8" s="453"/>
    </row>
    <row r="9" spans="1:14" ht="27" x14ac:dyDescent="0.3">
      <c r="A9" s="454" t="s">
        <v>325</v>
      </c>
      <c r="B9" s="455" t="s">
        <v>326</v>
      </c>
      <c r="C9" s="455" t="s">
        <v>327</v>
      </c>
      <c r="D9" s="455" t="s">
        <v>328</v>
      </c>
      <c r="E9" s="455" t="s">
        <v>329</v>
      </c>
      <c r="F9" s="455" t="s">
        <v>330</v>
      </c>
      <c r="G9" s="455" t="s">
        <v>331</v>
      </c>
      <c r="H9" s="455" t="s">
        <v>223</v>
      </c>
      <c r="I9" s="455" t="s">
        <v>332</v>
      </c>
      <c r="J9" s="456" t="s">
        <v>333</v>
      </c>
      <c r="K9" s="457"/>
      <c r="L9" s="457"/>
    </row>
    <row r="10" spans="1:14" x14ac:dyDescent="0.3">
      <c r="A10" s="458" t="s">
        <v>334</v>
      </c>
      <c r="B10" s="459"/>
      <c r="C10" s="460"/>
      <c r="D10" s="460"/>
      <c r="E10" s="460"/>
      <c r="F10" s="460"/>
      <c r="G10" s="460"/>
      <c r="H10" s="461">
        <f>SUM(C10:G10)</f>
        <v>0</v>
      </c>
      <c r="I10" s="460"/>
      <c r="J10" s="462">
        <f>H10-I10</f>
        <v>0</v>
      </c>
      <c r="K10" s="457"/>
      <c r="L10" s="457"/>
    </row>
    <row r="11" spans="1:14" x14ac:dyDescent="0.3">
      <c r="A11" s="458" t="s">
        <v>335</v>
      </c>
      <c r="B11" s="459"/>
      <c r="C11" s="460"/>
      <c r="D11" s="460"/>
      <c r="E11" s="460"/>
      <c r="F11" s="460"/>
      <c r="G11" s="460"/>
      <c r="H11" s="461">
        <f>SUM(C11:G11)</f>
        <v>0</v>
      </c>
      <c r="I11" s="460"/>
      <c r="J11" s="462">
        <f>H11-I11</f>
        <v>0</v>
      </c>
      <c r="K11" s="457"/>
      <c r="L11" s="457"/>
    </row>
    <row r="12" spans="1:14" x14ac:dyDescent="0.3">
      <c r="A12" s="458" t="s">
        <v>336</v>
      </c>
      <c r="B12" s="459"/>
      <c r="C12" s="460"/>
      <c r="D12" s="460"/>
      <c r="E12" s="460"/>
      <c r="F12" s="460"/>
      <c r="G12" s="460"/>
      <c r="H12" s="461">
        <f>SUM(C12:G12)</f>
        <v>0</v>
      </c>
      <c r="I12" s="460"/>
      <c r="J12" s="462">
        <f>H12-I12</f>
        <v>0</v>
      </c>
      <c r="K12" s="457"/>
      <c r="L12" s="457"/>
    </row>
    <row r="13" spans="1:14" x14ac:dyDescent="0.3">
      <c r="A13" s="458" t="s">
        <v>337</v>
      </c>
      <c r="B13" s="459"/>
      <c r="C13" s="460"/>
      <c r="D13" s="460"/>
      <c r="E13" s="460"/>
      <c r="F13" s="460"/>
      <c r="G13" s="460"/>
      <c r="H13" s="461">
        <f>SUM(C13:G13)</f>
        <v>0</v>
      </c>
      <c r="I13" s="460"/>
      <c r="J13" s="462">
        <f>H13-I13</f>
        <v>0</v>
      </c>
      <c r="K13" s="457"/>
      <c r="L13" s="457"/>
    </row>
    <row r="14" spans="1:14" x14ac:dyDescent="0.3">
      <c r="A14" s="458" t="s">
        <v>338</v>
      </c>
      <c r="B14" s="459"/>
      <c r="C14" s="460"/>
      <c r="D14" s="460"/>
      <c r="E14" s="460"/>
      <c r="F14" s="460"/>
      <c r="G14" s="460"/>
      <c r="H14" s="461">
        <f>SUM(C14:G14)</f>
        <v>0</v>
      </c>
      <c r="I14" s="460"/>
      <c r="J14" s="462">
        <f>H14-I14</f>
        <v>0</v>
      </c>
      <c r="K14" s="457"/>
      <c r="L14" s="457"/>
    </row>
    <row r="15" spans="1:14" ht="17.25" thickBot="1" x14ac:dyDescent="0.35">
      <c r="A15" s="463" t="s">
        <v>29</v>
      </c>
      <c r="B15" s="464" t="s">
        <v>339</v>
      </c>
      <c r="C15" s="465">
        <f t="shared" ref="C15:J15" si="0">SUM(C10:C14)</f>
        <v>0</v>
      </c>
      <c r="D15" s="465">
        <f t="shared" si="0"/>
        <v>0</v>
      </c>
      <c r="E15" s="465">
        <f t="shared" si="0"/>
        <v>0</v>
      </c>
      <c r="F15" s="465">
        <f t="shared" si="0"/>
        <v>0</v>
      </c>
      <c r="G15" s="465">
        <f t="shared" si="0"/>
        <v>0</v>
      </c>
      <c r="H15" s="465">
        <f t="shared" si="0"/>
        <v>0</v>
      </c>
      <c r="I15" s="465">
        <f t="shared" si="0"/>
        <v>0</v>
      </c>
      <c r="J15" s="466">
        <f t="shared" si="0"/>
        <v>0</v>
      </c>
      <c r="K15" s="457"/>
      <c r="L15" s="457"/>
    </row>
    <row r="16" spans="1:14" x14ac:dyDescent="0.3">
      <c r="A16" s="453"/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</row>
    <row r="17" spans="1:12" ht="17.25" thickBot="1" x14ac:dyDescent="0.35">
      <c r="A17" s="452"/>
      <c r="B17" s="452"/>
      <c r="C17" s="452" t="s">
        <v>340</v>
      </c>
      <c r="D17" s="453"/>
      <c r="E17" s="453"/>
      <c r="F17" s="453"/>
      <c r="G17" s="453"/>
      <c r="H17" s="453"/>
      <c r="I17" s="453"/>
      <c r="J17" s="453"/>
      <c r="K17" s="453"/>
      <c r="L17" s="453"/>
    </row>
    <row r="18" spans="1:12" ht="40.5" x14ac:dyDescent="0.3">
      <c r="A18" s="454" t="s">
        <v>325</v>
      </c>
      <c r="B18" s="455" t="s">
        <v>326</v>
      </c>
      <c r="C18" s="455" t="s">
        <v>341</v>
      </c>
      <c r="D18" s="455" t="s">
        <v>342</v>
      </c>
      <c r="E18" s="455" t="s">
        <v>40</v>
      </c>
      <c r="F18" s="455" t="s">
        <v>343</v>
      </c>
      <c r="G18" s="455" t="s">
        <v>344</v>
      </c>
      <c r="H18" s="467" t="s">
        <v>345</v>
      </c>
      <c r="I18" s="576" t="s">
        <v>346</v>
      </c>
      <c r="J18" s="577"/>
      <c r="K18" s="468" t="s">
        <v>347</v>
      </c>
      <c r="L18" s="457"/>
    </row>
    <row r="19" spans="1:12" x14ac:dyDescent="0.3">
      <c r="A19" s="458" t="s">
        <v>334</v>
      </c>
      <c r="B19" s="459"/>
      <c r="C19" s="460"/>
      <c r="D19" s="460"/>
      <c r="E19" s="461">
        <f>+D19-C19</f>
        <v>0</v>
      </c>
      <c r="F19" s="460"/>
      <c r="G19" s="461">
        <f>+E19-F19</f>
        <v>0</v>
      </c>
      <c r="H19" s="460"/>
      <c r="I19" s="469" t="s">
        <v>29</v>
      </c>
      <c r="J19" s="470"/>
      <c r="K19" s="462">
        <f>+G19-H19</f>
        <v>0</v>
      </c>
      <c r="L19" s="457"/>
    </row>
    <row r="20" spans="1:12" x14ac:dyDescent="0.3">
      <c r="A20" s="458" t="s">
        <v>335</v>
      </c>
      <c r="B20" s="459"/>
      <c r="C20" s="460"/>
      <c r="D20" s="460"/>
      <c r="E20" s="461">
        <f>+D20-C20</f>
        <v>0</v>
      </c>
      <c r="F20" s="460"/>
      <c r="G20" s="461">
        <f>+E20-F20</f>
        <v>0</v>
      </c>
      <c r="H20" s="460"/>
      <c r="I20" s="469" t="s">
        <v>29</v>
      </c>
      <c r="J20" s="470"/>
      <c r="K20" s="462">
        <f>+G20-H20</f>
        <v>0</v>
      </c>
      <c r="L20" s="457"/>
    </row>
    <row r="21" spans="1:12" x14ac:dyDescent="0.3">
      <c r="A21" s="458" t="s">
        <v>336</v>
      </c>
      <c r="B21" s="459"/>
      <c r="C21" s="460"/>
      <c r="D21" s="460"/>
      <c r="E21" s="461">
        <f>+D21-C21</f>
        <v>0</v>
      </c>
      <c r="F21" s="460"/>
      <c r="G21" s="461">
        <f>+E21-F21</f>
        <v>0</v>
      </c>
      <c r="H21" s="460"/>
      <c r="I21" s="469" t="s">
        <v>29</v>
      </c>
      <c r="J21" s="470"/>
      <c r="K21" s="462">
        <f>+G21-H21</f>
        <v>0</v>
      </c>
      <c r="L21" s="457"/>
    </row>
    <row r="22" spans="1:12" x14ac:dyDescent="0.3">
      <c r="A22" s="458" t="s">
        <v>337</v>
      </c>
      <c r="B22" s="459"/>
      <c r="C22" s="460"/>
      <c r="D22" s="460"/>
      <c r="E22" s="461">
        <f>+D22-C22</f>
        <v>0</v>
      </c>
      <c r="F22" s="460"/>
      <c r="G22" s="461">
        <f>+E22-F22</f>
        <v>0</v>
      </c>
      <c r="H22" s="460"/>
      <c r="I22" s="469" t="s">
        <v>29</v>
      </c>
      <c r="J22" s="470"/>
      <c r="K22" s="462">
        <f>+G22-H22</f>
        <v>0</v>
      </c>
      <c r="L22" s="457"/>
    </row>
    <row r="23" spans="1:12" x14ac:dyDescent="0.3">
      <c r="A23" s="458" t="s">
        <v>338</v>
      </c>
      <c r="B23" s="459"/>
      <c r="C23" s="460"/>
      <c r="D23" s="460"/>
      <c r="E23" s="461">
        <f>+D23-C23</f>
        <v>0</v>
      </c>
      <c r="F23" s="460"/>
      <c r="G23" s="461">
        <f>+E23-F23</f>
        <v>0</v>
      </c>
      <c r="H23" s="460"/>
      <c r="I23" s="469" t="s">
        <v>29</v>
      </c>
      <c r="J23" s="470"/>
      <c r="K23" s="462">
        <f>+G23-H23</f>
        <v>0</v>
      </c>
      <c r="L23" s="457"/>
    </row>
    <row r="24" spans="1:12" ht="17.25" thickBot="1" x14ac:dyDescent="0.35">
      <c r="A24" s="463" t="s">
        <v>29</v>
      </c>
      <c r="B24" s="464" t="s">
        <v>339</v>
      </c>
      <c r="C24" s="465">
        <f t="shared" ref="C24:H24" si="1">SUM(C19:C23)</f>
        <v>0</v>
      </c>
      <c r="D24" s="465">
        <f t="shared" si="1"/>
        <v>0</v>
      </c>
      <c r="E24" s="465">
        <f t="shared" si="1"/>
        <v>0</v>
      </c>
      <c r="F24" s="465">
        <f t="shared" si="1"/>
        <v>0</v>
      </c>
      <c r="G24" s="465">
        <f t="shared" si="1"/>
        <v>0</v>
      </c>
      <c r="H24" s="465">
        <f t="shared" si="1"/>
        <v>0</v>
      </c>
      <c r="I24" s="471" t="s">
        <v>29</v>
      </c>
      <c r="J24" s="472"/>
      <c r="K24" s="466">
        <f>SUM(K19:K23)</f>
        <v>0</v>
      </c>
      <c r="L24" s="457"/>
    </row>
    <row r="25" spans="1:12" x14ac:dyDescent="0.3">
      <c r="A25" s="578" t="s">
        <v>348</v>
      </c>
      <c r="B25" s="578"/>
      <c r="C25" s="578"/>
      <c r="D25" s="578"/>
      <c r="E25" s="578"/>
      <c r="F25" s="578"/>
      <c r="G25" s="578"/>
      <c r="H25" s="578"/>
      <c r="I25" s="578"/>
      <c r="J25" s="578"/>
      <c r="K25" s="578"/>
      <c r="L25" s="578"/>
    </row>
    <row r="26" spans="1:12" ht="17.25" thickBot="1" x14ac:dyDescent="0.35">
      <c r="A26" s="452"/>
      <c r="B26" s="452"/>
      <c r="C26" s="452" t="s">
        <v>349</v>
      </c>
      <c r="D26" s="452"/>
      <c r="E26" s="452"/>
      <c r="F26" s="452"/>
      <c r="G26" s="452"/>
      <c r="H26" s="452"/>
      <c r="I26" s="452"/>
      <c r="J26" s="452"/>
      <c r="K26" s="473" t="s">
        <v>29</v>
      </c>
      <c r="L26" s="473" t="s">
        <v>29</v>
      </c>
    </row>
    <row r="27" spans="1:12" ht="27" x14ac:dyDescent="0.3">
      <c r="A27" s="454" t="s">
        <v>325</v>
      </c>
      <c r="B27" s="455" t="s">
        <v>326</v>
      </c>
      <c r="C27" s="474" t="s">
        <v>350</v>
      </c>
      <c r="D27" s="474" t="s">
        <v>351</v>
      </c>
      <c r="E27" s="474" t="s">
        <v>352</v>
      </c>
      <c r="F27" s="455" t="s">
        <v>341</v>
      </c>
      <c r="G27" s="455" t="s">
        <v>353</v>
      </c>
      <c r="H27" s="455" t="s">
        <v>354</v>
      </c>
      <c r="I27" s="455" t="s">
        <v>355</v>
      </c>
      <c r="J27" s="455" t="s">
        <v>356</v>
      </c>
      <c r="K27" s="455" t="s">
        <v>357</v>
      </c>
      <c r="L27" s="468" t="s">
        <v>332</v>
      </c>
    </row>
    <row r="28" spans="1:12" x14ac:dyDescent="0.3">
      <c r="A28" s="458" t="s">
        <v>334</v>
      </c>
      <c r="B28" s="475" t="s">
        <v>29</v>
      </c>
      <c r="C28" s="476"/>
      <c r="D28" s="476"/>
      <c r="E28" s="477">
        <f>C28-D28</f>
        <v>0</v>
      </c>
      <c r="F28" s="478"/>
      <c r="G28" s="478"/>
      <c r="H28" s="479">
        <f>C28-E28+G28</f>
        <v>0</v>
      </c>
      <c r="I28" s="478"/>
      <c r="J28" s="478"/>
      <c r="K28" s="478"/>
      <c r="L28" s="480">
        <f>I28-J28+K28</f>
        <v>0</v>
      </c>
    </row>
    <row r="29" spans="1:12" x14ac:dyDescent="0.3">
      <c r="A29" s="458" t="s">
        <v>335</v>
      </c>
      <c r="B29" s="475"/>
      <c r="C29" s="476"/>
      <c r="D29" s="476"/>
      <c r="E29" s="477">
        <f>C29-D29</f>
        <v>0</v>
      </c>
      <c r="F29" s="478"/>
      <c r="G29" s="478"/>
      <c r="H29" s="479">
        <f>C29-E29+G29</f>
        <v>0</v>
      </c>
      <c r="I29" s="478"/>
      <c r="J29" s="478"/>
      <c r="K29" s="478"/>
      <c r="L29" s="480">
        <f>I29-J29+K29</f>
        <v>0</v>
      </c>
    </row>
    <row r="30" spans="1:12" x14ac:dyDescent="0.3">
      <c r="A30" s="458" t="s">
        <v>336</v>
      </c>
      <c r="B30" s="475"/>
      <c r="C30" s="476"/>
      <c r="D30" s="476"/>
      <c r="E30" s="477">
        <f>C30-D30</f>
        <v>0</v>
      </c>
      <c r="F30" s="478"/>
      <c r="G30" s="478"/>
      <c r="H30" s="479">
        <f>C30-E30+G30</f>
        <v>0</v>
      </c>
      <c r="I30" s="478"/>
      <c r="J30" s="478"/>
      <c r="K30" s="478"/>
      <c r="L30" s="480">
        <f>I30-J30+K30</f>
        <v>0</v>
      </c>
    </row>
    <row r="31" spans="1:12" x14ac:dyDescent="0.3">
      <c r="A31" s="458" t="s">
        <v>337</v>
      </c>
      <c r="B31" s="475"/>
      <c r="C31" s="476"/>
      <c r="D31" s="476"/>
      <c r="E31" s="477">
        <f>C31-D31</f>
        <v>0</v>
      </c>
      <c r="F31" s="478"/>
      <c r="G31" s="478"/>
      <c r="H31" s="479">
        <f>C31-E31+G31</f>
        <v>0</v>
      </c>
      <c r="I31" s="478"/>
      <c r="J31" s="478"/>
      <c r="K31" s="478"/>
      <c r="L31" s="480">
        <f>I31-J31+K31</f>
        <v>0</v>
      </c>
    </row>
    <row r="32" spans="1:12" x14ac:dyDescent="0.3">
      <c r="A32" s="458" t="s">
        <v>338</v>
      </c>
      <c r="B32" s="475"/>
      <c r="C32" s="476"/>
      <c r="D32" s="476"/>
      <c r="E32" s="477">
        <f>C32-D32</f>
        <v>0</v>
      </c>
      <c r="F32" s="478"/>
      <c r="G32" s="478"/>
      <c r="H32" s="479">
        <f>C32-E32+G32</f>
        <v>0</v>
      </c>
      <c r="I32" s="478"/>
      <c r="J32" s="478"/>
      <c r="K32" s="478"/>
      <c r="L32" s="480">
        <f>I32-J32+K32</f>
        <v>0</v>
      </c>
    </row>
    <row r="33" spans="1:12" ht="17.25" thickBot="1" x14ac:dyDescent="0.35">
      <c r="A33" s="463"/>
      <c r="B33" s="481" t="s">
        <v>339</v>
      </c>
      <c r="C33" s="482">
        <f>SUM(C28:C32)</f>
        <v>0</v>
      </c>
      <c r="D33" s="482">
        <f t="shared" ref="D33:K33" si="2">SUM(D28:D32)</f>
        <v>0</v>
      </c>
      <c r="E33" s="482">
        <f t="shared" si="2"/>
        <v>0</v>
      </c>
      <c r="F33" s="482">
        <f t="shared" si="2"/>
        <v>0</v>
      </c>
      <c r="G33" s="482">
        <f t="shared" si="2"/>
        <v>0</v>
      </c>
      <c r="H33" s="482">
        <f t="shared" si="2"/>
        <v>0</v>
      </c>
      <c r="I33" s="482">
        <f t="shared" si="2"/>
        <v>0</v>
      </c>
      <c r="J33" s="482">
        <f t="shared" si="2"/>
        <v>0</v>
      </c>
      <c r="K33" s="482">
        <f t="shared" si="2"/>
        <v>0</v>
      </c>
      <c r="L33" s="483" t="s">
        <v>29</v>
      </c>
    </row>
    <row r="34" spans="1:12" x14ac:dyDescent="0.3">
      <c r="A34" s="362"/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</row>
    <row r="35" spans="1:12" x14ac:dyDescent="0.3">
      <c r="A35" s="363" t="s">
        <v>21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</row>
    <row r="36" spans="1:12" x14ac:dyDescent="0.3">
      <c r="A36" s="365"/>
      <c r="B36" s="366"/>
      <c r="C36" s="367"/>
      <c r="D36" s="368"/>
      <c r="E36" s="368"/>
      <c r="F36" s="368"/>
      <c r="G36" s="368"/>
      <c r="H36" s="368"/>
      <c r="I36" s="368"/>
      <c r="J36" s="368"/>
      <c r="K36" s="368"/>
      <c r="L36" s="368"/>
    </row>
    <row r="37" spans="1:12" x14ac:dyDescent="0.3">
      <c r="A37" s="369" t="s">
        <v>22</v>
      </c>
      <c r="B37" s="370"/>
      <c r="C37" s="370"/>
      <c r="D37" s="371"/>
      <c r="E37" s="371"/>
      <c r="F37" s="371"/>
      <c r="G37" s="371"/>
      <c r="H37" s="371"/>
      <c r="I37" s="371"/>
      <c r="J37" s="371"/>
      <c r="K37" s="371"/>
      <c r="L37" s="371"/>
    </row>
    <row r="38" spans="1:12" x14ac:dyDescent="0.3">
      <c r="A38" s="365"/>
      <c r="B38" s="372"/>
      <c r="C38" s="372"/>
      <c r="D38" s="373"/>
      <c r="E38" s="373"/>
      <c r="F38" s="373"/>
      <c r="G38" s="373"/>
      <c r="H38" s="373"/>
      <c r="I38" s="373"/>
      <c r="J38" s="373"/>
      <c r="K38" s="373"/>
      <c r="L38" s="373"/>
    </row>
    <row r="39" spans="1:12" x14ac:dyDescent="0.3">
      <c r="A39" s="374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B959-612D-4C28-935D-0F39DD311FA2}">
  <sheetPr>
    <pageSetUpPr fitToPage="1"/>
  </sheetPr>
  <dimension ref="A1:S48"/>
  <sheetViews>
    <sheetView showGridLines="0" zoomScaleNormal="100" workbookViewId="0"/>
  </sheetViews>
  <sheetFormatPr defaultColWidth="9" defaultRowHeight="16.5" x14ac:dyDescent="0.3"/>
  <cols>
    <col min="1" max="1" width="11.625" style="294" customWidth="1"/>
    <col min="2" max="4" width="10.5" style="294" customWidth="1"/>
    <col min="5" max="6" width="12" style="294" customWidth="1"/>
    <col min="7" max="8" width="12.5" style="294" customWidth="1"/>
    <col min="9" max="9" width="11.375" style="294" customWidth="1"/>
    <col min="10" max="10" width="10.375" style="294" customWidth="1"/>
    <col min="11" max="11" width="12.25" style="294" customWidth="1"/>
    <col min="12" max="12" width="11.125" style="294" customWidth="1"/>
    <col min="13" max="14" width="12.25" style="294" customWidth="1"/>
    <col min="15" max="15" width="23.5" style="294" customWidth="1"/>
    <col min="16" max="16" width="10" style="294" customWidth="1"/>
    <col min="17" max="17" width="10.25" style="294" customWidth="1"/>
    <col min="18" max="16384" width="9" style="294"/>
  </cols>
  <sheetData>
    <row r="1" spans="1:19" x14ac:dyDescent="0.3">
      <c r="A1" s="485" t="s">
        <v>358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Q1" s="486"/>
      <c r="R1" s="487" t="s">
        <v>359</v>
      </c>
      <c r="S1" s="488" t="s">
        <v>360</v>
      </c>
    </row>
    <row r="2" spans="1:19" x14ac:dyDescent="0.3">
      <c r="A2" s="295"/>
      <c r="B2" s="295"/>
      <c r="C2" s="295"/>
      <c r="D2" s="295"/>
      <c r="E2" s="295"/>
      <c r="F2" s="295"/>
      <c r="G2" s="296">
        <f>A45</f>
        <v>0</v>
      </c>
      <c r="H2" s="296">
        <f>A47</f>
        <v>0</v>
      </c>
      <c r="I2" s="295"/>
      <c r="J2" s="295"/>
      <c r="K2" s="295"/>
      <c r="L2" s="295"/>
      <c r="M2" s="295"/>
      <c r="N2" s="292"/>
      <c r="O2" s="292"/>
      <c r="P2" s="167" t="s">
        <v>215</v>
      </c>
    </row>
    <row r="3" spans="1:19" x14ac:dyDescent="0.3">
      <c r="A3" s="297" t="s">
        <v>384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2"/>
      <c r="O3" s="292"/>
    </row>
    <row r="4" spans="1:19" x14ac:dyDescent="0.3">
      <c r="A4" s="64" t="s">
        <v>3</v>
      </c>
      <c r="B4" s="65">
        <f>Alapa!$C$17</f>
        <v>0</v>
      </c>
      <c r="C4" s="65"/>
      <c r="D4" s="65"/>
      <c r="E4" s="65"/>
      <c r="F4" s="65"/>
      <c r="G4" s="65"/>
      <c r="H4" s="65"/>
      <c r="I4" s="65"/>
      <c r="J4" s="67" t="s">
        <v>28</v>
      </c>
      <c r="K4" s="65">
        <f>Alapa!$C$15</f>
        <v>0</v>
      </c>
      <c r="L4" s="65"/>
      <c r="M4" s="65"/>
      <c r="N4" s="65"/>
      <c r="O4" s="298"/>
    </row>
    <row r="5" spans="1:19" x14ac:dyDescent="0.3">
      <c r="A5" s="64" t="s">
        <v>1</v>
      </c>
      <c r="B5" s="65">
        <f>Alapa!$C$12</f>
        <v>0</v>
      </c>
      <c r="C5" s="65"/>
      <c r="D5" s="65"/>
      <c r="E5" s="70"/>
      <c r="F5" s="70"/>
      <c r="G5" s="65"/>
      <c r="H5" s="65"/>
      <c r="I5" s="65"/>
      <c r="J5" s="65" t="s">
        <v>2</v>
      </c>
      <c r="K5" s="489" t="e">
        <f>VLOOKUP(P5,Alapa!$G$2:$H$22,2)</f>
        <v>#N/A</v>
      </c>
      <c r="L5" s="65"/>
      <c r="M5" s="65" t="s">
        <v>13</v>
      </c>
      <c r="N5" s="490" t="str">
        <f>IF(Alapa!$N$2=0," ",Alapa!$N$2)</f>
        <v xml:space="preserve"> </v>
      </c>
      <c r="O5" s="298"/>
      <c r="P5" s="491">
        <v>1</v>
      </c>
    </row>
    <row r="6" spans="1:19" x14ac:dyDescent="0.3">
      <c r="A6" s="302"/>
      <c r="B6" s="302"/>
      <c r="C6" s="302"/>
      <c r="D6" s="302"/>
      <c r="E6" s="303"/>
      <c r="F6" s="303"/>
      <c r="G6" s="302"/>
      <c r="H6" s="302"/>
      <c r="I6" s="302"/>
      <c r="J6" s="304"/>
      <c r="K6" s="302"/>
      <c r="L6" s="302"/>
      <c r="M6" s="302"/>
      <c r="N6" s="302"/>
      <c r="O6" s="304"/>
    </row>
    <row r="7" spans="1:19" x14ac:dyDescent="0.3">
      <c r="A7" s="292"/>
      <c r="B7" s="305" t="s">
        <v>273</v>
      </c>
      <c r="C7" s="305"/>
      <c r="D7" s="305"/>
      <c r="E7" s="292"/>
      <c r="F7" s="292"/>
      <c r="G7" s="306"/>
      <c r="H7" s="292"/>
      <c r="I7" s="292"/>
      <c r="J7" s="302"/>
      <c r="K7" s="302"/>
      <c r="L7" s="302"/>
      <c r="M7" s="302"/>
      <c r="N7" s="292"/>
      <c r="O7" s="292"/>
    </row>
    <row r="8" spans="1:19" ht="17.25" thickBot="1" x14ac:dyDescent="0.35">
      <c r="A8" s="292"/>
      <c r="B8" s="305" t="s">
        <v>274</v>
      </c>
      <c r="C8" s="305"/>
      <c r="D8" s="305"/>
      <c r="E8" s="292"/>
      <c r="F8" s="292"/>
      <c r="G8" s="306"/>
      <c r="H8" s="292"/>
      <c r="I8" s="292"/>
      <c r="J8" s="292"/>
      <c r="K8" s="307" t="s">
        <v>275</v>
      </c>
      <c r="L8" s="308">
        <f>G8-G7+1</f>
        <v>1</v>
      </c>
      <c r="M8" s="292"/>
      <c r="N8" s="292"/>
      <c r="O8" s="292"/>
    </row>
    <row r="9" spans="1:19" ht="68.25" customHeight="1" x14ac:dyDescent="0.3">
      <c r="A9" s="310" t="s">
        <v>361</v>
      </c>
      <c r="B9" s="492" t="s">
        <v>362</v>
      </c>
      <c r="C9" s="493" t="s">
        <v>363</v>
      </c>
      <c r="D9" s="493" t="s">
        <v>364</v>
      </c>
      <c r="E9" s="312" t="s">
        <v>365</v>
      </c>
      <c r="F9" s="494" t="s">
        <v>366</v>
      </c>
      <c r="G9" s="494" t="s">
        <v>367</v>
      </c>
      <c r="H9" s="312" t="s">
        <v>279</v>
      </c>
      <c r="I9" s="493" t="s">
        <v>368</v>
      </c>
      <c r="J9" s="493" t="s">
        <v>369</v>
      </c>
      <c r="K9" s="493" t="s">
        <v>370</v>
      </c>
      <c r="L9" s="493" t="s">
        <v>371</v>
      </c>
      <c r="M9" s="493" t="s">
        <v>372</v>
      </c>
      <c r="N9" s="493" t="s">
        <v>373</v>
      </c>
      <c r="O9" s="312" t="s">
        <v>241</v>
      </c>
    </row>
    <row r="10" spans="1:19" x14ac:dyDescent="0.3">
      <c r="A10" s="495">
        <f>COUNT(A$9:$A9)+1</f>
        <v>1</v>
      </c>
      <c r="B10" s="496"/>
      <c r="C10" s="497"/>
      <c r="D10" s="497"/>
      <c r="E10" s="498"/>
      <c r="F10" s="498"/>
      <c r="G10" s="499"/>
      <c r="H10" s="499"/>
      <c r="I10" s="500"/>
      <c r="J10" s="500"/>
      <c r="K10" s="500"/>
      <c r="L10" s="500"/>
      <c r="M10" s="500"/>
      <c r="N10" s="496"/>
      <c r="O10" s="498"/>
    </row>
    <row r="11" spans="1:19" x14ac:dyDescent="0.3">
      <c r="A11" s="495">
        <f>COUNT(A$9:$A10)+1</f>
        <v>2</v>
      </c>
      <c r="B11" s="496"/>
      <c r="C11" s="497"/>
      <c r="D11" s="497"/>
      <c r="E11" s="498"/>
      <c r="F11" s="498"/>
      <c r="G11" s="499"/>
      <c r="H11" s="499"/>
      <c r="I11" s="500"/>
      <c r="J11" s="500"/>
      <c r="K11" s="500"/>
      <c r="L11" s="500"/>
      <c r="M11" s="500"/>
      <c r="N11" s="496"/>
      <c r="O11" s="498"/>
    </row>
    <row r="12" spans="1:19" x14ac:dyDescent="0.3">
      <c r="A12" s="495">
        <f>COUNT(A$9:$A11)+1</f>
        <v>3</v>
      </c>
      <c r="B12" s="496"/>
      <c r="C12" s="497"/>
      <c r="D12" s="497"/>
      <c r="E12" s="498"/>
      <c r="F12" s="498"/>
      <c r="G12" s="499"/>
      <c r="H12" s="499"/>
      <c r="I12" s="500"/>
      <c r="J12" s="500"/>
      <c r="K12" s="500"/>
      <c r="L12" s="500"/>
      <c r="M12" s="500"/>
      <c r="N12" s="496"/>
      <c r="O12" s="498"/>
    </row>
    <row r="13" spans="1:19" x14ac:dyDescent="0.3">
      <c r="A13" s="495">
        <f>COUNT(A$9:$A12)+1</f>
        <v>4</v>
      </c>
      <c r="B13" s="496"/>
      <c r="C13" s="497"/>
      <c r="D13" s="497"/>
      <c r="E13" s="498"/>
      <c r="F13" s="498"/>
      <c r="G13" s="499"/>
      <c r="H13" s="499"/>
      <c r="I13" s="500"/>
      <c r="J13" s="500"/>
      <c r="K13" s="500"/>
      <c r="L13" s="500"/>
      <c r="M13" s="500"/>
      <c r="N13" s="496"/>
      <c r="O13" s="501"/>
      <c r="P13" s="299"/>
    </row>
    <row r="14" spans="1:19" x14ac:dyDescent="0.3">
      <c r="A14" s="495">
        <f>COUNT(A$9:$A13)+1</f>
        <v>5</v>
      </c>
      <c r="B14" s="496"/>
      <c r="C14" s="497"/>
      <c r="D14" s="497"/>
      <c r="E14" s="498"/>
      <c r="F14" s="498"/>
      <c r="G14" s="499"/>
      <c r="H14" s="499"/>
      <c r="I14" s="500"/>
      <c r="J14" s="500"/>
      <c r="K14" s="500"/>
      <c r="L14" s="500"/>
      <c r="M14" s="500"/>
      <c r="N14" s="496"/>
      <c r="O14" s="498"/>
      <c r="P14" s="324"/>
      <c r="Q14" s="324"/>
    </row>
    <row r="15" spans="1:19" x14ac:dyDescent="0.3">
      <c r="A15" s="495">
        <f>COUNT(A$9:$A14)+1</f>
        <v>6</v>
      </c>
      <c r="B15" s="496"/>
      <c r="C15" s="497"/>
      <c r="D15" s="497"/>
      <c r="E15" s="498"/>
      <c r="F15" s="498"/>
      <c r="G15" s="499"/>
      <c r="H15" s="499"/>
      <c r="I15" s="500"/>
      <c r="J15" s="500"/>
      <c r="K15" s="500"/>
      <c r="L15" s="500"/>
      <c r="M15" s="500"/>
      <c r="N15" s="496"/>
      <c r="O15" s="498"/>
      <c r="P15" s="324"/>
      <c r="Q15" s="324"/>
    </row>
    <row r="16" spans="1:19" x14ac:dyDescent="0.3">
      <c r="A16" s="325" t="s">
        <v>374</v>
      </c>
      <c r="B16" s="326"/>
      <c r="C16" s="326"/>
      <c r="D16" s="326"/>
      <c r="E16" s="328">
        <f>SUM(E10:E15)</f>
        <v>0</v>
      </c>
      <c r="F16" s="328">
        <f>SUM(F10:F15)</f>
        <v>0</v>
      </c>
      <c r="G16" s="328"/>
      <c r="H16" s="328"/>
      <c r="I16" s="329"/>
      <c r="J16" s="330"/>
      <c r="K16" s="328"/>
      <c r="L16" s="328"/>
      <c r="M16" s="328"/>
      <c r="N16" s="328"/>
      <c r="O16" s="328"/>
      <c r="P16" s="324"/>
      <c r="Q16" s="324"/>
    </row>
    <row r="17" spans="1:17" x14ac:dyDescent="0.3">
      <c r="A17" s="332" t="s">
        <v>294</v>
      </c>
      <c r="B17" s="333"/>
      <c r="C17" s="333"/>
      <c r="D17" s="333"/>
      <c r="E17" s="333"/>
      <c r="F17" s="502">
        <f>Import_M!F13</f>
        <v>0</v>
      </c>
      <c r="G17" s="336" t="s">
        <v>295</v>
      </c>
      <c r="H17" s="334"/>
      <c r="I17" s="334"/>
      <c r="J17" s="335"/>
      <c r="K17" s="503"/>
      <c r="L17" s="336"/>
      <c r="M17" s="336"/>
      <c r="N17" s="336"/>
      <c r="O17" s="336"/>
      <c r="P17" s="324"/>
      <c r="Q17" s="324"/>
    </row>
    <row r="18" spans="1:17" x14ac:dyDescent="0.3">
      <c r="A18" s="332" t="s">
        <v>296</v>
      </c>
      <c r="B18" s="338"/>
      <c r="C18" s="338"/>
      <c r="D18" s="338"/>
      <c r="E18" s="338"/>
      <c r="F18" s="342" t="e">
        <f>F16/1000/F17%</f>
        <v>#DIV/0!</v>
      </c>
      <c r="G18" s="334"/>
      <c r="H18" s="334"/>
      <c r="I18" s="334"/>
      <c r="J18" s="335"/>
      <c r="K18" s="504"/>
      <c r="L18" s="336"/>
      <c r="M18" s="336"/>
      <c r="N18" s="336"/>
      <c r="O18" s="336"/>
      <c r="P18" s="324"/>
      <c r="Q18" s="324"/>
    </row>
    <row r="19" spans="1:17" x14ac:dyDescent="0.3">
      <c r="A19" s="340"/>
      <c r="B19" s="338"/>
      <c r="C19" s="338"/>
      <c r="D19" s="338"/>
      <c r="E19" s="333"/>
      <c r="F19" s="333"/>
      <c r="G19" s="336"/>
      <c r="H19" s="336"/>
      <c r="I19" s="334"/>
      <c r="J19" s="335"/>
      <c r="K19" s="336"/>
      <c r="L19" s="336"/>
      <c r="M19" s="336"/>
      <c r="N19" s="336"/>
      <c r="O19" s="336"/>
      <c r="P19" s="324"/>
      <c r="Q19" s="324"/>
    </row>
    <row r="20" spans="1:17" x14ac:dyDescent="0.3">
      <c r="A20" s="495">
        <f>COUNT(A$9:$A19)+1</f>
        <v>7</v>
      </c>
      <c r="B20" s="496"/>
      <c r="C20" s="497"/>
      <c r="D20" s="497"/>
      <c r="E20" s="498"/>
      <c r="F20" s="498"/>
      <c r="G20" s="499"/>
      <c r="H20" s="499"/>
      <c r="I20" s="505"/>
      <c r="J20" s="505"/>
      <c r="K20" s="505"/>
      <c r="L20" s="505"/>
      <c r="M20" s="505"/>
      <c r="N20" s="496"/>
      <c r="O20" s="498"/>
      <c r="P20" s="324"/>
      <c r="Q20" s="324"/>
    </row>
    <row r="21" spans="1:17" x14ac:dyDescent="0.3">
      <c r="A21" s="495">
        <f>COUNT(A$9:$A20)+1</f>
        <v>8</v>
      </c>
      <c r="B21" s="496"/>
      <c r="C21" s="497"/>
      <c r="D21" s="497"/>
      <c r="E21" s="498"/>
      <c r="F21" s="498"/>
      <c r="G21" s="499"/>
      <c r="H21" s="499"/>
      <c r="I21" s="500"/>
      <c r="J21" s="500"/>
      <c r="K21" s="500"/>
      <c r="L21" s="500"/>
      <c r="M21" s="500"/>
      <c r="N21" s="496"/>
      <c r="O21" s="498"/>
      <c r="P21" s="324"/>
      <c r="Q21" s="324"/>
    </row>
    <row r="22" spans="1:17" x14ac:dyDescent="0.3">
      <c r="A22" s="495">
        <f>COUNT(A$9:$A21)+1</f>
        <v>9</v>
      </c>
      <c r="B22" s="496"/>
      <c r="C22" s="497"/>
      <c r="D22" s="497"/>
      <c r="E22" s="498"/>
      <c r="F22" s="498"/>
      <c r="G22" s="499"/>
      <c r="H22" s="499"/>
      <c r="I22" s="500"/>
      <c r="J22" s="500"/>
      <c r="K22" s="500"/>
      <c r="L22" s="500"/>
      <c r="M22" s="500"/>
      <c r="N22" s="496"/>
      <c r="O22" s="498"/>
      <c r="P22" s="324"/>
      <c r="Q22" s="324"/>
    </row>
    <row r="23" spans="1:17" x14ac:dyDescent="0.3">
      <c r="A23" s="495">
        <f>COUNT(A$9:$A22)+1</f>
        <v>10</v>
      </c>
      <c r="B23" s="496"/>
      <c r="C23" s="497"/>
      <c r="D23" s="497"/>
      <c r="E23" s="498"/>
      <c r="F23" s="498"/>
      <c r="G23" s="499"/>
      <c r="H23" s="499"/>
      <c r="I23" s="500"/>
      <c r="J23" s="500"/>
      <c r="K23" s="500"/>
      <c r="L23" s="500"/>
      <c r="M23" s="500"/>
      <c r="N23" s="496"/>
      <c r="O23" s="501"/>
      <c r="P23" s="324"/>
      <c r="Q23" s="324"/>
    </row>
    <row r="24" spans="1:17" x14ac:dyDescent="0.3">
      <c r="A24" s="495">
        <f>COUNT(A$9:$A23)+1</f>
        <v>11</v>
      </c>
      <c r="B24" s="496"/>
      <c r="C24" s="497"/>
      <c r="D24" s="497"/>
      <c r="E24" s="498"/>
      <c r="F24" s="498"/>
      <c r="G24" s="499"/>
      <c r="H24" s="499"/>
      <c r="I24" s="500"/>
      <c r="J24" s="500"/>
      <c r="K24" s="500"/>
      <c r="L24" s="500"/>
      <c r="M24" s="500"/>
      <c r="N24" s="496"/>
      <c r="O24" s="498"/>
      <c r="P24" s="324"/>
      <c r="Q24" s="324"/>
    </row>
    <row r="25" spans="1:17" x14ac:dyDescent="0.3">
      <c r="A25" s="495">
        <f>COUNT(A$9:$A24)+1</f>
        <v>12</v>
      </c>
      <c r="B25" s="496"/>
      <c r="C25" s="497"/>
      <c r="D25" s="497"/>
      <c r="E25" s="498"/>
      <c r="F25" s="498"/>
      <c r="G25" s="499"/>
      <c r="H25" s="499"/>
      <c r="I25" s="500"/>
      <c r="J25" s="500"/>
      <c r="K25" s="500"/>
      <c r="L25" s="500"/>
      <c r="M25" s="500"/>
      <c r="N25" s="496"/>
      <c r="O25" s="498"/>
      <c r="P25" s="324"/>
      <c r="Q25" s="324"/>
    </row>
    <row r="26" spans="1:17" x14ac:dyDescent="0.3">
      <c r="A26" s="325" t="s">
        <v>375</v>
      </c>
      <c r="B26" s="326"/>
      <c r="C26" s="326"/>
      <c r="D26" s="326"/>
      <c r="E26" s="328">
        <f>SUM(E20:E25)</f>
        <v>0</v>
      </c>
      <c r="F26" s="328">
        <f>SUM(F20:F25)</f>
        <v>0</v>
      </c>
      <c r="G26" s="328"/>
      <c r="H26" s="328"/>
      <c r="I26" s="328"/>
      <c r="J26" s="341"/>
      <c r="K26" s="328"/>
      <c r="L26" s="328"/>
      <c r="M26" s="328"/>
      <c r="N26" s="328"/>
      <c r="O26" s="328"/>
      <c r="P26" s="324"/>
      <c r="Q26" s="324"/>
    </row>
    <row r="27" spans="1:17" x14ac:dyDescent="0.3">
      <c r="A27" s="332" t="s">
        <v>294</v>
      </c>
      <c r="B27" s="333"/>
      <c r="C27" s="333"/>
      <c r="D27" s="333"/>
      <c r="E27" s="333"/>
      <c r="F27" s="502">
        <f>Import_M!F14</f>
        <v>0</v>
      </c>
      <c r="G27" s="336" t="s">
        <v>295</v>
      </c>
      <c r="H27" s="334"/>
      <c r="I27" s="334"/>
      <c r="J27" s="335"/>
      <c r="K27" s="503"/>
      <c r="L27" s="336"/>
      <c r="M27" s="336"/>
      <c r="N27" s="336"/>
      <c r="O27" s="336"/>
      <c r="P27" s="324"/>
      <c r="Q27" s="324"/>
    </row>
    <row r="28" spans="1:17" x14ac:dyDescent="0.3">
      <c r="A28" s="332" t="s">
        <v>296</v>
      </c>
      <c r="B28" s="338"/>
      <c r="C28" s="338"/>
      <c r="D28" s="338"/>
      <c r="E28" s="338"/>
      <c r="F28" s="342" t="e">
        <f>F26/1000/F27%</f>
        <v>#DIV/0!</v>
      </c>
      <c r="G28" s="334"/>
      <c r="H28" s="334"/>
      <c r="I28" s="334"/>
      <c r="J28" s="335"/>
      <c r="K28" s="504"/>
      <c r="L28" s="336"/>
      <c r="M28" s="336"/>
      <c r="N28" s="336"/>
      <c r="O28" s="336"/>
      <c r="P28" s="324"/>
      <c r="Q28" s="324"/>
    </row>
    <row r="29" spans="1:17" x14ac:dyDescent="0.3">
      <c r="A29" s="340"/>
      <c r="B29" s="338"/>
      <c r="C29" s="338"/>
      <c r="D29" s="338"/>
      <c r="E29" s="333"/>
      <c r="F29" s="333"/>
      <c r="G29" s="336"/>
      <c r="H29" s="336"/>
      <c r="I29" s="334"/>
      <c r="J29" s="335"/>
      <c r="K29" s="336"/>
      <c r="L29" s="336"/>
      <c r="M29" s="336"/>
      <c r="N29" s="336"/>
      <c r="O29" s="336"/>
      <c r="P29" s="324"/>
      <c r="Q29" s="324"/>
    </row>
    <row r="30" spans="1:17" x14ac:dyDescent="0.3">
      <c r="A30" s="495">
        <f>COUNT(A$9:$A29)+1</f>
        <v>13</v>
      </c>
      <c r="B30" s="496"/>
      <c r="C30" s="497"/>
      <c r="D30" s="497"/>
      <c r="E30" s="498"/>
      <c r="F30" s="498"/>
      <c r="G30" s="499"/>
      <c r="H30" s="499"/>
      <c r="I30" s="505"/>
      <c r="J30" s="505"/>
      <c r="K30" s="505"/>
      <c r="L30" s="505"/>
      <c r="M30" s="505"/>
      <c r="N30" s="496"/>
      <c r="O30" s="498"/>
      <c r="P30" s="324"/>
      <c r="Q30" s="324"/>
    </row>
    <row r="31" spans="1:17" x14ac:dyDescent="0.3">
      <c r="A31" s="495">
        <f>COUNT(A$9:$A30)+1</f>
        <v>14</v>
      </c>
      <c r="B31" s="496"/>
      <c r="C31" s="497"/>
      <c r="D31" s="497"/>
      <c r="E31" s="498"/>
      <c r="F31" s="498"/>
      <c r="G31" s="499"/>
      <c r="H31" s="499"/>
      <c r="I31" s="500"/>
      <c r="J31" s="500"/>
      <c r="K31" s="500"/>
      <c r="L31" s="500"/>
      <c r="M31" s="500"/>
      <c r="N31" s="496"/>
      <c r="O31" s="498"/>
      <c r="P31" s="324"/>
      <c r="Q31" s="324"/>
    </row>
    <row r="32" spans="1:17" x14ac:dyDescent="0.3">
      <c r="A32" s="495">
        <f>COUNT(A$9:$A31)+1</f>
        <v>15</v>
      </c>
      <c r="B32" s="496"/>
      <c r="C32" s="497"/>
      <c r="D32" s="497"/>
      <c r="E32" s="498"/>
      <c r="F32" s="498"/>
      <c r="G32" s="499"/>
      <c r="H32" s="499"/>
      <c r="I32" s="500"/>
      <c r="J32" s="500"/>
      <c r="K32" s="500"/>
      <c r="L32" s="500"/>
      <c r="M32" s="500"/>
      <c r="N32" s="496"/>
      <c r="O32" s="501"/>
      <c r="P32" s="324"/>
      <c r="Q32" s="324"/>
    </row>
    <row r="33" spans="1:17" x14ac:dyDescent="0.3">
      <c r="A33" s="495">
        <f>COUNT(A$9:$A32)+1</f>
        <v>16</v>
      </c>
      <c r="B33" s="496"/>
      <c r="C33" s="497"/>
      <c r="D33" s="497"/>
      <c r="E33" s="498"/>
      <c r="F33" s="498"/>
      <c r="G33" s="499"/>
      <c r="H33" s="499"/>
      <c r="I33" s="500"/>
      <c r="J33" s="500"/>
      <c r="K33" s="500"/>
      <c r="L33" s="500"/>
      <c r="M33" s="500"/>
      <c r="N33" s="496"/>
      <c r="O33" s="501"/>
      <c r="P33" s="324"/>
      <c r="Q33" s="324"/>
    </row>
    <row r="34" spans="1:17" x14ac:dyDescent="0.3">
      <c r="A34" s="495">
        <f>COUNT(A$9:$A33)+1</f>
        <v>17</v>
      </c>
      <c r="B34" s="496"/>
      <c r="C34" s="497"/>
      <c r="D34" s="497"/>
      <c r="E34" s="498"/>
      <c r="F34" s="498"/>
      <c r="G34" s="499"/>
      <c r="H34" s="499"/>
      <c r="I34" s="500"/>
      <c r="J34" s="500"/>
      <c r="K34" s="500"/>
      <c r="L34" s="500"/>
      <c r="M34" s="500"/>
      <c r="N34" s="496"/>
      <c r="O34" s="498"/>
      <c r="P34" s="324"/>
      <c r="Q34" s="324"/>
    </row>
    <row r="35" spans="1:17" x14ac:dyDescent="0.3">
      <c r="A35" s="495">
        <f>COUNT(A$9:$A34)+1</f>
        <v>18</v>
      </c>
      <c r="B35" s="496"/>
      <c r="C35" s="497"/>
      <c r="D35" s="497"/>
      <c r="E35" s="498"/>
      <c r="F35" s="498"/>
      <c r="G35" s="499"/>
      <c r="H35" s="499"/>
      <c r="I35" s="500"/>
      <c r="J35" s="500"/>
      <c r="K35" s="500"/>
      <c r="L35" s="500"/>
      <c r="M35" s="500"/>
      <c r="N35" s="496"/>
      <c r="O35" s="498"/>
      <c r="P35" s="324"/>
      <c r="Q35" s="324"/>
    </row>
    <row r="36" spans="1:17" x14ac:dyDescent="0.3">
      <c r="A36" s="325" t="s">
        <v>376</v>
      </c>
      <c r="B36" s="326"/>
      <c r="C36" s="326"/>
      <c r="D36" s="326"/>
      <c r="E36" s="328">
        <f>SUM(E30:E35)</f>
        <v>0</v>
      </c>
      <c r="F36" s="328">
        <f>SUM(F30:F35)</f>
        <v>0</v>
      </c>
      <c r="G36" s="328"/>
      <c r="H36" s="328"/>
      <c r="I36" s="328"/>
      <c r="J36" s="341"/>
      <c r="K36" s="328"/>
      <c r="L36" s="328"/>
      <c r="M36" s="328"/>
      <c r="N36" s="328"/>
      <c r="O36" s="328"/>
      <c r="P36" s="324"/>
      <c r="Q36" s="324"/>
    </row>
    <row r="37" spans="1:17" x14ac:dyDescent="0.3">
      <c r="A37" s="332" t="s">
        <v>294</v>
      </c>
      <c r="B37" s="333"/>
      <c r="C37" s="333"/>
      <c r="D37" s="333"/>
      <c r="E37" s="333"/>
      <c r="F37" s="502">
        <f>Import_M!F15</f>
        <v>0</v>
      </c>
      <c r="G37" s="336" t="s">
        <v>295</v>
      </c>
      <c r="H37" s="334"/>
      <c r="I37" s="334"/>
      <c r="J37" s="335"/>
      <c r="K37" s="503"/>
      <c r="L37" s="336"/>
      <c r="M37" s="336"/>
      <c r="N37" s="336"/>
      <c r="O37" s="336"/>
      <c r="P37" s="324"/>
      <c r="Q37" s="324"/>
    </row>
    <row r="38" spans="1:17" x14ac:dyDescent="0.3">
      <c r="A38" s="332" t="s">
        <v>296</v>
      </c>
      <c r="B38" s="338"/>
      <c r="C38" s="338"/>
      <c r="D38" s="338"/>
      <c r="E38" s="338"/>
      <c r="F38" s="342" t="e">
        <f>F36/1000/F37%</f>
        <v>#DIV/0!</v>
      </c>
      <c r="G38" s="334"/>
      <c r="H38" s="334"/>
      <c r="I38" s="334"/>
      <c r="J38" s="335"/>
      <c r="K38" s="504"/>
      <c r="L38" s="336"/>
      <c r="M38" s="336"/>
      <c r="N38" s="336"/>
      <c r="O38" s="336"/>
      <c r="P38" s="324"/>
      <c r="Q38" s="324"/>
    </row>
    <row r="39" spans="1:17" ht="17.25" thickBot="1" x14ac:dyDescent="0.35">
      <c r="A39" s="343"/>
      <c r="B39" s="344"/>
      <c r="C39" s="344"/>
      <c r="D39" s="344"/>
      <c r="E39" s="344"/>
      <c r="F39" s="344"/>
      <c r="G39" s="345"/>
      <c r="H39" s="345"/>
      <c r="I39" s="346"/>
      <c r="J39" s="347"/>
      <c r="K39" s="345"/>
      <c r="L39" s="345"/>
      <c r="M39" s="345"/>
      <c r="N39" s="345"/>
      <c r="O39" s="344"/>
      <c r="P39" s="324"/>
      <c r="Q39" s="324"/>
    </row>
    <row r="40" spans="1:17" ht="17.25" thickBot="1" x14ac:dyDescent="0.35">
      <c r="A40" s="349" t="s">
        <v>250</v>
      </c>
      <c r="B40" s="350"/>
      <c r="C40" s="350"/>
      <c r="D40" s="350"/>
      <c r="E40" s="506">
        <f>E16+E26+E36</f>
        <v>0</v>
      </c>
      <c r="F40" s="506">
        <f>F16+F26+F36</f>
        <v>0</v>
      </c>
      <c r="G40" s="352"/>
      <c r="H40" s="352"/>
      <c r="I40" s="352"/>
      <c r="J40" s="352"/>
      <c r="K40" s="352"/>
      <c r="L40" s="352"/>
      <c r="M40" s="352"/>
      <c r="N40" s="352"/>
      <c r="O40" s="352"/>
      <c r="P40" s="324"/>
      <c r="Q40" s="324"/>
    </row>
    <row r="41" spans="1:17" x14ac:dyDescent="0.3">
      <c r="A41" s="332" t="s">
        <v>299</v>
      </c>
      <c r="B41" s="333"/>
      <c r="C41" s="333"/>
      <c r="D41" s="333"/>
      <c r="E41" s="333"/>
      <c r="F41" s="328">
        <f>F17+F27+F37</f>
        <v>0</v>
      </c>
      <c r="G41" s="507" t="s">
        <v>295</v>
      </c>
      <c r="H41" s="334"/>
      <c r="I41" s="334"/>
      <c r="J41" s="335"/>
      <c r="K41" s="508"/>
      <c r="L41" s="336"/>
      <c r="M41" s="336"/>
      <c r="N41" s="336"/>
      <c r="O41" s="336"/>
      <c r="P41" s="324"/>
      <c r="Q41" s="324"/>
    </row>
    <row r="42" spans="1:17" ht="17.25" thickBot="1" x14ac:dyDescent="0.35">
      <c r="A42" s="354" t="s">
        <v>296</v>
      </c>
      <c r="B42" s="355"/>
      <c r="C42" s="355"/>
      <c r="D42" s="355"/>
      <c r="E42" s="355"/>
      <c r="F42" s="359" t="e">
        <f>F40/1000/F41%</f>
        <v>#DIV/0!</v>
      </c>
      <c r="G42" s="357"/>
      <c r="H42" s="357"/>
      <c r="I42" s="357"/>
      <c r="J42" s="358"/>
      <c r="K42" s="509"/>
      <c r="L42" s="360"/>
      <c r="M42" s="360"/>
      <c r="N42" s="360"/>
      <c r="O42" s="360"/>
      <c r="P42" s="324"/>
      <c r="Q42" s="324"/>
    </row>
    <row r="43" spans="1:17" x14ac:dyDescent="0.3">
      <c r="A43" s="362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</row>
    <row r="44" spans="1:17" x14ac:dyDescent="0.3">
      <c r="A44" s="363" t="s">
        <v>21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</row>
    <row r="45" spans="1:17" x14ac:dyDescent="0.3">
      <c r="A45" s="365"/>
      <c r="B45" s="366"/>
      <c r="C45" s="366"/>
      <c r="D45" s="366"/>
      <c r="E45" s="367"/>
      <c r="F45" s="367"/>
      <c r="G45" s="368"/>
      <c r="H45" s="368"/>
      <c r="I45" s="368"/>
      <c r="J45" s="368"/>
      <c r="K45" s="368"/>
      <c r="L45" s="368"/>
      <c r="M45" s="368"/>
      <c r="N45" s="368"/>
      <c r="O45" s="368"/>
    </row>
    <row r="46" spans="1:17" x14ac:dyDescent="0.3">
      <c r="A46" s="369" t="s">
        <v>22</v>
      </c>
      <c r="B46" s="370"/>
      <c r="C46" s="370"/>
      <c r="D46" s="370"/>
      <c r="E46" s="370"/>
      <c r="F46" s="370"/>
      <c r="G46" s="371"/>
      <c r="H46" s="371"/>
      <c r="I46" s="371"/>
      <c r="J46" s="371"/>
      <c r="K46" s="371"/>
      <c r="L46" s="371"/>
      <c r="M46" s="371"/>
      <c r="N46" s="371"/>
      <c r="O46" s="371"/>
    </row>
    <row r="47" spans="1:17" x14ac:dyDescent="0.3">
      <c r="A47" s="365"/>
      <c r="B47" s="372"/>
      <c r="C47" s="372"/>
      <c r="D47" s="372"/>
      <c r="E47" s="372"/>
      <c r="F47" s="372"/>
      <c r="G47" s="373"/>
      <c r="H47" s="373"/>
      <c r="I47" s="373"/>
      <c r="J47" s="373"/>
      <c r="K47" s="373"/>
      <c r="L47" s="373"/>
      <c r="M47" s="373"/>
      <c r="N47" s="373"/>
      <c r="O47" s="373"/>
    </row>
    <row r="48" spans="1:17" x14ac:dyDescent="0.3">
      <c r="A48" s="510"/>
      <c r="B48" s="510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</row>
  </sheetData>
  <dataValidations count="1">
    <dataValidation type="list" allowBlank="1" showInputMessage="1" showErrorMessage="1" sqref="I30:M35 I10:M15 I20:M25" xr:uid="{A480BB82-37D9-4DED-B373-436041A38C49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0878-3AA4-49DE-BFC5-5E96C35D5F51}">
  <sheetPr>
    <pageSetUpPr fitToPage="1"/>
  </sheetPr>
  <dimension ref="A1:AA61"/>
  <sheetViews>
    <sheetView showGridLines="0" zoomScaleNormal="100" workbookViewId="0"/>
  </sheetViews>
  <sheetFormatPr defaultColWidth="9" defaultRowHeight="12.75" x14ac:dyDescent="0.2"/>
  <cols>
    <col min="1" max="1" width="4" style="164" customWidth="1"/>
    <col min="2" max="2" width="41" style="168" customWidth="1"/>
    <col min="3" max="3" width="10.625" style="164" customWidth="1"/>
    <col min="4" max="4" width="13" style="164" bestFit="1" customWidth="1"/>
    <col min="5" max="8" width="10.625" style="164" customWidth="1"/>
    <col min="9" max="9" width="8.875" style="168" customWidth="1"/>
    <col min="10" max="10" width="17.75" style="168" customWidth="1"/>
    <col min="11" max="18" width="9" style="164" customWidth="1"/>
    <col min="19" max="19" width="10.5" style="164" customWidth="1"/>
    <col min="20" max="20" width="8.875" style="164" customWidth="1"/>
    <col min="21" max="24" width="9" style="164" customWidth="1"/>
    <col min="25" max="16384" width="9" style="164"/>
  </cols>
  <sheetData>
    <row r="1" spans="1:27" ht="16.5" customHeight="1" x14ac:dyDescent="0.3">
      <c r="A1" s="160" t="s">
        <v>379</v>
      </c>
      <c r="B1" s="160"/>
      <c r="C1" s="161"/>
      <c r="D1" s="162"/>
      <c r="E1" s="162"/>
      <c r="F1" s="162"/>
      <c r="G1" s="162"/>
      <c r="H1" s="163"/>
      <c r="I1" s="163"/>
      <c r="J1" s="163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AA1" s="165"/>
    </row>
    <row r="2" spans="1:27" ht="16.5" customHeight="1" x14ac:dyDescent="0.25">
      <c r="A2" s="161"/>
      <c r="B2" s="166"/>
      <c r="C2" s="161"/>
      <c r="D2" s="166"/>
      <c r="E2" s="166"/>
      <c r="F2" s="166"/>
      <c r="G2" s="166"/>
      <c r="H2" s="166"/>
      <c r="I2" s="166"/>
      <c r="J2" s="166"/>
      <c r="K2" s="167" t="s">
        <v>215</v>
      </c>
      <c r="O2" s="168"/>
    </row>
    <row r="3" spans="1:27" ht="16.5" customHeight="1" x14ac:dyDescent="0.3">
      <c r="A3" s="169" t="s">
        <v>216</v>
      </c>
      <c r="B3" s="163"/>
      <c r="C3" s="161"/>
      <c r="D3" s="162"/>
      <c r="E3" s="162"/>
      <c r="F3" s="162"/>
      <c r="G3" s="170"/>
      <c r="H3" s="162"/>
      <c r="I3" s="162"/>
      <c r="J3" s="162"/>
      <c r="K3" s="171" t="s">
        <v>2</v>
      </c>
      <c r="L3" s="172">
        <v>1</v>
      </c>
    </row>
    <row r="4" spans="1:27" s="168" customFormat="1" ht="16.5" customHeight="1" x14ac:dyDescent="0.2">
      <c r="A4" s="173"/>
      <c r="B4" s="163"/>
      <c r="C4" s="161"/>
      <c r="D4" s="162"/>
      <c r="E4" s="162"/>
      <c r="F4" s="162"/>
      <c r="G4" s="170"/>
      <c r="H4" s="162"/>
      <c r="I4" s="162"/>
      <c r="J4" s="162"/>
      <c r="K4" s="174" t="s">
        <v>217</v>
      </c>
    </row>
    <row r="5" spans="1:27" ht="16.5" customHeight="1" x14ac:dyDescent="0.3">
      <c r="A5" s="175" t="str">
        <f>Munkalap2_!A3</f>
        <v>Vizsgálati terület - Vizsgálat időszaka</v>
      </c>
      <c r="B5" s="161"/>
      <c r="C5" s="161"/>
      <c r="D5" s="161"/>
      <c r="E5" s="163"/>
      <c r="F5" s="162"/>
      <c r="G5" s="162"/>
      <c r="H5" s="162"/>
      <c r="I5" s="162"/>
      <c r="J5" s="162"/>
      <c r="K5" s="176" t="s">
        <v>218</v>
      </c>
      <c r="L5" s="176" t="s">
        <v>219</v>
      </c>
    </row>
    <row r="6" spans="1:27" s="183" customFormat="1" ht="16.5" customHeight="1" x14ac:dyDescent="0.25">
      <c r="A6" s="177" t="str">
        <f>"Ügyfél:   "&amp;Alapa!$C$17</f>
        <v xml:space="preserve">Ügyfél:   </v>
      </c>
      <c r="B6" s="178"/>
      <c r="C6" s="179"/>
      <c r="D6" s="179"/>
      <c r="E6" s="179"/>
      <c r="F6" s="177" t="s">
        <v>28</v>
      </c>
      <c r="G6" s="180"/>
      <c r="H6" s="181"/>
      <c r="I6" s="179"/>
      <c r="J6" s="182"/>
    </row>
    <row r="7" spans="1:27" s="183" customFormat="1" ht="16.5" customHeight="1" x14ac:dyDescent="0.25">
      <c r="A7" s="184" t="str">
        <f>"Fordulónap: "&amp;Alapa!$C$12</f>
        <v xml:space="preserve">Fordulónap: </v>
      </c>
      <c r="B7" s="185"/>
      <c r="C7" s="186"/>
      <c r="D7" s="186"/>
      <c r="E7" s="186"/>
      <c r="F7" s="177" t="s">
        <v>2</v>
      </c>
      <c r="G7" s="178" t="e">
        <f>VLOOKUP(L3,Alapa!$G$2:$H$22,2)</f>
        <v>#N/A</v>
      </c>
      <c r="H7" s="179"/>
      <c r="I7" s="179"/>
      <c r="J7" s="182"/>
    </row>
    <row r="8" spans="1:27" s="183" customFormat="1" ht="16.5" customHeight="1" x14ac:dyDescent="0.25">
      <c r="A8" s="187"/>
      <c r="B8" s="188"/>
      <c r="C8" s="188"/>
      <c r="D8" s="189"/>
      <c r="E8" s="190"/>
      <c r="F8" s="177" t="s">
        <v>220</v>
      </c>
      <c r="G8" s="191"/>
      <c r="H8" s="191"/>
      <c r="I8" s="191"/>
      <c r="J8" s="192"/>
    </row>
    <row r="9" spans="1:27" s="183" customFormat="1" ht="16.5" customHeight="1" x14ac:dyDescent="0.25">
      <c r="A9" s="187"/>
      <c r="B9" s="193"/>
      <c r="C9" s="193"/>
      <c r="D9" s="193"/>
      <c r="E9" s="193"/>
      <c r="F9" s="193"/>
      <c r="G9" s="193"/>
      <c r="H9" s="193"/>
      <c r="I9" s="193"/>
      <c r="J9" s="193"/>
    </row>
    <row r="10" spans="1:27" s="183" customFormat="1" ht="14.25" thickBot="1" x14ac:dyDescent="0.3">
      <c r="A10" s="193"/>
      <c r="B10" s="193"/>
      <c r="C10" s="193"/>
      <c r="D10" s="194" t="s">
        <v>221</v>
      </c>
      <c r="E10" s="194"/>
      <c r="F10" s="193"/>
      <c r="G10" s="193"/>
      <c r="H10" s="193"/>
      <c r="I10" s="193"/>
      <c r="J10" s="193"/>
    </row>
    <row r="11" spans="1:27" s="183" customFormat="1" ht="16.5" thickBot="1" x14ac:dyDescent="0.3">
      <c r="A11" s="193"/>
      <c r="B11" s="195" t="s">
        <v>222</v>
      </c>
      <c r="C11" s="196"/>
      <c r="D11" s="197" t="s">
        <v>223</v>
      </c>
      <c r="E11" s="194"/>
      <c r="F11" s="198" t="s">
        <v>224</v>
      </c>
      <c r="G11" s="193"/>
      <c r="H11" s="193"/>
      <c r="I11" s="193"/>
      <c r="J11" s="193"/>
      <c r="K11" s="176"/>
      <c r="L11" s="199"/>
      <c r="M11" s="165"/>
    </row>
    <row r="12" spans="1:27" s="183" customFormat="1" ht="16.5" thickBot="1" x14ac:dyDescent="0.3">
      <c r="A12" s="187"/>
      <c r="B12" s="200"/>
      <c r="C12" s="201"/>
      <c r="D12" s="202"/>
      <c r="E12" s="194"/>
      <c r="F12" s="203" t="str">
        <f>IF(Munkalap2_!C7=0,"",Munkalap2_!C7)</f>
        <v/>
      </c>
      <c r="G12" s="193" t="s">
        <v>221</v>
      </c>
      <c r="H12" s="204"/>
      <c r="I12" s="193"/>
      <c r="J12" s="205"/>
      <c r="K12" s="176" t="s">
        <v>225</v>
      </c>
      <c r="L12" s="176" t="s">
        <v>226</v>
      </c>
    </row>
    <row r="13" spans="1:27" s="183" customFormat="1" ht="16.5" customHeight="1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176"/>
      <c r="L13" s="206"/>
    </row>
    <row r="14" spans="1:27" s="183" customFormat="1" ht="16.5" customHeight="1" thickBot="1" x14ac:dyDescent="0.3">
      <c r="A14" s="187"/>
      <c r="B14" s="207" t="s">
        <v>227</v>
      </c>
      <c r="C14" s="208"/>
      <c r="D14" s="205"/>
      <c r="E14" s="193"/>
      <c r="F14" s="209" t="str">
        <f>IF(F15&lt;=Munkalap2_!C7,"","NEM LEHET NAGYOBB, MINT A TERVEZETT VÉGREHAJTÁSI LÉNYEGESSÉG!")</f>
        <v/>
      </c>
      <c r="G14" s="204"/>
      <c r="H14" s="204"/>
      <c r="I14" s="204"/>
      <c r="J14" s="193"/>
    </row>
    <row r="15" spans="1:27" s="183" customFormat="1" ht="16.5" customHeight="1" thickBot="1" x14ac:dyDescent="0.3">
      <c r="A15" s="187"/>
      <c r="B15" s="187"/>
      <c r="C15" s="187"/>
      <c r="D15" s="205"/>
      <c r="E15" s="210" t="s">
        <v>228</v>
      </c>
      <c r="F15" s="211"/>
      <c r="G15" s="212" t="s">
        <v>221</v>
      </c>
      <c r="H15" s="212"/>
      <c r="I15" s="212"/>
      <c r="J15" s="212"/>
      <c r="K15" s="176" t="s">
        <v>229</v>
      </c>
      <c r="L15" s="176" t="s">
        <v>230</v>
      </c>
    </row>
    <row r="16" spans="1:27" s="183" customFormat="1" ht="16.5" customHeight="1" x14ac:dyDescent="0.25">
      <c r="A16" s="213" t="s">
        <v>231</v>
      </c>
      <c r="B16" s="214" t="s">
        <v>232</v>
      </c>
      <c r="C16" s="214"/>
      <c r="D16" s="214"/>
      <c r="E16" s="214"/>
      <c r="F16" s="214"/>
      <c r="G16" s="214"/>
      <c r="H16" s="214" t="s">
        <v>233</v>
      </c>
      <c r="I16" s="214"/>
      <c r="J16" s="215"/>
      <c r="L16" s="206" t="s">
        <v>234</v>
      </c>
    </row>
    <row r="17" spans="1:14" s="183" customFormat="1" ht="16.5" customHeight="1" x14ac:dyDescent="0.25">
      <c r="A17" s="216"/>
      <c r="B17" s="217" t="s">
        <v>235</v>
      </c>
      <c r="C17" s="218" t="s">
        <v>236</v>
      </c>
      <c r="D17" s="219" t="s">
        <v>237</v>
      </c>
      <c r="E17" s="219" t="s">
        <v>238</v>
      </c>
      <c r="F17" s="220" t="s">
        <v>223</v>
      </c>
      <c r="G17" s="219" t="s">
        <v>239</v>
      </c>
      <c r="H17" s="219" t="s">
        <v>40</v>
      </c>
      <c r="I17" s="219" t="s">
        <v>240</v>
      </c>
      <c r="J17" s="221" t="s">
        <v>241</v>
      </c>
      <c r="K17" s="176" t="s">
        <v>242</v>
      </c>
      <c r="L17" s="176" t="s">
        <v>243</v>
      </c>
    </row>
    <row r="18" spans="1:14" s="183" customFormat="1" ht="16.5" customHeight="1" x14ac:dyDescent="0.25">
      <c r="A18" s="222">
        <f>+COUNT(A$16:$A17)+1</f>
        <v>1</v>
      </c>
      <c r="B18" s="223"/>
      <c r="C18" s="224" t="s">
        <v>244</v>
      </c>
      <c r="D18" s="225"/>
      <c r="E18" s="226"/>
      <c r="F18" s="227"/>
      <c r="G18" s="227"/>
      <c r="H18" s="228">
        <f>F18-G18</f>
        <v>0</v>
      </c>
      <c r="I18" s="229"/>
      <c r="J18" s="230"/>
      <c r="K18" s="176" t="s">
        <v>245</v>
      </c>
      <c r="L18" s="176" t="s">
        <v>246</v>
      </c>
    </row>
    <row r="19" spans="1:14" s="183" customFormat="1" ht="16.5" customHeight="1" x14ac:dyDescent="0.25">
      <c r="A19" s="222">
        <f>+COUNT(A$16:$A18)+1</f>
        <v>2</v>
      </c>
      <c r="B19" s="223"/>
      <c r="C19" s="224" t="s">
        <v>244</v>
      </c>
      <c r="D19" s="225"/>
      <c r="E19" s="226"/>
      <c r="F19" s="227"/>
      <c r="G19" s="227"/>
      <c r="H19" s="228">
        <f t="shared" ref="H19:H27" si="0">F19-G19</f>
        <v>0</v>
      </c>
      <c r="I19" s="229"/>
      <c r="J19" s="230"/>
      <c r="K19" s="176"/>
    </row>
    <row r="20" spans="1:14" s="183" customFormat="1" ht="16.5" customHeight="1" x14ac:dyDescent="0.25">
      <c r="A20" s="222">
        <f>+COUNT(A$16:$A19)+1</f>
        <v>3</v>
      </c>
      <c r="B20" s="223"/>
      <c r="C20" s="224" t="s">
        <v>244</v>
      </c>
      <c r="D20" s="225"/>
      <c r="E20" s="226"/>
      <c r="F20" s="227"/>
      <c r="G20" s="227"/>
      <c r="H20" s="228">
        <f t="shared" si="0"/>
        <v>0</v>
      </c>
      <c r="I20" s="229"/>
      <c r="J20" s="230"/>
      <c r="K20" s="176"/>
      <c r="L20" s="231" t="s">
        <v>247</v>
      </c>
    </row>
    <row r="21" spans="1:14" s="183" customFormat="1" ht="16.5" customHeight="1" x14ac:dyDescent="0.25">
      <c r="A21" s="222">
        <f>+COUNT(A$16:$A20)+1</f>
        <v>4</v>
      </c>
      <c r="B21" s="223"/>
      <c r="C21" s="224" t="s">
        <v>244</v>
      </c>
      <c r="D21" s="225"/>
      <c r="E21" s="226"/>
      <c r="F21" s="227"/>
      <c r="G21" s="227"/>
      <c r="H21" s="228">
        <f t="shared" si="0"/>
        <v>0</v>
      </c>
      <c r="I21" s="229"/>
      <c r="J21" s="230"/>
      <c r="K21" s="176"/>
      <c r="L21" s="232" t="s">
        <v>248</v>
      </c>
    </row>
    <row r="22" spans="1:14" s="183" customFormat="1" ht="16.5" customHeight="1" x14ac:dyDescent="0.25">
      <c r="A22" s="222">
        <f>+COUNT(A$16:$A21)+1</f>
        <v>5</v>
      </c>
      <c r="B22" s="223"/>
      <c r="C22" s="224" t="s">
        <v>244</v>
      </c>
      <c r="D22" s="225"/>
      <c r="E22" s="226"/>
      <c r="F22" s="227"/>
      <c r="G22" s="227"/>
      <c r="H22" s="228">
        <f t="shared" si="0"/>
        <v>0</v>
      </c>
      <c r="I22" s="229"/>
      <c r="J22" s="230"/>
      <c r="K22" s="176"/>
      <c r="L22" s="232" t="s">
        <v>249</v>
      </c>
    </row>
    <row r="23" spans="1:14" s="183" customFormat="1" ht="16.5" customHeight="1" x14ac:dyDescent="0.25">
      <c r="A23" s="222">
        <f>+COUNT(A$16:$A22)+1</f>
        <v>6</v>
      </c>
      <c r="B23" s="223"/>
      <c r="C23" s="224" t="s">
        <v>244</v>
      </c>
      <c r="D23" s="225"/>
      <c r="E23" s="226"/>
      <c r="F23" s="227"/>
      <c r="G23" s="227"/>
      <c r="H23" s="228">
        <f t="shared" si="0"/>
        <v>0</v>
      </c>
      <c r="I23" s="229"/>
      <c r="J23" s="230"/>
      <c r="K23" s="176"/>
      <c r="L23" s="176"/>
    </row>
    <row r="24" spans="1:14" s="183" customFormat="1" ht="16.5" customHeight="1" x14ac:dyDescent="0.25">
      <c r="A24" s="222">
        <f>+COUNT(A$16:$A23)+1</f>
        <v>7</v>
      </c>
      <c r="B24" s="223"/>
      <c r="C24" s="224" t="s">
        <v>244</v>
      </c>
      <c r="D24" s="225"/>
      <c r="E24" s="226"/>
      <c r="F24" s="227"/>
      <c r="G24" s="227"/>
      <c r="H24" s="228">
        <f t="shared" si="0"/>
        <v>0</v>
      </c>
      <c r="I24" s="229"/>
      <c r="J24" s="230"/>
      <c r="K24" s="176"/>
      <c r="L24" s="176"/>
    </row>
    <row r="25" spans="1:14" s="183" customFormat="1" ht="16.5" customHeight="1" x14ac:dyDescent="0.25">
      <c r="A25" s="222">
        <f>+COUNT(A$16:$A24)+1</f>
        <v>8</v>
      </c>
      <c r="B25" s="223"/>
      <c r="C25" s="224" t="s">
        <v>244</v>
      </c>
      <c r="D25" s="225"/>
      <c r="E25" s="226"/>
      <c r="F25" s="227"/>
      <c r="G25" s="227"/>
      <c r="H25" s="228">
        <f t="shared" si="0"/>
        <v>0</v>
      </c>
      <c r="I25" s="229"/>
      <c r="J25" s="230"/>
      <c r="K25" s="176"/>
      <c r="L25" s="176"/>
    </row>
    <row r="26" spans="1:14" s="183" customFormat="1" ht="16.5" customHeight="1" x14ac:dyDescent="0.25">
      <c r="A26" s="222">
        <f>+COUNT(A$16:$A25)+1</f>
        <v>9</v>
      </c>
      <c r="B26" s="223"/>
      <c r="C26" s="224" t="s">
        <v>244</v>
      </c>
      <c r="D26" s="225"/>
      <c r="E26" s="226"/>
      <c r="F26" s="227"/>
      <c r="G26" s="227"/>
      <c r="H26" s="228">
        <f t="shared" si="0"/>
        <v>0</v>
      </c>
      <c r="I26" s="229"/>
      <c r="J26" s="230"/>
      <c r="K26" s="176"/>
      <c r="L26" s="176"/>
    </row>
    <row r="27" spans="1:14" s="183" customFormat="1" ht="16.5" customHeight="1" x14ac:dyDescent="0.25">
      <c r="A27" s="222">
        <f>+COUNT(A$16:$A26)+1</f>
        <v>10</v>
      </c>
      <c r="B27" s="223"/>
      <c r="C27" s="224" t="s">
        <v>244</v>
      </c>
      <c r="D27" s="225"/>
      <c r="E27" s="226"/>
      <c r="F27" s="227"/>
      <c r="G27" s="227"/>
      <c r="H27" s="228">
        <f t="shared" si="0"/>
        <v>0</v>
      </c>
      <c r="I27" s="229"/>
      <c r="J27" s="230"/>
    </row>
    <row r="28" spans="1:14" s="183" customFormat="1" ht="16.5" customHeight="1" x14ac:dyDescent="0.25">
      <c r="A28" s="233"/>
      <c r="B28" s="234" t="s">
        <v>250</v>
      </c>
      <c r="C28" s="235"/>
      <c r="D28" s="236"/>
      <c r="E28" s="237"/>
      <c r="F28" s="238">
        <f>SUM(F18:F27)</f>
        <v>0</v>
      </c>
      <c r="G28" s="238">
        <f>SUM(G18:G27)</f>
        <v>0</v>
      </c>
      <c r="H28" s="238">
        <f>SUM(H18:H27)</f>
        <v>0</v>
      </c>
      <c r="I28" s="239"/>
      <c r="J28" s="240"/>
    </row>
    <row r="29" spans="1:14" s="183" customFormat="1" ht="16.5" customHeight="1" x14ac:dyDescent="0.25">
      <c r="A29" s="241"/>
      <c r="B29" s="242" t="s">
        <v>251</v>
      </c>
      <c r="C29" s="242"/>
      <c r="D29" s="243"/>
      <c r="E29" s="243"/>
      <c r="F29" s="244">
        <f>IF($D$12=0,0,F28/1000/$D$12)</f>
        <v>0</v>
      </c>
      <c r="G29" s="244">
        <f t="shared" ref="G29:H29" si="1">IF($D$12=0,0,G28/1000/$D$12)</f>
        <v>0</v>
      </c>
      <c r="H29" s="244">
        <f t="shared" si="1"/>
        <v>0</v>
      </c>
      <c r="I29" s="243"/>
      <c r="J29" s="245"/>
    </row>
    <row r="30" spans="1:14" s="183" customFormat="1" ht="16.5" customHeight="1" x14ac:dyDescent="0.25">
      <c r="A30" s="246"/>
      <c r="B30" s="247"/>
      <c r="C30" s="247"/>
      <c r="D30" s="248"/>
      <c r="E30" s="248"/>
      <c r="F30" s="249"/>
      <c r="G30" s="248"/>
      <c r="H30" s="248"/>
      <c r="I30" s="248"/>
      <c r="J30" s="250"/>
    </row>
    <row r="31" spans="1:14" s="183" customFormat="1" ht="16.5" customHeight="1" x14ac:dyDescent="0.25">
      <c r="A31" s="251"/>
      <c r="B31" s="252" t="s">
        <v>252</v>
      </c>
      <c r="C31" s="253" t="s">
        <v>236</v>
      </c>
      <c r="D31" s="254" t="s">
        <v>237</v>
      </c>
      <c r="E31" s="254" t="s">
        <v>238</v>
      </c>
      <c r="F31" s="255" t="s">
        <v>223</v>
      </c>
      <c r="G31" s="254" t="s">
        <v>239</v>
      </c>
      <c r="H31" s="254" t="s">
        <v>40</v>
      </c>
      <c r="I31" s="254" t="s">
        <v>240</v>
      </c>
      <c r="J31" s="256" t="s">
        <v>241</v>
      </c>
      <c r="K31" s="176" t="s">
        <v>253</v>
      </c>
      <c r="L31" s="176" t="s">
        <v>254</v>
      </c>
      <c r="N31" s="164"/>
    </row>
    <row r="32" spans="1:14" s="183" customFormat="1" ht="16.5" customHeight="1" x14ac:dyDescent="0.25">
      <c r="A32" s="222">
        <f>+COUNT(A$16:$A31)+1</f>
        <v>11</v>
      </c>
      <c r="B32" s="257"/>
      <c r="C32" s="258"/>
      <c r="D32" s="259"/>
      <c r="E32" s="260"/>
      <c r="F32" s="261"/>
      <c r="G32" s="261"/>
      <c r="H32" s="262">
        <f t="shared" ref="H32:H41" si="2">F32-G32</f>
        <v>0</v>
      </c>
      <c r="I32" s="263"/>
      <c r="J32" s="264"/>
      <c r="K32" s="176" t="s">
        <v>255</v>
      </c>
      <c r="L32" s="176" t="s">
        <v>256</v>
      </c>
      <c r="N32" s="164"/>
    </row>
    <row r="33" spans="1:18" s="183" customFormat="1" ht="16.5" customHeight="1" x14ac:dyDescent="0.25">
      <c r="A33" s="222">
        <f>+COUNT(A$16:$A32)+1</f>
        <v>12</v>
      </c>
      <c r="B33" s="223"/>
      <c r="C33" s="258"/>
      <c r="D33" s="225"/>
      <c r="E33" s="226"/>
      <c r="F33" s="227"/>
      <c r="G33" s="227"/>
      <c r="H33" s="228">
        <f t="shared" si="2"/>
        <v>0</v>
      </c>
      <c r="I33" s="229"/>
      <c r="J33" s="230"/>
      <c r="L33" s="232" t="s">
        <v>257</v>
      </c>
      <c r="M33" s="231"/>
      <c r="N33" s="164"/>
    </row>
    <row r="34" spans="1:18" s="183" customFormat="1" ht="16.5" customHeight="1" x14ac:dyDescent="0.25">
      <c r="A34" s="222">
        <f>+COUNT(A$16:$A33)+1</f>
        <v>13</v>
      </c>
      <c r="B34" s="223"/>
      <c r="C34" s="258"/>
      <c r="D34" s="225"/>
      <c r="E34" s="226"/>
      <c r="F34" s="227"/>
      <c r="G34" s="227"/>
      <c r="H34" s="228">
        <f t="shared" si="2"/>
        <v>0</v>
      </c>
      <c r="I34" s="229"/>
      <c r="J34" s="230"/>
      <c r="M34" s="231"/>
      <c r="N34" s="265" t="s">
        <v>258</v>
      </c>
      <c r="O34" s="265" t="s">
        <v>259</v>
      </c>
      <c r="Q34" s="265" t="s">
        <v>258</v>
      </c>
      <c r="R34" s="265" t="s">
        <v>260</v>
      </c>
    </row>
    <row r="35" spans="1:18" s="183" customFormat="1" ht="16.5" customHeight="1" x14ac:dyDescent="0.25">
      <c r="A35" s="222">
        <f>+COUNT(A$16:$A34)+1</f>
        <v>14</v>
      </c>
      <c r="B35" s="223"/>
      <c r="C35" s="258"/>
      <c r="D35" s="225"/>
      <c r="E35" s="226"/>
      <c r="F35" s="227"/>
      <c r="G35" s="227"/>
      <c r="H35" s="228">
        <f t="shared" si="2"/>
        <v>0</v>
      </c>
      <c r="I35" s="229"/>
      <c r="J35" s="230"/>
      <c r="L35" s="231" t="s">
        <v>247</v>
      </c>
      <c r="M35" s="231"/>
      <c r="N35" s="164"/>
      <c r="O35" s="231"/>
      <c r="P35" s="231"/>
    </row>
    <row r="36" spans="1:18" s="183" customFormat="1" ht="16.5" customHeight="1" x14ac:dyDescent="0.25">
      <c r="A36" s="222">
        <f>+COUNT(A$16:$A35)+1</f>
        <v>15</v>
      </c>
      <c r="B36" s="223"/>
      <c r="C36" s="258"/>
      <c r="D36" s="225"/>
      <c r="E36" s="226"/>
      <c r="F36" s="227"/>
      <c r="G36" s="227"/>
      <c r="H36" s="228">
        <f t="shared" si="2"/>
        <v>0</v>
      </c>
      <c r="I36" s="229"/>
      <c r="J36" s="230"/>
      <c r="L36" s="232" t="s">
        <v>248</v>
      </c>
      <c r="M36" s="231"/>
      <c r="N36" s="164"/>
      <c r="O36" s="231"/>
      <c r="P36" s="231"/>
    </row>
    <row r="37" spans="1:18" s="183" customFormat="1" ht="16.5" customHeight="1" x14ac:dyDescent="0.25">
      <c r="A37" s="222">
        <f>+COUNT(A$16:$A36)+1</f>
        <v>16</v>
      </c>
      <c r="B37" s="223"/>
      <c r="C37" s="258"/>
      <c r="D37" s="225"/>
      <c r="E37" s="226"/>
      <c r="F37" s="227"/>
      <c r="G37" s="227"/>
      <c r="H37" s="228">
        <f t="shared" si="2"/>
        <v>0</v>
      </c>
      <c r="I37" s="229"/>
      <c r="J37" s="230"/>
      <c r="L37" s="232" t="s">
        <v>249</v>
      </c>
      <c r="M37" s="231"/>
      <c r="N37" s="164"/>
      <c r="O37" s="231"/>
      <c r="P37" s="231"/>
    </row>
    <row r="38" spans="1:18" s="183" customFormat="1" ht="16.5" customHeight="1" x14ac:dyDescent="0.25">
      <c r="A38" s="222">
        <f>+COUNT(A$16:$A37)+1</f>
        <v>17</v>
      </c>
      <c r="B38" s="223"/>
      <c r="C38" s="258"/>
      <c r="D38" s="225"/>
      <c r="E38" s="226"/>
      <c r="F38" s="227"/>
      <c r="G38" s="227"/>
      <c r="H38" s="228">
        <f t="shared" si="2"/>
        <v>0</v>
      </c>
      <c r="I38" s="229"/>
      <c r="J38" s="230"/>
      <c r="N38" s="164"/>
      <c r="O38" s="231"/>
      <c r="P38" s="231"/>
    </row>
    <row r="39" spans="1:18" s="183" customFormat="1" ht="16.5" customHeight="1" x14ac:dyDescent="0.25">
      <c r="A39" s="222">
        <f>+COUNT(A$16:$A38)+1</f>
        <v>18</v>
      </c>
      <c r="B39" s="223"/>
      <c r="C39" s="258"/>
      <c r="D39" s="225"/>
      <c r="E39" s="226"/>
      <c r="F39" s="227"/>
      <c r="G39" s="227"/>
      <c r="H39" s="228">
        <f t="shared" si="2"/>
        <v>0</v>
      </c>
      <c r="I39" s="229"/>
      <c r="J39" s="230"/>
      <c r="N39" s="164"/>
      <c r="O39" s="231"/>
      <c r="P39" s="231"/>
    </row>
    <row r="40" spans="1:18" s="183" customFormat="1" ht="16.5" customHeight="1" x14ac:dyDescent="0.25">
      <c r="A40" s="222">
        <f>+COUNT(A$16:$A39)+1</f>
        <v>19</v>
      </c>
      <c r="B40" s="223"/>
      <c r="C40" s="258"/>
      <c r="D40" s="225"/>
      <c r="E40" s="226"/>
      <c r="F40" s="227"/>
      <c r="G40" s="227"/>
      <c r="H40" s="228">
        <f t="shared" si="2"/>
        <v>0</v>
      </c>
      <c r="I40" s="229"/>
      <c r="J40" s="230"/>
      <c r="M40" s="231"/>
      <c r="N40" s="164"/>
      <c r="O40" s="231"/>
      <c r="P40" s="231"/>
    </row>
    <row r="41" spans="1:18" s="183" customFormat="1" ht="16.5" customHeight="1" x14ac:dyDescent="0.25">
      <c r="A41" s="222">
        <f>+COUNT(A$16:$A40)+1</f>
        <v>20</v>
      </c>
      <c r="B41" s="223"/>
      <c r="C41" s="258"/>
      <c r="D41" s="225"/>
      <c r="E41" s="226"/>
      <c r="F41" s="227"/>
      <c r="G41" s="227"/>
      <c r="H41" s="228">
        <f t="shared" si="2"/>
        <v>0</v>
      </c>
      <c r="I41" s="229"/>
      <c r="J41" s="230"/>
      <c r="M41" s="231"/>
      <c r="N41" s="164"/>
      <c r="O41" s="231"/>
      <c r="P41" s="231"/>
    </row>
    <row r="42" spans="1:18" s="183" customFormat="1" ht="16.5" customHeight="1" x14ac:dyDescent="0.25">
      <c r="A42" s="233"/>
      <c r="B42" s="234" t="s">
        <v>250</v>
      </c>
      <c r="C42" s="235"/>
      <c r="D42" s="236"/>
      <c r="E42" s="237"/>
      <c r="F42" s="238">
        <f>SUM(F32:F41)</f>
        <v>0</v>
      </c>
      <c r="G42" s="238">
        <f>SUM(G32:G41)</f>
        <v>0</v>
      </c>
      <c r="H42" s="238">
        <f>SUM(H32:H41)</f>
        <v>0</v>
      </c>
      <c r="I42" s="239"/>
      <c r="J42" s="240"/>
      <c r="M42" s="231"/>
      <c r="N42" s="164"/>
      <c r="O42" s="231"/>
      <c r="P42" s="231"/>
    </row>
    <row r="43" spans="1:18" s="183" customFormat="1" ht="16.5" customHeight="1" x14ac:dyDescent="0.25">
      <c r="A43" s="216"/>
      <c r="B43" s="242" t="s">
        <v>251</v>
      </c>
      <c r="C43" s="242"/>
      <c r="D43" s="243"/>
      <c r="E43" s="243"/>
      <c r="F43" s="244">
        <f>IF($D$12=0,0,F42/1000/$D$12)</f>
        <v>0</v>
      </c>
      <c r="G43" s="244">
        <f t="shared" ref="G43:H43" si="3">IF($D$12=0,0,G42/1000/$D$12)</f>
        <v>0</v>
      </c>
      <c r="H43" s="244">
        <f t="shared" si="3"/>
        <v>0</v>
      </c>
      <c r="I43" s="243"/>
      <c r="J43" s="245"/>
    </row>
    <row r="44" spans="1:18" s="183" customFormat="1" ht="16.5" customHeight="1" x14ac:dyDescent="0.25">
      <c r="A44" s="266"/>
      <c r="B44" s="247"/>
      <c r="C44" s="247"/>
      <c r="D44" s="248"/>
      <c r="E44" s="248"/>
      <c r="F44" s="249"/>
      <c r="G44" s="248"/>
      <c r="H44" s="248"/>
      <c r="I44" s="248"/>
      <c r="J44" s="250"/>
    </row>
    <row r="45" spans="1:18" s="183" customFormat="1" ht="16.5" customHeight="1" x14ac:dyDescent="0.25">
      <c r="A45" s="267"/>
      <c r="B45" s="268" t="s">
        <v>261</v>
      </c>
      <c r="C45" s="242"/>
      <c r="D45" s="269"/>
      <c r="E45" s="270"/>
      <c r="F45" s="271">
        <f>+D12*1000-F28-F42</f>
        <v>0</v>
      </c>
      <c r="G45" s="248"/>
      <c r="H45" s="272" t="str">
        <f xml:space="preserve"> IF(Munkalap2_!C7=0,"",IF(ABS(F45)&lt;Munkalap2_!C7*1000,"NEM KELL TÖBB TÉTELT VIZSGÁLNI","TÖBB TÉTELT KELL VIZSGÁLNI !"))</f>
        <v/>
      </c>
      <c r="I45" s="248"/>
      <c r="J45" s="250"/>
      <c r="K45" s="176" t="s">
        <v>262</v>
      </c>
      <c r="L45" s="176" t="s">
        <v>263</v>
      </c>
      <c r="N45" s="168"/>
    </row>
    <row r="46" spans="1:18" s="183" customFormat="1" ht="16.5" customHeight="1" x14ac:dyDescent="0.25">
      <c r="A46" s="273"/>
      <c r="B46" s="247"/>
      <c r="C46" s="247"/>
      <c r="D46" s="248"/>
      <c r="E46" s="248"/>
      <c r="F46" s="249"/>
      <c r="G46" s="248"/>
      <c r="H46" s="248"/>
      <c r="I46" s="248"/>
      <c r="J46" s="250"/>
      <c r="K46" s="176" t="s">
        <v>264</v>
      </c>
      <c r="L46" s="176" t="s">
        <v>265</v>
      </c>
      <c r="N46" s="168"/>
    </row>
    <row r="47" spans="1:18" s="183" customFormat="1" ht="16.5" customHeight="1" x14ac:dyDescent="0.25">
      <c r="A47" s="251"/>
      <c r="B47" s="252" t="s">
        <v>266</v>
      </c>
      <c r="C47" s="253" t="s">
        <v>236</v>
      </c>
      <c r="D47" s="254" t="s">
        <v>237</v>
      </c>
      <c r="E47" s="254" t="s">
        <v>238</v>
      </c>
      <c r="F47" s="255" t="s">
        <v>223</v>
      </c>
      <c r="G47" s="254" t="s">
        <v>239</v>
      </c>
      <c r="H47" s="254" t="s">
        <v>40</v>
      </c>
      <c r="I47" s="254" t="s">
        <v>240</v>
      </c>
      <c r="J47" s="256" t="s">
        <v>241</v>
      </c>
      <c r="N47" s="168"/>
    </row>
    <row r="48" spans="1:18" s="183" customFormat="1" ht="16.5" customHeight="1" x14ac:dyDescent="0.25">
      <c r="A48" s="274"/>
      <c r="B48" s="275"/>
      <c r="C48" s="275"/>
      <c r="D48" s="276"/>
      <c r="E48" s="277" t="s">
        <v>267</v>
      </c>
      <c r="F48" s="278">
        <f>IF(F45&gt;Munkalap2_!C7,ABS(F45),0)</f>
        <v>0</v>
      </c>
      <c r="G48" s="279"/>
      <c r="H48" s="280"/>
      <c r="I48" s="280"/>
      <c r="J48" s="281"/>
      <c r="L48" s="176"/>
      <c r="N48" s="164"/>
    </row>
    <row r="49" spans="1:14" s="183" customFormat="1" ht="16.5" customHeight="1" x14ac:dyDescent="0.25">
      <c r="A49" s="222">
        <f>+COUNT(A$16:$A48)+1</f>
        <v>21</v>
      </c>
      <c r="B49" s="223"/>
      <c r="C49" s="224" t="s">
        <v>268</v>
      </c>
      <c r="D49" s="225"/>
      <c r="E49" s="226"/>
      <c r="F49" s="227"/>
      <c r="G49" s="227"/>
      <c r="H49" s="228">
        <f t="shared" ref="H49:H57" si="4">F49-G49</f>
        <v>0</v>
      </c>
      <c r="I49" s="229"/>
      <c r="J49" s="264"/>
      <c r="K49" s="176" t="s">
        <v>269</v>
      </c>
      <c r="L49" s="176" t="s">
        <v>270</v>
      </c>
      <c r="N49" s="164"/>
    </row>
    <row r="50" spans="1:14" s="183" customFormat="1" ht="16.5" customHeight="1" x14ac:dyDescent="0.25">
      <c r="A50" s="222">
        <f>+COUNT(A$16:$A49)+1</f>
        <v>22</v>
      </c>
      <c r="B50" s="223"/>
      <c r="C50" s="224" t="s">
        <v>268</v>
      </c>
      <c r="D50" s="225"/>
      <c r="E50" s="226"/>
      <c r="F50" s="227"/>
      <c r="G50" s="227"/>
      <c r="H50" s="228">
        <f t="shared" si="4"/>
        <v>0</v>
      </c>
      <c r="I50" s="229"/>
      <c r="J50" s="230"/>
      <c r="K50" s="176" t="s">
        <v>271</v>
      </c>
      <c r="L50" s="176" t="s">
        <v>256</v>
      </c>
      <c r="N50" s="164"/>
    </row>
    <row r="51" spans="1:14" s="183" customFormat="1" ht="16.5" customHeight="1" x14ac:dyDescent="0.25">
      <c r="A51" s="222">
        <f>+COUNT(A$16:$A50)+1</f>
        <v>23</v>
      </c>
      <c r="B51" s="223"/>
      <c r="C51" s="224" t="s">
        <v>268</v>
      </c>
      <c r="D51" s="225"/>
      <c r="E51" s="226"/>
      <c r="F51" s="227"/>
      <c r="G51" s="227"/>
      <c r="H51" s="228">
        <f t="shared" si="4"/>
        <v>0</v>
      </c>
      <c r="I51" s="229"/>
      <c r="J51" s="230"/>
      <c r="N51" s="164"/>
    </row>
    <row r="52" spans="1:14" s="183" customFormat="1" ht="16.5" customHeight="1" x14ac:dyDescent="0.25">
      <c r="A52" s="222">
        <f>+COUNT(A$16:$A51)+1</f>
        <v>24</v>
      </c>
      <c r="B52" s="223"/>
      <c r="C52" s="224" t="s">
        <v>268</v>
      </c>
      <c r="D52" s="225"/>
      <c r="E52" s="226"/>
      <c r="F52" s="227"/>
      <c r="G52" s="227"/>
      <c r="H52" s="228">
        <f t="shared" si="4"/>
        <v>0</v>
      </c>
      <c r="I52" s="229"/>
      <c r="J52" s="230"/>
      <c r="L52" s="231" t="s">
        <v>247</v>
      </c>
      <c r="N52" s="168"/>
    </row>
    <row r="53" spans="1:14" s="183" customFormat="1" ht="16.5" customHeight="1" x14ac:dyDescent="0.25">
      <c r="A53" s="222">
        <f>+COUNT(A$16:$A52)+1</f>
        <v>25</v>
      </c>
      <c r="B53" s="223"/>
      <c r="C53" s="224" t="s">
        <v>268</v>
      </c>
      <c r="D53" s="225"/>
      <c r="E53" s="226"/>
      <c r="F53" s="227"/>
      <c r="G53" s="227"/>
      <c r="H53" s="228">
        <f t="shared" si="4"/>
        <v>0</v>
      </c>
      <c r="I53" s="229"/>
      <c r="J53" s="230"/>
      <c r="L53" s="232" t="s">
        <v>248</v>
      </c>
      <c r="N53" s="168"/>
    </row>
    <row r="54" spans="1:14" s="183" customFormat="1" ht="16.5" customHeight="1" x14ac:dyDescent="0.25">
      <c r="A54" s="222">
        <f>+COUNT(A$16:$A53)+1</f>
        <v>26</v>
      </c>
      <c r="B54" s="223"/>
      <c r="C54" s="224" t="s">
        <v>268</v>
      </c>
      <c r="D54" s="225"/>
      <c r="E54" s="226"/>
      <c r="F54" s="227"/>
      <c r="G54" s="227"/>
      <c r="H54" s="228">
        <f t="shared" si="4"/>
        <v>0</v>
      </c>
      <c r="I54" s="229"/>
      <c r="J54" s="230"/>
      <c r="L54" s="232" t="s">
        <v>249</v>
      </c>
      <c r="N54" s="168"/>
    </row>
    <row r="55" spans="1:14" s="183" customFormat="1" ht="16.5" customHeight="1" x14ac:dyDescent="0.25">
      <c r="A55" s="222">
        <f>+COUNT(A$16:$A54)+1</f>
        <v>27</v>
      </c>
      <c r="B55" s="223"/>
      <c r="C55" s="224" t="s">
        <v>268</v>
      </c>
      <c r="D55" s="225"/>
      <c r="E55" s="226"/>
      <c r="F55" s="227"/>
      <c r="G55" s="227"/>
      <c r="H55" s="228">
        <f t="shared" si="4"/>
        <v>0</v>
      </c>
      <c r="I55" s="229"/>
      <c r="J55" s="230"/>
      <c r="N55" s="168"/>
    </row>
    <row r="56" spans="1:14" s="183" customFormat="1" ht="16.5" customHeight="1" x14ac:dyDescent="0.25">
      <c r="A56" s="222">
        <f>+COUNT(A$16:$A55)+1</f>
        <v>28</v>
      </c>
      <c r="B56" s="223"/>
      <c r="C56" s="224" t="s">
        <v>268</v>
      </c>
      <c r="D56" s="225"/>
      <c r="E56" s="226"/>
      <c r="F56" s="227"/>
      <c r="G56" s="227"/>
      <c r="H56" s="228">
        <f t="shared" si="4"/>
        <v>0</v>
      </c>
      <c r="I56" s="229"/>
      <c r="J56" s="230"/>
      <c r="N56" s="168"/>
    </row>
    <row r="57" spans="1:14" s="183" customFormat="1" ht="16.5" customHeight="1" x14ac:dyDescent="0.25">
      <c r="A57" s="222">
        <f>+COUNT(A$16:$A56)+1</f>
        <v>29</v>
      </c>
      <c r="B57" s="223"/>
      <c r="C57" s="224" t="s">
        <v>268</v>
      </c>
      <c r="D57" s="225"/>
      <c r="E57" s="226"/>
      <c r="F57" s="227"/>
      <c r="G57" s="227"/>
      <c r="H57" s="228">
        <f t="shared" si="4"/>
        <v>0</v>
      </c>
      <c r="I57" s="229"/>
      <c r="J57" s="230"/>
      <c r="N57" s="168"/>
    </row>
    <row r="58" spans="1:14" s="183" customFormat="1" ht="16.5" customHeight="1" x14ac:dyDescent="0.25">
      <c r="A58" s="222">
        <f>+COUNT(A$16:$A57)+1</f>
        <v>30</v>
      </c>
      <c r="B58" s="223"/>
      <c r="C58" s="224" t="s">
        <v>268</v>
      </c>
      <c r="D58" s="225"/>
      <c r="E58" s="226"/>
      <c r="F58" s="227"/>
      <c r="G58" s="227"/>
      <c r="H58" s="228">
        <f>F58-G58</f>
        <v>0</v>
      </c>
      <c r="I58" s="229"/>
      <c r="J58" s="230"/>
      <c r="N58" s="168"/>
    </row>
    <row r="59" spans="1:14" s="183" customFormat="1" ht="16.5" customHeight="1" x14ac:dyDescent="0.25">
      <c r="A59" s="233"/>
      <c r="B59" s="234" t="s">
        <v>250</v>
      </c>
      <c r="C59" s="235"/>
      <c r="D59" s="236"/>
      <c r="E59" s="237"/>
      <c r="F59" s="238">
        <f>SUM(F49:F58)</f>
        <v>0</v>
      </c>
      <c r="G59" s="238">
        <f>SUM(G49:G58)</f>
        <v>0</v>
      </c>
      <c r="H59" s="238">
        <f>SUM(H49:H58)</f>
        <v>0</v>
      </c>
      <c r="I59" s="239"/>
      <c r="J59" s="240"/>
      <c r="N59" s="168"/>
    </row>
    <row r="60" spans="1:14" s="183" customFormat="1" ht="16.5" customHeight="1" thickBot="1" x14ac:dyDescent="0.3">
      <c r="A60" s="282"/>
      <c r="B60" s="283" t="s">
        <v>251</v>
      </c>
      <c r="C60" s="284"/>
      <c r="D60" s="285"/>
      <c r="E60" s="285"/>
      <c r="F60" s="286">
        <f>IF($D$12=0,0,F59/1000/$D$12)</f>
        <v>0</v>
      </c>
      <c r="G60" s="286">
        <f>IF($D$12=0,0,G59/1000/$D$12)</f>
        <v>0</v>
      </c>
      <c r="H60" s="286">
        <f>IF($D$12=0,0,H59/1000/$D$12)</f>
        <v>0</v>
      </c>
      <c r="I60" s="285"/>
      <c r="J60" s="287"/>
      <c r="N60" s="164"/>
    </row>
    <row r="61" spans="1:14" s="183" customFormat="1" ht="16.5" customHeight="1" x14ac:dyDescent="0.25">
      <c r="A61" s="204"/>
      <c r="B61" s="288"/>
      <c r="C61" s="247"/>
      <c r="D61" s="289"/>
      <c r="E61" s="289"/>
      <c r="F61" s="290"/>
      <c r="G61" s="290"/>
      <c r="H61" s="290"/>
      <c r="I61" s="289"/>
      <c r="J61" s="289"/>
      <c r="N61" s="164"/>
    </row>
  </sheetData>
  <hyperlinks>
    <hyperlink ref="O34" location="KIVALASZTAS!A1" display="KIVALASZTAS" xr:uid="{91BCD724-E925-4F11-ACBB-B70AADB4C77A}"/>
    <hyperlink ref="R34" location="KONKRET!A1" display="KONKRET" xr:uid="{E68FF732-F487-47D5-980F-9321F7A76286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1B73-98EA-4B47-9B09-BC40F480F9E3}">
  <sheetPr>
    <pageSetUpPr fitToPage="1"/>
  </sheetPr>
  <dimension ref="A1:N205"/>
  <sheetViews>
    <sheetView showGridLines="0" workbookViewId="0"/>
  </sheetViews>
  <sheetFormatPr defaultColWidth="9" defaultRowHeight="16.5" customHeight="1" x14ac:dyDescent="0.3"/>
  <cols>
    <col min="1" max="1" width="11" style="517" customWidth="1"/>
    <col min="2" max="2" width="70" style="542" customWidth="1"/>
    <col min="3" max="3" width="13.5" style="517" customWidth="1"/>
    <col min="4" max="4" width="13.375" style="517" customWidth="1"/>
    <col min="5" max="5" width="26.75" style="517" customWidth="1"/>
    <col min="6" max="7" width="9" style="517" customWidth="1"/>
    <col min="8" max="8" width="11.5" style="517" bestFit="1" customWidth="1"/>
    <col min="9" max="28" width="9" style="517" customWidth="1"/>
    <col min="29" max="16384" width="9" style="517"/>
  </cols>
  <sheetData>
    <row r="1" spans="1:14" ht="18.75" x14ac:dyDescent="0.3">
      <c r="A1" s="514" t="s">
        <v>379</v>
      </c>
      <c r="B1" s="515" t="s">
        <v>0</v>
      </c>
      <c r="C1" s="516"/>
      <c r="D1" s="516"/>
      <c r="E1" s="516"/>
      <c r="J1" s="5" t="s">
        <v>394</v>
      </c>
      <c r="K1" s="5" t="s">
        <v>395</v>
      </c>
      <c r="M1" s="517" t="s">
        <v>394</v>
      </c>
      <c r="N1" s="517" t="s">
        <v>396</v>
      </c>
    </row>
    <row r="2" spans="1:14" ht="18.75" x14ac:dyDescent="0.3">
      <c r="A2" s="516"/>
      <c r="B2" s="518"/>
      <c r="C2" s="516"/>
      <c r="D2" s="516"/>
      <c r="E2" s="516"/>
    </row>
    <row r="3" spans="1:14" ht="18.75" x14ac:dyDescent="0.3">
      <c r="A3" s="514" t="s">
        <v>397</v>
      </c>
      <c r="B3" s="516"/>
      <c r="C3" s="519" t="s">
        <v>1</v>
      </c>
      <c r="D3" s="520">
        <f>Alapa!$C$12</f>
        <v>0</v>
      </c>
      <c r="E3" s="516"/>
      <c r="G3" s="521" t="s">
        <v>2</v>
      </c>
      <c r="H3" s="5" t="s">
        <v>23</v>
      </c>
    </row>
    <row r="4" spans="1:14" ht="16.5" customHeight="1" x14ac:dyDescent="0.3">
      <c r="A4" s="522" t="s">
        <v>3</v>
      </c>
      <c r="B4" s="523">
        <f>Alapa!C17</f>
        <v>0</v>
      </c>
      <c r="C4" s="520"/>
      <c r="D4" s="520"/>
      <c r="E4" s="520"/>
      <c r="G4" s="524">
        <v>1</v>
      </c>
      <c r="H4" s="525" t="str">
        <f>IF(Alapa!F2=0,"",Alapa!F2)</f>
        <v/>
      </c>
      <c r="I4" s="525" t="str">
        <f>IF(Alapa!G2=0,"",Alapa!G2)</f>
        <v/>
      </c>
      <c r="J4" s="525" t="str">
        <f>IF(Alapa!H2=0,"",Alapa!H2)</f>
        <v/>
      </c>
    </row>
    <row r="5" spans="1:14" ht="16.5" customHeight="1" x14ac:dyDescent="0.3">
      <c r="A5" s="522" t="s">
        <v>6</v>
      </c>
      <c r="B5" s="526">
        <f>Alapa!C15</f>
        <v>0</v>
      </c>
      <c r="C5" s="520"/>
      <c r="D5" s="520"/>
      <c r="E5" s="520"/>
      <c r="H5" s="525" t="str">
        <f>IF(Alapa!F3=0,"",Alapa!F3)</f>
        <v/>
      </c>
      <c r="I5" s="525" t="str">
        <f>IF(Alapa!G3=0,"",Alapa!G3)</f>
        <v/>
      </c>
      <c r="J5" s="525" t="str">
        <f>IF(Alapa!H3=0,"",Alapa!H3)</f>
        <v/>
      </c>
    </row>
    <row r="6" spans="1:14" ht="16.5" customHeight="1" x14ac:dyDescent="0.3">
      <c r="A6" s="522" t="s">
        <v>2</v>
      </c>
      <c r="B6" s="523" t="str">
        <f>IFERROR(VLOOKUP(G4,Alapa!$G$2:$H$22,2,FALSE),"")</f>
        <v/>
      </c>
      <c r="C6" s="520"/>
      <c r="D6" s="520"/>
      <c r="E6" s="520"/>
      <c r="H6" s="525" t="str">
        <f>IF(Alapa!F4=0,"",Alapa!F4)</f>
        <v/>
      </c>
      <c r="I6" s="525" t="str">
        <f>IF(Alapa!G4=0,"",Alapa!G4)</f>
        <v/>
      </c>
      <c r="J6" s="525" t="str">
        <f>IF(Alapa!H4=0,"",Alapa!H4)</f>
        <v/>
      </c>
    </row>
    <row r="7" spans="1:14" ht="16.5" customHeight="1" x14ac:dyDescent="0.3">
      <c r="A7" s="527" t="s">
        <v>9</v>
      </c>
      <c r="B7" s="523" t="str">
        <f>IF(Alapa!O2=0,"",Alapa!O2)</f>
        <v/>
      </c>
      <c r="C7" s="520"/>
      <c r="D7" s="520"/>
      <c r="E7" s="520"/>
      <c r="H7" s="525" t="str">
        <f>IF(Alapa!F5=0,"",Alapa!F5)</f>
        <v/>
      </c>
      <c r="I7" s="525" t="str">
        <f>IF(Alapa!G5=0,"",Alapa!G5)</f>
        <v/>
      </c>
      <c r="J7" s="525" t="str">
        <f>IF(Alapa!H5=0,"",Alapa!H5)</f>
        <v/>
      </c>
    </row>
    <row r="8" spans="1:14" ht="16.5" customHeight="1" x14ac:dyDescent="0.3">
      <c r="A8" s="522" t="s">
        <v>11</v>
      </c>
      <c r="B8" s="49"/>
      <c r="C8" s="520"/>
      <c r="D8" s="520"/>
      <c r="E8" s="520"/>
      <c r="H8" s="525" t="str">
        <f>IF(Alapa!F6=0,"",Alapa!F6)</f>
        <v/>
      </c>
      <c r="I8" s="525" t="str">
        <f>IF(Alapa!G6=0,"",Alapa!G6)</f>
        <v/>
      </c>
      <c r="J8" s="525" t="str">
        <f>IF(Alapa!H6=0,"",Alapa!H6)</f>
        <v/>
      </c>
    </row>
    <row r="9" spans="1:14" ht="16.5" customHeight="1" x14ac:dyDescent="0.3">
      <c r="A9" s="522" t="s">
        <v>13</v>
      </c>
      <c r="B9" s="523" t="str">
        <f>IF(Alapa!N2=0,"",Alapa!N2)</f>
        <v/>
      </c>
      <c r="C9" s="520"/>
      <c r="D9" s="520"/>
      <c r="E9" s="520"/>
      <c r="H9" s="525" t="str">
        <f>IF(Alapa!F7=0,"",Alapa!F7)</f>
        <v/>
      </c>
      <c r="I9" s="525" t="str">
        <f>IF(Alapa!G7=0,"",Alapa!G7)</f>
        <v/>
      </c>
      <c r="J9" s="525" t="str">
        <f>IF(Alapa!H7=0,"",Alapa!H7)</f>
        <v/>
      </c>
    </row>
    <row r="10" spans="1:14" x14ac:dyDescent="0.3">
      <c r="A10" s="520"/>
      <c r="B10" s="520"/>
      <c r="C10" s="520"/>
      <c r="D10" s="520"/>
      <c r="E10" s="528"/>
      <c r="H10" s="525" t="str">
        <f>IF(Alapa!F10=0,"",Alapa!F10)</f>
        <v/>
      </c>
      <c r="I10" s="525" t="str">
        <f>IF(Alapa!G10=0,"",Alapa!G10)</f>
        <v/>
      </c>
      <c r="J10" s="525" t="str">
        <f>IF(Alapa!H10=0,"",Alapa!H10)</f>
        <v/>
      </c>
    </row>
    <row r="11" spans="1:14" ht="16.5" customHeight="1" x14ac:dyDescent="0.3">
      <c r="A11" s="529" t="s">
        <v>17</v>
      </c>
      <c r="B11" s="530" t="s">
        <v>398</v>
      </c>
      <c r="C11" s="520"/>
      <c r="D11" s="520"/>
      <c r="E11" s="531"/>
      <c r="H11" s="525" t="str">
        <f>IF(Alapa!F11=0,"",Alapa!F11)</f>
        <v/>
      </c>
      <c r="I11" s="525" t="str">
        <f>IF(Alapa!G11=0,"",Alapa!G11)</f>
        <v/>
      </c>
      <c r="J11" s="525" t="str">
        <f>IF(Alapa!H11=0,"",Alapa!H11)</f>
        <v/>
      </c>
    </row>
    <row r="12" spans="1:14" ht="33" x14ac:dyDescent="0.3">
      <c r="A12" s="529" t="s">
        <v>19</v>
      </c>
      <c r="B12" s="530" t="s">
        <v>399</v>
      </c>
      <c r="C12" s="520"/>
      <c r="D12" s="520"/>
      <c r="E12" s="531"/>
    </row>
    <row r="13" spans="1:14" ht="33" x14ac:dyDescent="0.3">
      <c r="A13" s="529" t="s">
        <v>20</v>
      </c>
      <c r="B13" s="530" t="s">
        <v>400</v>
      </c>
      <c r="C13" s="520"/>
      <c r="D13" s="520"/>
      <c r="E13" s="520"/>
    </row>
    <row r="14" spans="1:14" ht="16.5" customHeight="1" x14ac:dyDescent="0.3">
      <c r="A14" s="532" t="s">
        <v>21</v>
      </c>
      <c r="B14" s="533"/>
      <c r="C14" s="520"/>
      <c r="D14" s="520"/>
      <c r="E14" s="520"/>
    </row>
    <row r="15" spans="1:14" ht="33" x14ac:dyDescent="0.3">
      <c r="A15" s="534"/>
      <c r="B15" s="535" t="s">
        <v>392</v>
      </c>
      <c r="C15" s="520"/>
      <c r="D15" s="520"/>
      <c r="E15" s="520"/>
    </row>
    <row r="16" spans="1:14" ht="16.5" customHeight="1" x14ac:dyDescent="0.3">
      <c r="A16" s="536" t="s">
        <v>22</v>
      </c>
      <c r="B16" s="537"/>
      <c r="C16" s="520"/>
      <c r="D16" s="520"/>
      <c r="E16" s="520"/>
    </row>
    <row r="17" spans="1:5" x14ac:dyDescent="0.3">
      <c r="A17" s="534"/>
      <c r="B17" s="535" t="s">
        <v>393</v>
      </c>
      <c r="C17" s="520"/>
      <c r="D17" s="520"/>
      <c r="E17" s="520"/>
    </row>
    <row r="18" spans="1:5" ht="16.5" customHeight="1" x14ac:dyDescent="0.3">
      <c r="A18" s="538"/>
      <c r="B18" s="539"/>
      <c r="C18" s="520"/>
      <c r="D18" s="520"/>
      <c r="E18" s="520"/>
    </row>
    <row r="19" spans="1:5" ht="33" x14ac:dyDescent="0.3">
      <c r="A19" s="540"/>
      <c r="B19" s="512" t="s">
        <v>401</v>
      </c>
      <c r="C19" s="511" t="s">
        <v>402</v>
      </c>
      <c r="D19" s="511" t="s">
        <v>403</v>
      </c>
      <c r="E19" s="511" t="s">
        <v>404</v>
      </c>
    </row>
    <row r="20" spans="1:5" s="5" customFormat="1" x14ac:dyDescent="0.3">
      <c r="A20" s="543"/>
      <c r="B20" s="543"/>
      <c r="C20" s="513"/>
      <c r="D20" s="544"/>
      <c r="E20" s="545"/>
    </row>
    <row r="21" spans="1:5" s="5" customFormat="1" x14ac:dyDescent="0.3">
      <c r="A21" s="543"/>
      <c r="B21" s="541" t="s">
        <v>66</v>
      </c>
      <c r="C21" s="513"/>
      <c r="D21" s="544"/>
      <c r="E21" s="545"/>
    </row>
    <row r="22" spans="1:5" s="5" customFormat="1" x14ac:dyDescent="0.3">
      <c r="A22" s="543"/>
      <c r="B22" s="33" t="s">
        <v>67</v>
      </c>
      <c r="C22" s="513"/>
      <c r="D22" s="544"/>
      <c r="E22" s="545"/>
    </row>
    <row r="23" spans="1:5" s="5" customFormat="1" x14ac:dyDescent="0.3">
      <c r="A23" s="543"/>
      <c r="B23" s="33" t="s">
        <v>68</v>
      </c>
      <c r="C23" s="513"/>
      <c r="D23" s="544"/>
      <c r="E23" s="545"/>
    </row>
    <row r="24" spans="1:5" s="5" customFormat="1" x14ac:dyDescent="0.3">
      <c r="A24" s="543"/>
      <c r="B24" s="33" t="s">
        <v>69</v>
      </c>
      <c r="C24" s="513"/>
      <c r="D24" s="544"/>
      <c r="E24" s="545"/>
    </row>
    <row r="25" spans="1:5" s="5" customFormat="1" x14ac:dyDescent="0.3">
      <c r="A25" s="543"/>
      <c r="B25" s="33" t="s">
        <v>70</v>
      </c>
      <c r="C25" s="513"/>
      <c r="D25" s="544"/>
      <c r="E25" s="545"/>
    </row>
    <row r="26" spans="1:5" s="5" customFormat="1" x14ac:dyDescent="0.3">
      <c r="A26" s="543"/>
      <c r="B26" s="33" t="s">
        <v>71</v>
      </c>
      <c r="C26" s="513"/>
      <c r="D26" s="544"/>
      <c r="E26" s="545"/>
    </row>
    <row r="27" spans="1:5" s="5" customFormat="1" x14ac:dyDescent="0.3">
      <c r="A27" s="543"/>
      <c r="B27" s="33" t="s">
        <v>72</v>
      </c>
      <c r="C27" s="513"/>
      <c r="D27" s="544"/>
      <c r="E27" s="545"/>
    </row>
    <row r="28" spans="1:5" s="5" customFormat="1" x14ac:dyDescent="0.3">
      <c r="A28" s="543"/>
      <c r="B28" s="541" t="s">
        <v>73</v>
      </c>
      <c r="C28" s="513"/>
      <c r="D28" s="544"/>
      <c r="E28" s="545"/>
    </row>
    <row r="29" spans="1:5" s="5" customFormat="1" x14ac:dyDescent="0.3">
      <c r="A29" s="543"/>
      <c r="B29" s="33" t="s">
        <v>407</v>
      </c>
      <c r="C29" s="513"/>
      <c r="D29" s="544"/>
      <c r="E29" s="545"/>
    </row>
    <row r="30" spans="1:5" s="5" customFormat="1" x14ac:dyDescent="0.3">
      <c r="A30" s="543"/>
      <c r="B30" s="33" t="s">
        <v>408</v>
      </c>
      <c r="C30" s="513"/>
      <c r="D30" s="544"/>
      <c r="E30" s="545"/>
    </row>
    <row r="31" spans="1:5" s="5" customFormat="1" x14ac:dyDescent="0.3">
      <c r="A31" s="543"/>
      <c r="B31" s="33" t="s">
        <v>409</v>
      </c>
      <c r="C31" s="513"/>
      <c r="D31" s="544"/>
      <c r="E31" s="545"/>
    </row>
    <row r="32" spans="1:5" s="5" customFormat="1" x14ac:dyDescent="0.3">
      <c r="A32" s="543"/>
      <c r="B32" s="33" t="s">
        <v>74</v>
      </c>
      <c r="C32" s="513"/>
      <c r="D32" s="544"/>
      <c r="E32" s="545"/>
    </row>
    <row r="33" spans="1:5" s="5" customFormat="1" x14ac:dyDescent="0.3">
      <c r="A33" s="543"/>
      <c r="B33" s="33" t="s">
        <v>75</v>
      </c>
      <c r="C33" s="513"/>
      <c r="D33" s="544"/>
      <c r="E33" s="545"/>
    </row>
    <row r="34" spans="1:5" s="5" customFormat="1" x14ac:dyDescent="0.3">
      <c r="A34" s="543"/>
      <c r="B34" s="541" t="s">
        <v>76</v>
      </c>
      <c r="C34" s="513"/>
      <c r="D34" s="544"/>
      <c r="E34" s="545"/>
    </row>
    <row r="35" spans="1:5" s="5" customFormat="1" x14ac:dyDescent="0.3">
      <c r="A35" s="543"/>
      <c r="B35" s="33" t="s">
        <v>77</v>
      </c>
      <c r="C35" s="513"/>
      <c r="D35" s="544"/>
      <c r="E35" s="545"/>
    </row>
    <row r="36" spans="1:5" s="5" customFormat="1" x14ac:dyDescent="0.3">
      <c r="A36" s="543"/>
      <c r="B36" s="33" t="s">
        <v>410</v>
      </c>
      <c r="C36" s="513"/>
      <c r="D36" s="544"/>
      <c r="E36" s="545"/>
    </row>
    <row r="37" spans="1:5" s="5" customFormat="1" x14ac:dyDescent="0.3">
      <c r="A37" s="543"/>
      <c r="B37" s="33" t="s">
        <v>78</v>
      </c>
      <c r="C37" s="513"/>
      <c r="D37" s="544"/>
      <c r="E37" s="545"/>
    </row>
    <row r="38" spans="1:5" s="5" customFormat="1" x14ac:dyDescent="0.3">
      <c r="A38" s="543"/>
      <c r="B38" s="33" t="s">
        <v>79</v>
      </c>
      <c r="C38" s="513"/>
      <c r="D38" s="544"/>
      <c r="E38" s="545"/>
    </row>
    <row r="39" spans="1:5" s="5" customFormat="1" x14ac:dyDescent="0.3">
      <c r="A39" s="543"/>
      <c r="B39" s="33" t="s">
        <v>80</v>
      </c>
      <c r="C39" s="513"/>
      <c r="D39" s="544"/>
      <c r="E39" s="545"/>
    </row>
    <row r="40" spans="1:5" s="5" customFormat="1" x14ac:dyDescent="0.3">
      <c r="A40" s="543"/>
      <c r="B40" s="33" t="s">
        <v>411</v>
      </c>
      <c r="C40" s="513"/>
      <c r="D40" s="544"/>
      <c r="E40" s="545"/>
    </row>
    <row r="41" spans="1:5" s="5" customFormat="1" x14ac:dyDescent="0.3">
      <c r="A41" s="543"/>
      <c r="B41" s="33" t="s">
        <v>81</v>
      </c>
      <c r="C41" s="513"/>
      <c r="D41" s="544"/>
      <c r="E41" s="545"/>
    </row>
    <row r="42" spans="1:5" s="5" customFormat="1" x14ac:dyDescent="0.3">
      <c r="A42" s="543"/>
      <c r="B42" s="33" t="s">
        <v>82</v>
      </c>
      <c r="C42" s="513"/>
      <c r="D42" s="544"/>
      <c r="E42" s="545"/>
    </row>
    <row r="43" spans="1:5" s="5" customFormat="1" x14ac:dyDescent="0.3">
      <c r="A43" s="543"/>
      <c r="B43" s="33" t="s">
        <v>83</v>
      </c>
      <c r="C43" s="513"/>
      <c r="D43" s="544"/>
      <c r="E43" s="545"/>
    </row>
    <row r="44" spans="1:5" s="5" customFormat="1" x14ac:dyDescent="0.3">
      <c r="A44" s="543"/>
      <c r="B44" s="33"/>
      <c r="C44" s="513"/>
      <c r="D44" s="544"/>
      <c r="E44" s="545"/>
    </row>
    <row r="45" spans="1:5" s="5" customFormat="1" x14ac:dyDescent="0.3">
      <c r="A45" s="543"/>
      <c r="B45" s="541" t="s">
        <v>84</v>
      </c>
      <c r="C45" s="513"/>
      <c r="D45" s="544"/>
      <c r="E45" s="545"/>
    </row>
    <row r="46" spans="1:5" s="5" customFormat="1" x14ac:dyDescent="0.3">
      <c r="A46" s="543"/>
      <c r="B46" s="33" t="s">
        <v>85</v>
      </c>
      <c r="C46" s="513"/>
      <c r="D46" s="544"/>
      <c r="E46" s="545"/>
    </row>
    <row r="47" spans="1:5" s="5" customFormat="1" x14ac:dyDescent="0.3">
      <c r="A47" s="543"/>
      <c r="B47" s="33" t="s">
        <v>86</v>
      </c>
      <c r="C47" s="513"/>
      <c r="D47" s="544"/>
      <c r="E47" s="545"/>
    </row>
    <row r="48" spans="1:5" s="5" customFormat="1" x14ac:dyDescent="0.3">
      <c r="A48" s="543"/>
      <c r="B48" s="33" t="s">
        <v>87</v>
      </c>
      <c r="C48" s="513"/>
      <c r="D48" s="544"/>
      <c r="E48" s="545"/>
    </row>
    <row r="49" spans="1:5" s="5" customFormat="1" x14ac:dyDescent="0.3">
      <c r="A49" s="543"/>
      <c r="B49" s="33" t="s">
        <v>88</v>
      </c>
      <c r="C49" s="513"/>
      <c r="D49" s="544"/>
      <c r="E49" s="545"/>
    </row>
    <row r="50" spans="1:5" s="5" customFormat="1" x14ac:dyDescent="0.3">
      <c r="A50" s="543"/>
      <c r="B50" s="33" t="s">
        <v>89</v>
      </c>
      <c r="C50" s="513"/>
      <c r="D50" s="544"/>
      <c r="E50" s="545"/>
    </row>
    <row r="51" spans="1:5" s="5" customFormat="1" x14ac:dyDescent="0.3">
      <c r="A51" s="543"/>
      <c r="B51" s="33" t="s">
        <v>90</v>
      </c>
      <c r="C51" s="513"/>
      <c r="D51" s="544"/>
      <c r="E51" s="545"/>
    </row>
    <row r="52" spans="1:5" s="5" customFormat="1" x14ac:dyDescent="0.3">
      <c r="A52" s="543"/>
      <c r="B52" s="33" t="s">
        <v>91</v>
      </c>
      <c r="C52" s="513"/>
      <c r="D52" s="544"/>
      <c r="E52" s="545"/>
    </row>
    <row r="53" spans="1:5" s="5" customFormat="1" ht="33" x14ac:dyDescent="0.3">
      <c r="A53" s="543"/>
      <c r="B53" s="33" t="s">
        <v>92</v>
      </c>
      <c r="C53" s="513"/>
      <c r="D53" s="544"/>
      <c r="E53" s="545"/>
    </row>
    <row r="54" spans="1:5" s="5" customFormat="1" x14ac:dyDescent="0.3">
      <c r="A54" s="543"/>
      <c r="B54" s="33" t="s">
        <v>93</v>
      </c>
      <c r="C54" s="513"/>
      <c r="D54" s="544"/>
      <c r="E54" s="545"/>
    </row>
    <row r="55" spans="1:5" s="5" customFormat="1" x14ac:dyDescent="0.3">
      <c r="A55" s="543"/>
      <c r="B55" s="33" t="s">
        <v>94</v>
      </c>
      <c r="C55" s="513"/>
      <c r="D55" s="544"/>
      <c r="E55" s="545"/>
    </row>
    <row r="56" spans="1:5" s="5" customFormat="1" x14ac:dyDescent="0.3">
      <c r="A56" s="543"/>
      <c r="B56" s="33" t="s">
        <v>95</v>
      </c>
      <c r="C56" s="513"/>
      <c r="D56" s="544"/>
      <c r="E56" s="545"/>
    </row>
    <row r="57" spans="1:5" s="5" customFormat="1" x14ac:dyDescent="0.3">
      <c r="A57" s="543"/>
      <c r="B57" s="33" t="s">
        <v>96</v>
      </c>
      <c r="C57" s="513"/>
      <c r="D57" s="544"/>
      <c r="E57" s="545"/>
    </row>
    <row r="58" spans="1:5" s="5" customFormat="1" ht="33" x14ac:dyDescent="0.3">
      <c r="A58" s="543"/>
      <c r="B58" s="33" t="s">
        <v>97</v>
      </c>
      <c r="C58" s="513"/>
      <c r="D58" s="544"/>
      <c r="E58" s="545"/>
    </row>
    <row r="59" spans="1:5" s="5" customFormat="1" x14ac:dyDescent="0.3">
      <c r="A59" s="543"/>
      <c r="B59" s="33" t="s">
        <v>98</v>
      </c>
      <c r="C59" s="513"/>
      <c r="D59" s="544"/>
      <c r="E59" s="545"/>
    </row>
    <row r="60" spans="1:5" s="5" customFormat="1" x14ac:dyDescent="0.3">
      <c r="A60" s="543"/>
      <c r="B60" s="33"/>
      <c r="C60" s="513"/>
      <c r="D60" s="544"/>
      <c r="E60" s="545"/>
    </row>
    <row r="61" spans="1:5" s="5" customFormat="1" x14ac:dyDescent="0.3">
      <c r="A61" s="543"/>
      <c r="B61" s="541" t="s">
        <v>99</v>
      </c>
      <c r="C61" s="513"/>
      <c r="D61" s="544"/>
      <c r="E61" s="545"/>
    </row>
    <row r="62" spans="1:5" s="5" customFormat="1" x14ac:dyDescent="0.3">
      <c r="A62" s="543"/>
      <c r="B62" s="33" t="s">
        <v>100</v>
      </c>
      <c r="C62" s="513"/>
      <c r="D62" s="544"/>
      <c r="E62" s="545"/>
    </row>
    <row r="63" spans="1:5" s="5" customFormat="1" x14ac:dyDescent="0.3">
      <c r="A63" s="543"/>
      <c r="B63" s="33" t="s">
        <v>101</v>
      </c>
      <c r="C63" s="513"/>
      <c r="D63" s="544"/>
      <c r="E63" s="545"/>
    </row>
    <row r="64" spans="1:5" s="5" customFormat="1" x14ac:dyDescent="0.3">
      <c r="A64" s="543"/>
      <c r="B64" s="33" t="s">
        <v>102</v>
      </c>
      <c r="C64" s="513"/>
      <c r="D64" s="544"/>
      <c r="E64" s="545"/>
    </row>
    <row r="65" spans="1:5" s="5" customFormat="1" x14ac:dyDescent="0.3">
      <c r="A65" s="543"/>
      <c r="B65" s="33" t="s">
        <v>103</v>
      </c>
      <c r="C65" s="513"/>
      <c r="D65" s="544"/>
      <c r="E65" s="545"/>
    </row>
    <row r="66" spans="1:5" s="5" customFormat="1" x14ac:dyDescent="0.3">
      <c r="A66" s="543"/>
      <c r="B66" s="33" t="s">
        <v>104</v>
      </c>
      <c r="C66" s="513"/>
      <c r="D66" s="544"/>
      <c r="E66" s="545"/>
    </row>
    <row r="67" spans="1:5" s="5" customFormat="1" x14ac:dyDescent="0.3">
      <c r="A67" s="543"/>
      <c r="B67" s="33" t="s">
        <v>105</v>
      </c>
      <c r="C67" s="513"/>
      <c r="D67" s="544"/>
      <c r="E67" s="545"/>
    </row>
    <row r="68" spans="1:5" s="5" customFormat="1" x14ac:dyDescent="0.3">
      <c r="A68" s="543"/>
      <c r="B68" s="33" t="s">
        <v>106</v>
      </c>
      <c r="C68" s="513"/>
      <c r="D68" s="544"/>
      <c r="E68" s="545"/>
    </row>
    <row r="69" spans="1:5" s="5" customFormat="1" ht="33" x14ac:dyDescent="0.3">
      <c r="A69" s="543"/>
      <c r="B69" s="33" t="s">
        <v>107</v>
      </c>
      <c r="C69" s="513"/>
      <c r="D69" s="544"/>
      <c r="E69" s="545"/>
    </row>
    <row r="70" spans="1:5" s="5" customFormat="1" x14ac:dyDescent="0.3">
      <c r="A70" s="543"/>
      <c r="B70" s="33" t="s">
        <v>108</v>
      </c>
      <c r="C70" s="513"/>
      <c r="D70" s="544"/>
      <c r="E70" s="545"/>
    </row>
    <row r="71" spans="1:5" s="5" customFormat="1" x14ac:dyDescent="0.3">
      <c r="A71" s="543"/>
      <c r="B71" s="33" t="s">
        <v>109</v>
      </c>
      <c r="C71" s="513"/>
      <c r="D71" s="544"/>
      <c r="E71" s="545"/>
    </row>
    <row r="72" spans="1:5" s="5" customFormat="1" x14ac:dyDescent="0.3">
      <c r="A72" s="543"/>
      <c r="B72" s="33" t="s">
        <v>110</v>
      </c>
      <c r="C72" s="513"/>
      <c r="D72" s="544"/>
      <c r="E72" s="545"/>
    </row>
    <row r="73" spans="1:5" s="5" customFormat="1" x14ac:dyDescent="0.3">
      <c r="A73" s="543"/>
      <c r="B73" s="33" t="s">
        <v>111</v>
      </c>
      <c r="C73" s="513"/>
      <c r="D73" s="544"/>
      <c r="E73" s="545"/>
    </row>
    <row r="74" spans="1:5" s="5" customFormat="1" ht="33" x14ac:dyDescent="0.3">
      <c r="A74" s="543"/>
      <c r="B74" s="33" t="s">
        <v>112</v>
      </c>
      <c r="C74" s="513"/>
      <c r="D74" s="544"/>
      <c r="E74" s="545"/>
    </row>
    <row r="75" spans="1:5" s="5" customFormat="1" x14ac:dyDescent="0.3">
      <c r="A75" s="543"/>
      <c r="B75" s="33" t="s">
        <v>113</v>
      </c>
      <c r="C75" s="513"/>
      <c r="D75" s="544"/>
      <c r="E75" s="545"/>
    </row>
    <row r="76" spans="1:5" s="5" customFormat="1" x14ac:dyDescent="0.3">
      <c r="A76" s="543"/>
      <c r="B76" s="33"/>
      <c r="C76" s="513"/>
      <c r="D76" s="544"/>
      <c r="E76" s="545"/>
    </row>
    <row r="77" spans="1:5" s="5" customFormat="1" x14ac:dyDescent="0.3">
      <c r="A77" s="543"/>
      <c r="B77" s="541" t="s">
        <v>114</v>
      </c>
      <c r="C77" s="513"/>
      <c r="D77" s="544"/>
      <c r="E77" s="545"/>
    </row>
    <row r="78" spans="1:5" s="5" customFormat="1" x14ac:dyDescent="0.3">
      <c r="A78" s="543"/>
      <c r="B78" s="33" t="s">
        <v>115</v>
      </c>
      <c r="C78" s="513"/>
      <c r="D78" s="544"/>
      <c r="E78" s="545"/>
    </row>
    <row r="79" spans="1:5" s="5" customFormat="1" x14ac:dyDescent="0.3">
      <c r="A79" s="543"/>
      <c r="B79" s="33" t="s">
        <v>116</v>
      </c>
      <c r="C79" s="513"/>
      <c r="D79" s="544"/>
      <c r="E79" s="545"/>
    </row>
    <row r="80" spans="1:5" s="5" customFormat="1" x14ac:dyDescent="0.3">
      <c r="A80" s="543"/>
      <c r="B80" s="33" t="s">
        <v>117</v>
      </c>
      <c r="C80" s="513"/>
      <c r="D80" s="544"/>
      <c r="E80" s="545"/>
    </row>
    <row r="81" spans="1:5" s="5" customFormat="1" ht="33" x14ac:dyDescent="0.3">
      <c r="A81" s="543"/>
      <c r="B81" s="33" t="s">
        <v>118</v>
      </c>
      <c r="C81" s="513"/>
      <c r="D81" s="544"/>
      <c r="E81" s="545"/>
    </row>
    <row r="82" spans="1:5" s="5" customFormat="1" x14ac:dyDescent="0.3">
      <c r="A82" s="543"/>
      <c r="B82" s="33" t="s">
        <v>119</v>
      </c>
      <c r="C82" s="513"/>
      <c r="D82" s="544"/>
      <c r="E82" s="545"/>
    </row>
    <row r="83" spans="1:5" s="5" customFormat="1" x14ac:dyDescent="0.3">
      <c r="A83" s="543"/>
      <c r="B83" s="33" t="s">
        <v>120</v>
      </c>
      <c r="C83" s="513"/>
      <c r="D83" s="544"/>
      <c r="E83" s="545"/>
    </row>
    <row r="84" spans="1:5" s="5" customFormat="1" x14ac:dyDescent="0.3">
      <c r="A84" s="543"/>
      <c r="B84" s="33" t="s">
        <v>121</v>
      </c>
      <c r="C84" s="513"/>
      <c r="D84" s="544"/>
      <c r="E84" s="545"/>
    </row>
    <row r="85" spans="1:5" s="5" customFormat="1" ht="33" x14ac:dyDescent="0.3">
      <c r="A85" s="543"/>
      <c r="B85" s="33" t="s">
        <v>122</v>
      </c>
      <c r="C85" s="513"/>
      <c r="D85" s="544"/>
      <c r="E85" s="545"/>
    </row>
    <row r="86" spans="1:5" s="5" customFormat="1" x14ac:dyDescent="0.3">
      <c r="A86" s="543"/>
      <c r="B86" s="33" t="s">
        <v>123</v>
      </c>
      <c r="C86" s="513"/>
      <c r="D86" s="544"/>
      <c r="E86" s="545"/>
    </row>
    <row r="87" spans="1:5" s="5" customFormat="1" x14ac:dyDescent="0.3">
      <c r="A87" s="543"/>
      <c r="B87" s="33" t="s">
        <v>124</v>
      </c>
      <c r="C87" s="513"/>
      <c r="D87" s="544"/>
      <c r="E87" s="545"/>
    </row>
    <row r="88" spans="1:5" s="5" customFormat="1" x14ac:dyDescent="0.3">
      <c r="A88" s="543"/>
      <c r="B88" s="33" t="s">
        <v>125</v>
      </c>
      <c r="C88" s="513"/>
      <c r="D88" s="544"/>
      <c r="E88" s="545"/>
    </row>
    <row r="89" spans="1:5" s="5" customFormat="1" x14ac:dyDescent="0.3">
      <c r="A89" s="543"/>
      <c r="B89" s="33" t="s">
        <v>126</v>
      </c>
      <c r="C89" s="513"/>
      <c r="D89" s="544"/>
      <c r="E89" s="545"/>
    </row>
    <row r="90" spans="1:5" s="5" customFormat="1" ht="33" x14ac:dyDescent="0.3">
      <c r="A90" s="543"/>
      <c r="B90" s="33" t="s">
        <v>127</v>
      </c>
      <c r="C90" s="513"/>
      <c r="D90" s="544"/>
      <c r="E90" s="545"/>
    </row>
    <row r="91" spans="1:5" s="5" customFormat="1" x14ac:dyDescent="0.3">
      <c r="A91" s="543"/>
      <c r="B91" s="33" t="s">
        <v>128</v>
      </c>
      <c r="C91" s="513"/>
      <c r="D91" s="544"/>
      <c r="E91" s="545"/>
    </row>
    <row r="92" spans="1:5" s="5" customFormat="1" x14ac:dyDescent="0.3">
      <c r="A92" s="543"/>
      <c r="B92" s="33"/>
      <c r="C92" s="513"/>
      <c r="D92" s="544"/>
      <c r="E92" s="545"/>
    </row>
    <row r="93" spans="1:5" s="5" customFormat="1" x14ac:dyDescent="0.3">
      <c r="A93" s="543"/>
      <c r="B93" s="541" t="s">
        <v>129</v>
      </c>
      <c r="C93" s="513"/>
      <c r="D93" s="544"/>
      <c r="E93" s="545"/>
    </row>
    <row r="94" spans="1:5" s="5" customFormat="1" x14ac:dyDescent="0.3">
      <c r="A94" s="543"/>
      <c r="B94" s="541" t="s">
        <v>73</v>
      </c>
      <c r="C94" s="513"/>
      <c r="D94" s="544"/>
      <c r="E94" s="545"/>
    </row>
    <row r="95" spans="1:5" s="5" customFormat="1" x14ac:dyDescent="0.3">
      <c r="A95" s="543"/>
      <c r="B95" s="33" t="s">
        <v>130</v>
      </c>
      <c r="C95" s="513"/>
      <c r="D95" s="544"/>
      <c r="E95" s="545"/>
    </row>
    <row r="96" spans="1:5" s="5" customFormat="1" x14ac:dyDescent="0.3">
      <c r="A96" s="543"/>
      <c r="B96" s="33" t="s">
        <v>131</v>
      </c>
      <c r="C96" s="513"/>
      <c r="D96" s="544"/>
      <c r="E96" s="545"/>
    </row>
    <row r="97" spans="1:5" s="5" customFormat="1" x14ac:dyDescent="0.3">
      <c r="A97" s="543"/>
      <c r="B97" s="33">
        <v>466</v>
      </c>
      <c r="C97" s="513"/>
      <c r="D97" s="544"/>
      <c r="E97" s="545"/>
    </row>
    <row r="98" spans="1:5" s="5" customFormat="1" ht="33" x14ac:dyDescent="0.3">
      <c r="A98" s="543"/>
      <c r="B98" s="33" t="s">
        <v>132</v>
      </c>
      <c r="C98" s="513"/>
      <c r="D98" s="544"/>
      <c r="E98" s="545"/>
    </row>
    <row r="99" spans="1:5" s="5" customFormat="1" x14ac:dyDescent="0.3">
      <c r="A99" s="543"/>
      <c r="B99" s="33">
        <v>466</v>
      </c>
      <c r="C99" s="513"/>
      <c r="D99" s="544"/>
      <c r="E99" s="545"/>
    </row>
    <row r="100" spans="1:5" s="5" customFormat="1" x14ac:dyDescent="0.3">
      <c r="A100" s="543"/>
      <c r="B100" s="33" t="s">
        <v>133</v>
      </c>
      <c r="C100" s="513"/>
      <c r="D100" s="544"/>
      <c r="E100" s="545"/>
    </row>
    <row r="101" spans="1:5" s="5" customFormat="1" x14ac:dyDescent="0.3">
      <c r="A101" s="543"/>
      <c r="B101" s="33" t="s">
        <v>134</v>
      </c>
      <c r="C101" s="513"/>
      <c r="D101" s="544"/>
      <c r="E101" s="545"/>
    </row>
    <row r="102" spans="1:5" s="5" customFormat="1" ht="33" x14ac:dyDescent="0.3">
      <c r="A102" s="543"/>
      <c r="B102" s="33" t="s">
        <v>135</v>
      </c>
      <c r="C102" s="513"/>
      <c r="D102" s="544"/>
      <c r="E102" s="545"/>
    </row>
    <row r="103" spans="1:5" s="5" customFormat="1" x14ac:dyDescent="0.3">
      <c r="A103" s="543"/>
      <c r="B103" s="33"/>
      <c r="C103" s="513"/>
      <c r="D103" s="544"/>
      <c r="E103" s="545"/>
    </row>
    <row r="104" spans="1:5" s="5" customFormat="1" x14ac:dyDescent="0.3">
      <c r="A104" s="543"/>
      <c r="B104" s="541" t="s">
        <v>76</v>
      </c>
      <c r="C104" s="513"/>
      <c r="D104" s="544"/>
      <c r="E104" s="545"/>
    </row>
    <row r="105" spans="1:5" s="5" customFormat="1" ht="33" x14ac:dyDescent="0.3">
      <c r="A105" s="543"/>
      <c r="B105" s="33" t="s">
        <v>136</v>
      </c>
      <c r="C105" s="513"/>
      <c r="D105" s="544"/>
      <c r="E105" s="545"/>
    </row>
    <row r="106" spans="1:5" s="5" customFormat="1" x14ac:dyDescent="0.3">
      <c r="A106" s="543"/>
      <c r="B106" s="33" t="s">
        <v>137</v>
      </c>
      <c r="C106" s="513"/>
      <c r="D106" s="544"/>
      <c r="E106" s="545"/>
    </row>
    <row r="107" spans="1:5" s="5" customFormat="1" x14ac:dyDescent="0.3">
      <c r="A107" s="543"/>
      <c r="B107" s="33" t="s">
        <v>138</v>
      </c>
      <c r="C107" s="513"/>
      <c r="D107" s="544"/>
      <c r="E107" s="545"/>
    </row>
    <row r="108" spans="1:5" s="5" customFormat="1" x14ac:dyDescent="0.3">
      <c r="A108" s="543"/>
      <c r="B108" s="33" t="s">
        <v>139</v>
      </c>
      <c r="C108" s="513"/>
      <c r="D108" s="544"/>
      <c r="E108" s="545"/>
    </row>
    <row r="109" spans="1:5" s="5" customFormat="1" x14ac:dyDescent="0.3">
      <c r="A109" s="543"/>
      <c r="B109" s="33">
        <v>467</v>
      </c>
      <c r="C109" s="513"/>
      <c r="D109" s="544"/>
      <c r="E109" s="545"/>
    </row>
    <row r="110" spans="1:5" s="5" customFormat="1" x14ac:dyDescent="0.3">
      <c r="A110" s="543"/>
      <c r="B110" s="33" t="s">
        <v>140</v>
      </c>
      <c r="C110" s="513"/>
      <c r="D110" s="544"/>
      <c r="E110" s="545"/>
    </row>
    <row r="111" spans="1:5" s="5" customFormat="1" x14ac:dyDescent="0.3">
      <c r="A111" s="543"/>
      <c r="B111" s="33" t="s">
        <v>141</v>
      </c>
      <c r="C111" s="513"/>
      <c r="D111" s="544"/>
      <c r="E111" s="545"/>
    </row>
    <row r="112" spans="1:5" s="5" customFormat="1" x14ac:dyDescent="0.3">
      <c r="A112" s="543"/>
      <c r="B112" s="33" t="s">
        <v>142</v>
      </c>
      <c r="C112" s="513"/>
      <c r="D112" s="544"/>
      <c r="E112" s="545"/>
    </row>
    <row r="113" spans="1:5" s="5" customFormat="1" x14ac:dyDescent="0.3">
      <c r="A113" s="543"/>
      <c r="B113" s="33" t="s">
        <v>143</v>
      </c>
      <c r="C113" s="513"/>
      <c r="D113" s="544"/>
      <c r="E113" s="545"/>
    </row>
    <row r="114" spans="1:5" s="5" customFormat="1" x14ac:dyDescent="0.3">
      <c r="A114" s="543"/>
      <c r="B114" s="33" t="s">
        <v>144</v>
      </c>
      <c r="C114" s="513"/>
      <c r="D114" s="544"/>
      <c r="E114" s="545"/>
    </row>
    <row r="115" spans="1:5" s="5" customFormat="1" x14ac:dyDescent="0.3">
      <c r="A115" s="543"/>
      <c r="B115" s="33" t="s">
        <v>145</v>
      </c>
      <c r="C115" s="513"/>
      <c r="D115" s="544"/>
      <c r="E115" s="545"/>
    </row>
    <row r="116" spans="1:5" s="5" customFormat="1" x14ac:dyDescent="0.3">
      <c r="A116" s="543"/>
      <c r="B116" s="33" t="s">
        <v>146</v>
      </c>
      <c r="C116" s="513"/>
      <c r="D116" s="544"/>
      <c r="E116" s="545"/>
    </row>
    <row r="117" spans="1:5" s="5" customFormat="1" x14ac:dyDescent="0.3">
      <c r="A117" s="543"/>
      <c r="B117" s="33" t="s">
        <v>147</v>
      </c>
      <c r="C117" s="513"/>
      <c r="D117" s="544"/>
      <c r="E117" s="545"/>
    </row>
    <row r="118" spans="1:5" s="5" customFormat="1" x14ac:dyDescent="0.3">
      <c r="A118" s="543"/>
      <c r="B118" s="33" t="s">
        <v>148</v>
      </c>
      <c r="C118" s="513"/>
      <c r="D118" s="544"/>
      <c r="E118" s="545"/>
    </row>
    <row r="119" spans="1:5" s="5" customFormat="1" ht="33" x14ac:dyDescent="0.3">
      <c r="A119" s="543"/>
      <c r="B119" s="33" t="s">
        <v>149</v>
      </c>
      <c r="C119" s="513"/>
      <c r="D119" s="544"/>
      <c r="E119" s="545"/>
    </row>
    <row r="120" spans="1:5" s="5" customFormat="1" x14ac:dyDescent="0.3">
      <c r="A120" s="543"/>
      <c r="B120" s="33" t="s">
        <v>150</v>
      </c>
      <c r="C120" s="513"/>
      <c r="D120" s="544"/>
      <c r="E120" s="545"/>
    </row>
    <row r="121" spans="1:5" s="5" customFormat="1" x14ac:dyDescent="0.3">
      <c r="A121" s="543"/>
      <c r="B121" s="33" t="s">
        <v>151</v>
      </c>
      <c r="C121" s="513"/>
      <c r="D121" s="544"/>
      <c r="E121" s="545"/>
    </row>
    <row r="122" spans="1:5" s="5" customFormat="1" x14ac:dyDescent="0.3">
      <c r="A122" s="543"/>
      <c r="B122" s="33" t="s">
        <v>152</v>
      </c>
      <c r="C122" s="513"/>
      <c r="D122" s="544"/>
      <c r="E122" s="545"/>
    </row>
    <row r="123" spans="1:5" s="5" customFormat="1" x14ac:dyDescent="0.3">
      <c r="A123" s="543"/>
      <c r="B123" s="33" t="s">
        <v>153</v>
      </c>
      <c r="C123" s="513"/>
      <c r="D123" s="544"/>
      <c r="E123" s="545"/>
    </row>
    <row r="124" spans="1:5" s="5" customFormat="1" ht="33" x14ac:dyDescent="0.3">
      <c r="A124" s="543"/>
      <c r="B124" s="33" t="s">
        <v>154</v>
      </c>
      <c r="C124" s="513"/>
      <c r="D124" s="544"/>
      <c r="E124" s="545"/>
    </row>
    <row r="125" spans="1:5" s="5" customFormat="1" x14ac:dyDescent="0.3">
      <c r="A125" s="543"/>
      <c r="B125" s="33" t="s">
        <v>155</v>
      </c>
      <c r="C125" s="513"/>
      <c r="D125" s="544"/>
      <c r="E125" s="545"/>
    </row>
    <row r="126" spans="1:5" s="5" customFormat="1" x14ac:dyDescent="0.3">
      <c r="A126" s="543"/>
      <c r="B126" s="33"/>
      <c r="C126" s="513"/>
      <c r="D126" s="544"/>
      <c r="E126" s="545"/>
    </row>
    <row r="127" spans="1:5" s="5" customFormat="1" x14ac:dyDescent="0.3">
      <c r="A127" s="543"/>
      <c r="B127" s="541" t="s">
        <v>156</v>
      </c>
      <c r="C127" s="513"/>
      <c r="D127" s="544"/>
      <c r="E127" s="545"/>
    </row>
    <row r="128" spans="1:5" s="5" customFormat="1" ht="33" x14ac:dyDescent="0.3">
      <c r="A128" s="543"/>
      <c r="B128" s="33" t="s">
        <v>157</v>
      </c>
      <c r="C128" s="513"/>
      <c r="D128" s="544"/>
      <c r="E128" s="545"/>
    </row>
    <row r="129" spans="1:5" s="5" customFormat="1" x14ac:dyDescent="0.3">
      <c r="A129" s="543"/>
      <c r="B129" s="33" t="s">
        <v>158</v>
      </c>
      <c r="C129" s="513"/>
      <c r="D129" s="544"/>
      <c r="E129" s="545"/>
    </row>
    <row r="130" spans="1:5" s="5" customFormat="1" x14ac:dyDescent="0.3">
      <c r="A130" s="543"/>
      <c r="B130" s="33" t="s">
        <v>159</v>
      </c>
      <c r="C130" s="513"/>
      <c r="D130" s="544"/>
      <c r="E130" s="545"/>
    </row>
    <row r="131" spans="1:5" s="5" customFormat="1" x14ac:dyDescent="0.3">
      <c r="A131" s="543"/>
      <c r="B131" s="33" t="s">
        <v>160</v>
      </c>
      <c r="C131" s="513"/>
      <c r="D131" s="544"/>
      <c r="E131" s="545"/>
    </row>
    <row r="132" spans="1:5" s="5" customFormat="1" x14ac:dyDescent="0.3">
      <c r="A132" s="543"/>
      <c r="B132" s="33" t="s">
        <v>161</v>
      </c>
      <c r="C132" s="513"/>
      <c r="D132" s="544"/>
      <c r="E132" s="545"/>
    </row>
    <row r="133" spans="1:5" s="5" customFormat="1" x14ac:dyDescent="0.3">
      <c r="A133" s="543"/>
      <c r="B133" s="33" t="s">
        <v>162</v>
      </c>
      <c r="C133" s="513"/>
      <c r="D133" s="544"/>
      <c r="E133" s="545"/>
    </row>
    <row r="134" spans="1:5" s="5" customFormat="1" x14ac:dyDescent="0.3">
      <c r="A134" s="543"/>
      <c r="B134" s="33" t="s">
        <v>163</v>
      </c>
      <c r="C134" s="513"/>
      <c r="D134" s="544"/>
      <c r="E134" s="545"/>
    </row>
    <row r="135" spans="1:5" s="5" customFormat="1" x14ac:dyDescent="0.3">
      <c r="A135" s="543"/>
      <c r="B135" s="33" t="s">
        <v>164</v>
      </c>
      <c r="C135" s="513"/>
      <c r="D135" s="544"/>
      <c r="E135" s="545"/>
    </row>
    <row r="136" spans="1:5" s="5" customFormat="1" x14ac:dyDescent="0.3">
      <c r="A136" s="543"/>
      <c r="B136" s="33" t="s">
        <v>165</v>
      </c>
      <c r="C136" s="513"/>
      <c r="D136" s="544"/>
      <c r="E136" s="545"/>
    </row>
    <row r="137" spans="1:5" s="5" customFormat="1" x14ac:dyDescent="0.3">
      <c r="A137" s="543"/>
      <c r="B137" s="33"/>
      <c r="C137" s="513"/>
      <c r="D137" s="544"/>
      <c r="E137" s="545"/>
    </row>
    <row r="138" spans="1:5" s="5" customFormat="1" x14ac:dyDescent="0.3">
      <c r="A138" s="543"/>
      <c r="B138" s="541" t="s">
        <v>166</v>
      </c>
      <c r="C138" s="513"/>
      <c r="D138" s="544"/>
      <c r="E138" s="545"/>
    </row>
    <row r="139" spans="1:5" s="5" customFormat="1" x14ac:dyDescent="0.3">
      <c r="A139" s="543"/>
      <c r="B139" s="33" t="s">
        <v>167</v>
      </c>
      <c r="C139" s="513"/>
      <c r="D139" s="544"/>
      <c r="E139" s="545"/>
    </row>
    <row r="140" spans="1:5" s="5" customFormat="1" x14ac:dyDescent="0.3">
      <c r="A140" s="543"/>
      <c r="B140" s="541" t="s">
        <v>73</v>
      </c>
      <c r="C140" s="513"/>
      <c r="D140" s="544"/>
      <c r="E140" s="545"/>
    </row>
    <row r="141" spans="1:5" s="5" customFormat="1" x14ac:dyDescent="0.3">
      <c r="A141" s="543"/>
      <c r="B141" s="33" t="s">
        <v>168</v>
      </c>
      <c r="C141" s="513"/>
      <c r="D141" s="544"/>
      <c r="E141" s="545"/>
    </row>
    <row r="142" spans="1:5" s="5" customFormat="1" x14ac:dyDescent="0.3">
      <c r="A142" s="543"/>
      <c r="B142" s="33" t="s">
        <v>169</v>
      </c>
      <c r="C142" s="513"/>
      <c r="D142" s="544"/>
      <c r="E142" s="545"/>
    </row>
    <row r="143" spans="1:5" s="5" customFormat="1" x14ac:dyDescent="0.3">
      <c r="A143" s="543"/>
      <c r="B143" s="33">
        <v>466</v>
      </c>
      <c r="C143" s="513"/>
      <c r="D143" s="544"/>
      <c r="E143" s="545"/>
    </row>
    <row r="144" spans="1:5" s="5" customFormat="1" ht="33" x14ac:dyDescent="0.3">
      <c r="A144" s="543"/>
      <c r="B144" s="33" t="s">
        <v>170</v>
      </c>
      <c r="C144" s="513"/>
      <c r="D144" s="544"/>
      <c r="E144" s="545"/>
    </row>
    <row r="145" spans="1:5" s="5" customFormat="1" x14ac:dyDescent="0.3">
      <c r="A145" s="543"/>
      <c r="B145" s="33">
        <v>466</v>
      </c>
      <c r="C145" s="513"/>
      <c r="D145" s="544"/>
      <c r="E145" s="545"/>
    </row>
    <row r="146" spans="1:5" s="5" customFormat="1" x14ac:dyDescent="0.3">
      <c r="A146" s="543"/>
      <c r="B146" s="33" t="s">
        <v>171</v>
      </c>
      <c r="C146" s="513"/>
      <c r="D146" s="544"/>
      <c r="E146" s="545"/>
    </row>
    <row r="147" spans="1:5" s="5" customFormat="1" x14ac:dyDescent="0.3">
      <c r="A147" s="543"/>
      <c r="B147" s="33" t="s">
        <v>172</v>
      </c>
      <c r="C147" s="513"/>
      <c r="D147" s="544"/>
      <c r="E147" s="545"/>
    </row>
    <row r="148" spans="1:5" s="5" customFormat="1" x14ac:dyDescent="0.3">
      <c r="A148" s="543"/>
      <c r="B148" s="33" t="s">
        <v>173</v>
      </c>
      <c r="C148" s="513"/>
      <c r="D148" s="544"/>
      <c r="E148" s="545"/>
    </row>
    <row r="149" spans="1:5" s="5" customFormat="1" x14ac:dyDescent="0.3">
      <c r="A149" s="543"/>
      <c r="B149" s="33" t="s">
        <v>174</v>
      </c>
      <c r="C149" s="513"/>
      <c r="D149" s="544"/>
      <c r="E149" s="545"/>
    </row>
    <row r="150" spans="1:5" s="5" customFormat="1" x14ac:dyDescent="0.3">
      <c r="A150" s="543"/>
      <c r="B150" s="33" t="s">
        <v>175</v>
      </c>
      <c r="C150" s="513"/>
      <c r="D150" s="544"/>
      <c r="E150" s="545"/>
    </row>
    <row r="151" spans="1:5" s="5" customFormat="1" x14ac:dyDescent="0.3">
      <c r="A151" s="543"/>
      <c r="B151" s="541" t="s">
        <v>76</v>
      </c>
      <c r="C151" s="513"/>
      <c r="D151" s="544"/>
      <c r="E151" s="545"/>
    </row>
    <row r="152" spans="1:5" s="5" customFormat="1" x14ac:dyDescent="0.3">
      <c r="A152" s="543"/>
      <c r="B152" s="33" t="s">
        <v>176</v>
      </c>
      <c r="C152" s="513"/>
      <c r="D152" s="544"/>
      <c r="E152" s="545"/>
    </row>
    <row r="153" spans="1:5" s="5" customFormat="1" x14ac:dyDescent="0.3">
      <c r="A153" s="543"/>
      <c r="B153" s="33" t="s">
        <v>177</v>
      </c>
      <c r="C153" s="513"/>
      <c r="D153" s="544"/>
      <c r="E153" s="545"/>
    </row>
    <row r="154" spans="1:5" s="5" customFormat="1" x14ac:dyDescent="0.3">
      <c r="A154" s="543"/>
      <c r="B154" s="33" t="s">
        <v>405</v>
      </c>
      <c r="C154" s="513"/>
      <c r="D154" s="544"/>
      <c r="E154" s="545"/>
    </row>
    <row r="155" spans="1:5" s="5" customFormat="1" x14ac:dyDescent="0.3">
      <c r="A155" s="543"/>
      <c r="B155" s="33" t="s">
        <v>178</v>
      </c>
      <c r="C155" s="513"/>
      <c r="D155" s="544"/>
      <c r="E155" s="545"/>
    </row>
    <row r="156" spans="1:5" s="5" customFormat="1" x14ac:dyDescent="0.3">
      <c r="A156" s="543"/>
      <c r="B156" s="33" t="s">
        <v>179</v>
      </c>
      <c r="C156" s="513"/>
      <c r="D156" s="544"/>
      <c r="E156" s="545"/>
    </row>
    <row r="157" spans="1:5" s="5" customFormat="1" x14ac:dyDescent="0.3">
      <c r="A157" s="543"/>
      <c r="B157" s="541" t="s">
        <v>73</v>
      </c>
      <c r="C157" s="513"/>
      <c r="D157" s="544"/>
      <c r="E157" s="545"/>
    </row>
    <row r="158" spans="1:5" s="5" customFormat="1" x14ac:dyDescent="0.3">
      <c r="A158" s="543"/>
      <c r="B158" s="33" t="s">
        <v>180</v>
      </c>
      <c r="C158" s="513"/>
      <c r="D158" s="544"/>
      <c r="E158" s="545"/>
    </row>
    <row r="159" spans="1:5" s="5" customFormat="1" x14ac:dyDescent="0.3">
      <c r="A159" s="543"/>
      <c r="B159" s="33" t="s">
        <v>181</v>
      </c>
      <c r="C159" s="513"/>
      <c r="D159" s="544"/>
      <c r="E159" s="545"/>
    </row>
    <row r="160" spans="1:5" s="5" customFormat="1" x14ac:dyDescent="0.3">
      <c r="A160" s="543"/>
      <c r="B160" s="33">
        <v>466</v>
      </c>
      <c r="C160" s="513"/>
      <c r="D160" s="544"/>
      <c r="E160" s="545"/>
    </row>
    <row r="161" spans="1:5" s="5" customFormat="1" ht="33" x14ac:dyDescent="0.3">
      <c r="A161" s="543"/>
      <c r="B161" s="33" t="s">
        <v>182</v>
      </c>
      <c r="C161" s="513"/>
      <c r="D161" s="544"/>
      <c r="E161" s="545"/>
    </row>
    <row r="162" spans="1:5" s="5" customFormat="1" x14ac:dyDescent="0.3">
      <c r="A162" s="543"/>
      <c r="B162" s="33">
        <v>466</v>
      </c>
      <c r="C162" s="513"/>
      <c r="D162" s="544"/>
      <c r="E162" s="545"/>
    </row>
    <row r="163" spans="1:5" s="5" customFormat="1" x14ac:dyDescent="0.3">
      <c r="A163" s="543"/>
      <c r="B163" s="33" t="s">
        <v>183</v>
      </c>
      <c r="C163" s="513"/>
      <c r="D163" s="544"/>
      <c r="E163" s="545"/>
    </row>
    <row r="164" spans="1:5" s="5" customFormat="1" x14ac:dyDescent="0.3">
      <c r="A164" s="543"/>
      <c r="B164" s="33" t="s">
        <v>184</v>
      </c>
      <c r="C164" s="513"/>
      <c r="D164" s="544"/>
      <c r="E164" s="545"/>
    </row>
    <row r="165" spans="1:5" s="5" customFormat="1" x14ac:dyDescent="0.3">
      <c r="A165" s="543"/>
      <c r="B165" s="33" t="s">
        <v>185</v>
      </c>
      <c r="C165" s="513"/>
      <c r="D165" s="544"/>
      <c r="E165" s="545"/>
    </row>
    <row r="166" spans="1:5" s="5" customFormat="1" x14ac:dyDescent="0.3">
      <c r="A166" s="543"/>
      <c r="B166" s="33" t="s">
        <v>186</v>
      </c>
      <c r="C166" s="513"/>
      <c r="D166" s="544"/>
      <c r="E166" s="545"/>
    </row>
    <row r="167" spans="1:5" s="5" customFormat="1" x14ac:dyDescent="0.3">
      <c r="A167" s="543"/>
      <c r="B167" s="33" t="s">
        <v>175</v>
      </c>
      <c r="C167" s="513"/>
      <c r="D167" s="544"/>
      <c r="E167" s="545"/>
    </row>
    <row r="168" spans="1:5" s="5" customFormat="1" x14ac:dyDescent="0.3">
      <c r="A168" s="543"/>
      <c r="B168" s="541" t="s">
        <v>412</v>
      </c>
      <c r="C168" s="513"/>
      <c r="D168" s="544"/>
      <c r="E168" s="545"/>
    </row>
    <row r="169" spans="1:5" s="5" customFormat="1" x14ac:dyDescent="0.3">
      <c r="A169" s="543"/>
      <c r="B169" s="33" t="s">
        <v>187</v>
      </c>
      <c r="C169" s="513"/>
      <c r="D169" s="544"/>
      <c r="E169" s="545"/>
    </row>
    <row r="170" spans="1:5" s="5" customFormat="1" x14ac:dyDescent="0.3">
      <c r="A170" s="543"/>
      <c r="B170" s="33" t="s">
        <v>188</v>
      </c>
      <c r="C170" s="513"/>
      <c r="D170" s="544"/>
      <c r="E170" s="545"/>
    </row>
    <row r="171" spans="1:5" s="5" customFormat="1" x14ac:dyDescent="0.3">
      <c r="A171" s="543"/>
      <c r="B171" s="33" t="s">
        <v>189</v>
      </c>
      <c r="C171" s="513"/>
      <c r="D171" s="544"/>
      <c r="E171" s="545"/>
    </row>
    <row r="172" spans="1:5" s="5" customFormat="1" x14ac:dyDescent="0.3">
      <c r="A172" s="543"/>
      <c r="B172" s="33" t="s">
        <v>190</v>
      </c>
      <c r="C172" s="513"/>
      <c r="D172" s="544"/>
      <c r="E172" s="545"/>
    </row>
    <row r="173" spans="1:5" s="5" customFormat="1" x14ac:dyDescent="0.3">
      <c r="A173" s="543"/>
      <c r="B173" s="33"/>
      <c r="C173" s="513"/>
      <c r="D173" s="544"/>
      <c r="E173" s="545"/>
    </row>
    <row r="174" spans="1:5" s="5" customFormat="1" x14ac:dyDescent="0.3">
      <c r="A174" s="543"/>
      <c r="B174" s="541" t="s">
        <v>156</v>
      </c>
      <c r="C174" s="513"/>
      <c r="D174" s="544"/>
      <c r="E174" s="545"/>
    </row>
    <row r="175" spans="1:5" s="5" customFormat="1" x14ac:dyDescent="0.3">
      <c r="A175" s="543"/>
      <c r="B175" s="33" t="s">
        <v>191</v>
      </c>
      <c r="C175" s="513"/>
      <c r="D175" s="544"/>
      <c r="E175" s="545"/>
    </row>
    <row r="176" spans="1:5" s="5" customFormat="1" x14ac:dyDescent="0.3">
      <c r="A176" s="543"/>
      <c r="B176" s="33" t="s">
        <v>192</v>
      </c>
      <c r="C176" s="513"/>
      <c r="D176" s="544"/>
      <c r="E176" s="545"/>
    </row>
    <row r="177" spans="1:5" s="5" customFormat="1" x14ac:dyDescent="0.3">
      <c r="A177" s="543"/>
      <c r="B177" s="33" t="s">
        <v>193</v>
      </c>
      <c r="C177" s="513"/>
      <c r="D177" s="544"/>
      <c r="E177" s="545"/>
    </row>
    <row r="178" spans="1:5" s="5" customFormat="1" x14ac:dyDescent="0.3">
      <c r="A178" s="543"/>
      <c r="B178" s="33" t="s">
        <v>194</v>
      </c>
      <c r="C178" s="513"/>
      <c r="D178" s="544"/>
      <c r="E178" s="545"/>
    </row>
    <row r="179" spans="1:5" s="5" customFormat="1" x14ac:dyDescent="0.3">
      <c r="A179" s="543"/>
      <c r="B179" s="33" t="s">
        <v>195</v>
      </c>
      <c r="C179" s="513"/>
      <c r="D179" s="544"/>
      <c r="E179" s="545"/>
    </row>
    <row r="180" spans="1:5" s="5" customFormat="1" x14ac:dyDescent="0.3">
      <c r="A180" s="543"/>
      <c r="B180" s="33" t="s">
        <v>196</v>
      </c>
      <c r="C180" s="513"/>
      <c r="D180" s="544"/>
      <c r="E180" s="545"/>
    </row>
    <row r="181" spans="1:5" s="5" customFormat="1" x14ac:dyDescent="0.3">
      <c r="A181" s="543"/>
      <c r="B181" s="33" t="s">
        <v>197</v>
      </c>
      <c r="C181" s="513"/>
      <c r="D181" s="544"/>
      <c r="E181" s="545"/>
    </row>
    <row r="182" spans="1:5" s="5" customFormat="1" x14ac:dyDescent="0.3">
      <c r="A182" s="543"/>
      <c r="B182" s="33" t="s">
        <v>198</v>
      </c>
      <c r="C182" s="513"/>
      <c r="D182" s="544"/>
      <c r="E182" s="545"/>
    </row>
    <row r="183" spans="1:5" s="5" customFormat="1" x14ac:dyDescent="0.3">
      <c r="A183" s="543"/>
      <c r="B183" s="33" t="s">
        <v>199</v>
      </c>
      <c r="C183" s="513"/>
      <c r="D183" s="544"/>
      <c r="E183" s="545"/>
    </row>
    <row r="184" spans="1:5" s="5" customFormat="1" x14ac:dyDescent="0.3">
      <c r="A184" s="543"/>
      <c r="B184" s="33" t="s">
        <v>200</v>
      </c>
      <c r="C184" s="513"/>
      <c r="D184" s="544"/>
      <c r="E184" s="545"/>
    </row>
    <row r="185" spans="1:5" s="5" customFormat="1" x14ac:dyDescent="0.3">
      <c r="A185" s="543"/>
      <c r="B185" s="33" t="s">
        <v>201</v>
      </c>
      <c r="C185" s="513"/>
      <c r="D185" s="544"/>
      <c r="E185" s="545"/>
    </row>
    <row r="186" spans="1:5" s="5" customFormat="1" x14ac:dyDescent="0.3">
      <c r="A186" s="543"/>
      <c r="B186" s="33" t="s">
        <v>202</v>
      </c>
      <c r="C186" s="513"/>
      <c r="D186" s="544"/>
      <c r="E186" s="545"/>
    </row>
    <row r="187" spans="1:5" s="5" customFormat="1" ht="33" x14ac:dyDescent="0.3">
      <c r="A187" s="543"/>
      <c r="B187" s="33" t="s">
        <v>203</v>
      </c>
      <c r="C187" s="513"/>
      <c r="D187" s="544"/>
      <c r="E187" s="545"/>
    </row>
    <row r="188" spans="1:5" s="5" customFormat="1" x14ac:dyDescent="0.3">
      <c r="A188" s="543"/>
      <c r="B188" s="33" t="s">
        <v>204</v>
      </c>
      <c r="C188" s="513"/>
      <c r="D188" s="544"/>
      <c r="E188" s="545"/>
    </row>
    <row r="189" spans="1:5" s="5" customFormat="1" x14ac:dyDescent="0.3">
      <c r="A189" s="543"/>
      <c r="B189" s="33" t="s">
        <v>161</v>
      </c>
      <c r="C189" s="513"/>
      <c r="D189" s="544"/>
      <c r="E189" s="545"/>
    </row>
    <row r="190" spans="1:5" s="5" customFormat="1" x14ac:dyDescent="0.3">
      <c r="A190" s="543"/>
      <c r="B190" s="33" t="s">
        <v>162</v>
      </c>
      <c r="C190" s="513"/>
      <c r="D190" s="544"/>
      <c r="E190" s="545"/>
    </row>
    <row r="191" spans="1:5" s="5" customFormat="1" x14ac:dyDescent="0.3">
      <c r="A191" s="543"/>
      <c r="B191" s="33" t="s">
        <v>163</v>
      </c>
      <c r="C191" s="513"/>
      <c r="D191" s="544"/>
      <c r="E191" s="545"/>
    </row>
    <row r="192" spans="1:5" s="5" customFormat="1" x14ac:dyDescent="0.3">
      <c r="A192" s="543"/>
      <c r="B192" s="33" t="s">
        <v>164</v>
      </c>
      <c r="C192" s="513"/>
      <c r="D192" s="544"/>
      <c r="E192" s="545"/>
    </row>
    <row r="193" spans="1:5" s="5" customFormat="1" x14ac:dyDescent="0.3">
      <c r="A193" s="543"/>
      <c r="B193" s="33" t="s">
        <v>165</v>
      </c>
      <c r="C193" s="513"/>
      <c r="D193" s="544"/>
      <c r="E193" s="545"/>
    </row>
    <row r="194" spans="1:5" s="5" customFormat="1" x14ac:dyDescent="0.3">
      <c r="A194" s="543"/>
      <c r="B194" s="33"/>
      <c r="C194" s="513"/>
      <c r="D194" s="544"/>
      <c r="E194" s="545"/>
    </row>
    <row r="195" spans="1:5" s="5" customFormat="1" x14ac:dyDescent="0.3">
      <c r="A195" s="543"/>
      <c r="B195" s="33" t="s">
        <v>205</v>
      </c>
      <c r="C195" s="513"/>
      <c r="D195" s="544"/>
      <c r="E195" s="545"/>
    </row>
    <row r="196" spans="1:5" s="5" customFormat="1" x14ac:dyDescent="0.3">
      <c r="A196" s="543"/>
      <c r="B196" s="33" t="s">
        <v>206</v>
      </c>
      <c r="C196" s="513"/>
      <c r="D196" s="544"/>
      <c r="E196" s="545"/>
    </row>
    <row r="197" spans="1:5" s="5" customFormat="1" x14ac:dyDescent="0.3">
      <c r="A197" s="543"/>
      <c r="B197" s="33" t="s">
        <v>406</v>
      </c>
      <c r="C197" s="513"/>
      <c r="D197" s="544"/>
      <c r="E197" s="545"/>
    </row>
    <row r="198" spans="1:5" s="5" customFormat="1" x14ac:dyDescent="0.3">
      <c r="A198" s="543"/>
      <c r="B198" s="33" t="s">
        <v>207</v>
      </c>
      <c r="C198" s="513"/>
      <c r="D198" s="544"/>
      <c r="E198" s="545"/>
    </row>
    <row r="199" spans="1:5" s="5" customFormat="1" x14ac:dyDescent="0.3">
      <c r="A199" s="543"/>
      <c r="B199" s="33" t="s">
        <v>208</v>
      </c>
      <c r="C199" s="513"/>
      <c r="D199" s="544"/>
      <c r="E199" s="545"/>
    </row>
    <row r="200" spans="1:5" s="5" customFormat="1" x14ac:dyDescent="0.3">
      <c r="A200" s="543"/>
      <c r="B200" s="33" t="s">
        <v>209</v>
      </c>
      <c r="C200" s="513"/>
      <c r="D200" s="544"/>
      <c r="E200" s="545"/>
    </row>
    <row r="201" spans="1:5" s="5" customFormat="1" x14ac:dyDescent="0.3">
      <c r="A201" s="543"/>
      <c r="B201" s="33" t="s">
        <v>210</v>
      </c>
      <c r="C201" s="513"/>
      <c r="D201" s="544"/>
      <c r="E201" s="545"/>
    </row>
    <row r="202" spans="1:5" s="5" customFormat="1" x14ac:dyDescent="0.3">
      <c r="A202" s="543"/>
      <c r="B202" s="33" t="s">
        <v>211</v>
      </c>
      <c r="C202" s="513"/>
      <c r="D202" s="544"/>
      <c r="E202" s="545"/>
    </row>
    <row r="203" spans="1:5" s="5" customFormat="1" x14ac:dyDescent="0.3">
      <c r="A203" s="543"/>
      <c r="B203" s="33" t="s">
        <v>212</v>
      </c>
      <c r="C203" s="513"/>
      <c r="D203" s="544"/>
      <c r="E203" s="545"/>
    </row>
    <row r="204" spans="1:5" s="5" customFormat="1" x14ac:dyDescent="0.3">
      <c r="A204" s="543"/>
      <c r="B204" s="33" t="s">
        <v>213</v>
      </c>
      <c r="C204" s="513"/>
      <c r="D204" s="544"/>
      <c r="E204" s="545"/>
    </row>
    <row r="205" spans="1:5" s="5" customFormat="1" x14ac:dyDescent="0.3">
      <c r="A205" s="543"/>
      <c r="B205" s="33" t="s">
        <v>214</v>
      </c>
      <c r="C205" s="513"/>
      <c r="D205" s="544"/>
      <c r="E205" s="545"/>
    </row>
  </sheetData>
  <dataValidations count="2">
    <dataValidation type="list" allowBlank="1" showInputMessage="1" showErrorMessage="1" sqref="D20:D205" xr:uid="{0E17094E-ABC5-40A7-BA80-27B5DEBE5970}">
      <formula1>$L$1:$N$1</formula1>
    </dataValidation>
    <dataValidation type="list" allowBlank="1" showInputMessage="1" showErrorMessage="1" sqref="C20:C205" xr:uid="{8A324BA7-3471-4170-B561-EFC776030580}">
      <formula1>$I$1:$K$1</formula1>
    </dataValidation>
  </dataValidation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5</vt:i4>
      </vt:variant>
    </vt:vector>
  </HeadingPairs>
  <TitlesOfParts>
    <vt:vector size="20" baseType="lpstr">
      <vt:lpstr>Munkalap2_</vt:lpstr>
      <vt:lpstr>KM-AII-10-1</vt:lpstr>
      <vt:lpstr>KM-AII-10-2</vt:lpstr>
      <vt:lpstr>KM-AII-10-3</vt:lpstr>
      <vt:lpstr>KM-AII-10-4</vt:lpstr>
      <vt:lpstr>KM-AII-10-5</vt:lpstr>
      <vt:lpstr>KM-AII-10-6</vt:lpstr>
      <vt:lpstr>KM-AII-10-7</vt:lpstr>
      <vt:lpstr>KM-AII-10-8</vt:lpstr>
      <vt:lpstr>Alapa</vt:lpstr>
      <vt:lpstr>Import_M</vt:lpstr>
      <vt:lpstr>Import_O</vt:lpstr>
      <vt:lpstr>Import_F</vt:lpstr>
      <vt:lpstr>Import_FK</vt:lpstr>
      <vt:lpstr>Import_KK</vt:lpstr>
      <vt:lpstr>'KM-AII-10-7'!Nyomtatási_cím</vt:lpstr>
      <vt:lpstr>'KM-AII-10-8'!Nyomtatási_cím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v.1.25.12.0.3#2026.01.23.</dc:description>
  <cp:lastPrinted>2022-05-03T06:38:49Z</cp:lastPrinted>
  <dcterms:created xsi:type="dcterms:W3CDTF">2022-05-02T14:03:16Z</dcterms:created>
  <dcterms:modified xsi:type="dcterms:W3CDTF">2026-01-14T14:37:17Z</dcterms:modified>
</cp:coreProperties>
</file>